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xml"/>
  <Override PartName="/xl/comments2.xml" ContentType="application/vnd.openxmlformats-officedocument.spreadsheetml.comments+xml"/>
  <Override PartName="/xl/charts/chart2.xml" ContentType="application/vnd.openxmlformats-officedocument.drawingml.chart+xml"/>
  <Override PartName="/xl/charts/chart3.xml" ContentType="application/vnd.openxmlformats-officedocument.drawingml.chart+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96"/>
  <workbookPr filterPrivacy="1" showInkAnnotation="0" codeName="ThisWorkbook" defaultThemeVersion="124226"/>
  <xr:revisionPtr revIDLastSave="0" documentId="13_ncr:1_{4903CB0B-76AF-4B14-A68A-32FA26BD0735}" xr6:coauthVersionLast="36" xr6:coauthVersionMax="36" xr10:uidLastSave="{00000000-0000-0000-0000-000000000000}"/>
  <bookViews>
    <workbookView xWindow="0" yWindow="0" windowWidth="19200" windowHeight="8120" tabRatio="369" xr2:uid="{00000000-000D-0000-FFFF-FFFF00000000}"/>
  </bookViews>
  <sheets>
    <sheet name="Sheet1" sheetId="1" r:id="rId1"/>
    <sheet name="Sheet2" sheetId="2" state="hidden" r:id="rId2"/>
    <sheet name="Sheet4" sheetId="4" state="hidden" r:id="rId3"/>
    <sheet name="Sheet3" sheetId="5" state="hidden" r:id="rId4"/>
  </sheets>
  <definedNames>
    <definedName name="aaaaa">Sheet2!$L$24</definedName>
    <definedName name="Co_esr">Sheet1!$E$23</definedName>
    <definedName name="Cout">Sheet1!$E$20</definedName>
    <definedName name="DC_gain_comp">Sheet2!$B$37</definedName>
    <definedName name="DC_gain_power">Sheet2!$B$27</definedName>
    <definedName name="dcr">Sheet1!$B$21</definedName>
    <definedName name="Dmax">Sheet2!$E$19</definedName>
    <definedName name="Dmin">Sheet2!$E$17</definedName>
    <definedName name="Effi">Sheet2!$Q$8</definedName>
    <definedName name="fp">Sheet2!$B$23</definedName>
    <definedName name="fp_comp1">Sheet2!$B$35</definedName>
    <definedName name="fp_comp2">Sheet2!$B$36</definedName>
    <definedName name="fp_comp2p">Sheet2!$B$48</definedName>
    <definedName name="fp_compp2">Sheet2!$B$48</definedName>
    <definedName name="fp_ff">Sheet2!$B$61</definedName>
    <definedName name="fp3p">Sheet2!$B$47</definedName>
    <definedName name="fpcomp3">Sheet2!$B$47</definedName>
    <definedName name="frhp">Sheet1!$E$36</definedName>
    <definedName name="fs">Sheet4!$B$23</definedName>
    <definedName name="fsw">Sheet1!$E$7</definedName>
    <definedName name="fz_comp">Sheet2!$B$34</definedName>
    <definedName name="fz_ff">Sheet2!$B$60</definedName>
    <definedName name="fzESR">Sheet2!$B$26</definedName>
    <definedName name="fzRHP">Sheet2!$B$25</definedName>
    <definedName name="GmPS">Sheet2!$B$6</definedName>
    <definedName name="HSFET_dead_time">Sheet4!#REF!</definedName>
    <definedName name="HSFET_Rdson">Sheet4!#REF!</definedName>
    <definedName name="HSFET_Vd">Sheet4!$C$58</definedName>
    <definedName name="HSVd">Sheet4!$B$14</definedName>
    <definedName name="iiiii">Sheet4!$C$44</definedName>
    <definedName name="Iinavg">Sheet1!#REF!</definedName>
    <definedName name="Iinavgmax">Sheet1!$G$18</definedName>
    <definedName name="Iinavgmin">Sheet1!$G$17</definedName>
    <definedName name="Iinmax">Sheet2!$Q$17</definedName>
    <definedName name="ILpeak">Sheet4!$C$45</definedName>
    <definedName name="ILrms">Sheet4!$C$44</definedName>
    <definedName name="ILvalley">Sheet4!$B$46</definedName>
    <definedName name="Iout">Sheet2!$E$9</definedName>
    <definedName name="Ioutmax">Sheet4!#REF!</definedName>
    <definedName name="Ipeak">Sheet1!$J$25</definedName>
    <definedName name="Iripple_target">Sheet1!#REF!</definedName>
    <definedName name="Iripple_vmin">Sheet1!$E$69</definedName>
    <definedName name="Irms">Sheet1!$J$26</definedName>
    <definedName name="Irmsmax">Sheet1!$J$26</definedName>
    <definedName name="Ivalley">Sheet1!$J$27</definedName>
    <definedName name="Kind">Sheet2!$E$20</definedName>
    <definedName name="L">Sheet1!#REF!</definedName>
    <definedName name="LSFET_fall_time">Sheet4!#REF!</definedName>
    <definedName name="LSFET_Rdson">Sheet4!#REF!</definedName>
    <definedName name="LSFET_rise_time">Sheet4!#REF!</definedName>
    <definedName name="LSFETfalltime">Sheet4!$B$10</definedName>
    <definedName name="LSFETrisetime">Sheet4!$B$11</definedName>
    <definedName name="Qg">Sheet4!$B$16</definedName>
    <definedName name="Rcomp">Sheet1!$B$43</definedName>
    <definedName name="Rdown">Sheet2!$B$17</definedName>
    <definedName name="Risodson">Sheet4!$B$15</definedName>
    <definedName name="Rsns">Sheet2!$D$5</definedName>
    <definedName name="Rup">Sheet2!$B$16</definedName>
    <definedName name="TempK1">Sheet4!$B$7</definedName>
    <definedName name="TempK2">Sheet4!$B$8</definedName>
    <definedName name="Vg">Sheet4!$B$17</definedName>
    <definedName name="Vin">Sheet1!$B$8</definedName>
    <definedName name="Vin_max">Sheet2!$E$7</definedName>
    <definedName name="Vin_min">Sheet2!$E$5</definedName>
    <definedName name="Vin_nom">Sheet1!#REF!</definedName>
    <definedName name="Vinmax">Sheet1!$B$9</definedName>
    <definedName name="Vinmin">Sheet1!$B$7</definedName>
    <definedName name="Viripple">Sheet1!#REF!</definedName>
    <definedName name="Vout">Sheet2!$B$11</definedName>
    <definedName name="Vref">Sheet2!$B$3</definedName>
  </definedNames>
  <calcPr calcId="191029"/>
</workbook>
</file>

<file path=xl/calcChain.xml><?xml version="1.0" encoding="utf-8"?>
<calcChain xmlns="http://schemas.openxmlformats.org/spreadsheetml/2006/main">
  <c r="B8" i="2" l="1"/>
  <c r="B48" i="2"/>
  <c r="D33" i="2"/>
  <c r="B28" i="1" l="1"/>
  <c r="B14" i="1"/>
  <c r="B57" i="2" l="1"/>
  <c r="B61" i="2" s="1"/>
  <c r="B60" i="2" l="1"/>
  <c r="B63" i="1" s="1"/>
  <c r="G4" i="4" l="1"/>
  <c r="G5" i="4"/>
  <c r="D32" i="2" l="1"/>
  <c r="D31" i="2"/>
  <c r="B35" i="1" l="1"/>
  <c r="U4" i="1" l="1"/>
  <c r="U10" i="1" l="1"/>
  <c r="B24" i="1"/>
  <c r="U9" i="1"/>
  <c r="U3" i="1" l="1"/>
  <c r="B15" i="1"/>
  <c r="U13" i="1" s="1"/>
  <c r="B22" i="1" l="1"/>
  <c r="B22" i="2"/>
  <c r="B23" i="1"/>
  <c r="U15" i="1" s="1"/>
  <c r="C25" i="4" s="1"/>
  <c r="U8" i="1"/>
  <c r="U7" i="1"/>
  <c r="B19" i="1"/>
  <c r="B23" i="4"/>
  <c r="U11" i="1" l="1"/>
  <c r="B25" i="1"/>
  <c r="B42" i="1"/>
  <c r="B40" i="1"/>
  <c r="B26" i="1"/>
  <c r="U12" i="1"/>
  <c r="C24" i="4" s="1"/>
  <c r="C26" i="4" s="1"/>
  <c r="D46" i="2" l="1"/>
  <c r="D45" i="2"/>
  <c r="D25" i="4" l="1"/>
  <c r="D26" i="4"/>
  <c r="D24" i="4"/>
  <c r="E9" i="2"/>
  <c r="B36" i="2" l="1"/>
  <c r="B13" i="2"/>
  <c r="B14" i="2"/>
  <c r="B15" i="2"/>
  <c r="D15" i="2" s="1"/>
  <c r="B61" i="1" l="1"/>
  <c r="B17" i="4"/>
  <c r="D31" i="4" l="1"/>
  <c r="D30" i="4"/>
  <c r="C30" i="4"/>
  <c r="B30" i="4"/>
  <c r="B8" i="4"/>
  <c r="B7" i="4"/>
  <c r="B4" i="4"/>
  <c r="C27" i="4" s="1"/>
  <c r="B73" i="1" s="1"/>
  <c r="B12" i="4"/>
  <c r="B9" i="4"/>
  <c r="F6" i="4" s="1"/>
  <c r="C28" i="4" l="1"/>
  <c r="D4" i="2" l="1"/>
  <c r="B18" i="2" l="1"/>
  <c r="B17" i="2"/>
  <c r="B2" i="2"/>
  <c r="B47" i="1" l="1"/>
  <c r="B16" i="2" s="1"/>
  <c r="B47" i="2" s="1"/>
  <c r="W233" i="2" l="1"/>
  <c r="AO233" i="2" s="1"/>
  <c r="W234" i="2"/>
  <c r="W235" i="2"/>
  <c r="W236" i="2"/>
  <c r="W237" i="2"/>
  <c r="AN237" i="2" s="1"/>
  <c r="W238" i="2"/>
  <c r="W239" i="2"/>
  <c r="W240" i="2"/>
  <c r="W241" i="2"/>
  <c r="W242" i="2"/>
  <c r="W243" i="2"/>
  <c r="W244" i="2"/>
  <c r="W245" i="2"/>
  <c r="W246" i="2"/>
  <c r="W247" i="2"/>
  <c r="W248" i="2"/>
  <c r="W249" i="2"/>
  <c r="AO249" i="2" s="1"/>
  <c r="W250" i="2"/>
  <c r="W251" i="2"/>
  <c r="W252" i="2"/>
  <c r="W253" i="2"/>
  <c r="AN253" i="2" s="1"/>
  <c r="W254" i="2"/>
  <c r="W255" i="2"/>
  <c r="W256" i="2"/>
  <c r="AN256" i="2" s="1"/>
  <c r="W257" i="2"/>
  <c r="W258" i="2"/>
  <c r="W259" i="2"/>
  <c r="W260" i="2"/>
  <c r="AO260" i="2" s="1"/>
  <c r="W261" i="2"/>
  <c r="W262" i="2"/>
  <c r="W263" i="2"/>
  <c r="W264" i="2"/>
  <c r="W265" i="2"/>
  <c r="W266" i="2"/>
  <c r="W267" i="2"/>
  <c r="W268" i="2"/>
  <c r="W269" i="2"/>
  <c r="W270" i="2"/>
  <c r="AN270" i="2" s="1"/>
  <c r="W271" i="2"/>
  <c r="W272" i="2"/>
  <c r="W273" i="2"/>
  <c r="W274" i="2"/>
  <c r="W275" i="2"/>
  <c r="W276" i="2"/>
  <c r="AO276" i="2" s="1"/>
  <c r="W277" i="2"/>
  <c r="W278" i="2"/>
  <c r="W279" i="2"/>
  <c r="W280" i="2"/>
  <c r="W281" i="2"/>
  <c r="W282" i="2"/>
  <c r="AN282" i="2" s="1"/>
  <c r="W283" i="2"/>
  <c r="AN283" i="2" s="1"/>
  <c r="W284" i="2"/>
  <c r="W285" i="2"/>
  <c r="W286" i="2"/>
  <c r="W287" i="2"/>
  <c r="W288" i="2"/>
  <c r="W289" i="2"/>
  <c r="W290" i="2"/>
  <c r="W291" i="2"/>
  <c r="W292" i="2"/>
  <c r="AO292" i="2" s="1"/>
  <c r="W293" i="2"/>
  <c r="W294" i="2"/>
  <c r="AO294" i="2" s="1"/>
  <c r="W295" i="2"/>
  <c r="AO295" i="2" s="1"/>
  <c r="W296" i="2"/>
  <c r="W297" i="2"/>
  <c r="AO297" i="2" s="1"/>
  <c r="W298" i="2"/>
  <c r="W299" i="2"/>
  <c r="W300" i="2"/>
  <c r="W301" i="2"/>
  <c r="AN301" i="2" s="1"/>
  <c r="W302" i="2"/>
  <c r="W303" i="2"/>
  <c r="W304" i="2"/>
  <c r="W305" i="2"/>
  <c r="W306" i="2"/>
  <c r="W307" i="2"/>
  <c r="AN307" i="2" s="1"/>
  <c r="W308" i="2"/>
  <c r="W309" i="2"/>
  <c r="W310" i="2"/>
  <c r="W311" i="2"/>
  <c r="W312" i="2"/>
  <c r="W313" i="2"/>
  <c r="AO313" i="2" s="1"/>
  <c r="W314" i="2"/>
  <c r="W315" i="2"/>
  <c r="W316" i="2"/>
  <c r="W317" i="2"/>
  <c r="AN317" i="2" s="1"/>
  <c r="W318" i="2"/>
  <c r="W319" i="2"/>
  <c r="W320" i="2"/>
  <c r="AN320" i="2" s="1"/>
  <c r="W321" i="2"/>
  <c r="W322" i="2"/>
  <c r="W323" i="2"/>
  <c r="AN323" i="2" s="1"/>
  <c r="W324" i="2"/>
  <c r="AO324" i="2" s="1"/>
  <c r="W325" i="2"/>
  <c r="W326" i="2"/>
  <c r="W327" i="2"/>
  <c r="W328" i="2"/>
  <c r="W329" i="2"/>
  <c r="W330" i="2"/>
  <c r="W331" i="2"/>
  <c r="W332" i="2"/>
  <c r="W333" i="2"/>
  <c r="W334" i="2"/>
  <c r="AN334" i="2" s="1"/>
  <c r="W335" i="2"/>
  <c r="W336" i="2"/>
  <c r="W337" i="2"/>
  <c r="W338" i="2"/>
  <c r="AO338" i="2" s="1"/>
  <c r="W339" i="2"/>
  <c r="W340" i="2"/>
  <c r="AO340" i="2" s="1"/>
  <c r="W341" i="2"/>
  <c r="W342" i="2"/>
  <c r="AO342" i="2" s="1"/>
  <c r="W343" i="2"/>
  <c r="W344" i="2"/>
  <c r="W345" i="2"/>
  <c r="W346" i="2"/>
  <c r="AN346" i="2" s="1"/>
  <c r="W347" i="2"/>
  <c r="W348" i="2"/>
  <c r="AN348" i="2" s="1"/>
  <c r="W349" i="2"/>
  <c r="W350" i="2"/>
  <c r="W351" i="2"/>
  <c r="W352" i="2"/>
  <c r="W353" i="2"/>
  <c r="W354" i="2"/>
  <c r="AO354" i="2" s="1"/>
  <c r="W355" i="2"/>
  <c r="W356" i="2"/>
  <c r="W357" i="2"/>
  <c r="AO357" i="2" s="1"/>
  <c r="W358" i="2"/>
  <c r="AN358" i="2" s="1"/>
  <c r="W359" i="2"/>
  <c r="W360" i="2"/>
  <c r="W361" i="2"/>
  <c r="W362" i="2"/>
  <c r="AN362" i="2" s="1"/>
  <c r="W363" i="2"/>
  <c r="W364" i="2"/>
  <c r="W365" i="2"/>
  <c r="W366" i="2"/>
  <c r="AN366" i="2" s="1"/>
  <c r="W367" i="2"/>
  <c r="W368" i="2"/>
  <c r="W369" i="2"/>
  <c r="W370" i="2"/>
  <c r="W371" i="2"/>
  <c r="AN371" i="2" s="1"/>
  <c r="W372" i="2"/>
  <c r="W373" i="2"/>
  <c r="AO373" i="2" s="1"/>
  <c r="W374" i="2"/>
  <c r="W375" i="2"/>
  <c r="W376" i="2"/>
  <c r="AO376" i="2" s="1"/>
  <c r="W377" i="2"/>
  <c r="W378" i="2"/>
  <c r="W379" i="2"/>
  <c r="W380" i="2"/>
  <c r="AN380" i="2" s="1"/>
  <c r="W381" i="2"/>
  <c r="W382" i="2"/>
  <c r="W383" i="2"/>
  <c r="W384" i="2"/>
  <c r="W385" i="2"/>
  <c r="W386" i="2"/>
  <c r="W387" i="2"/>
  <c r="W388" i="2"/>
  <c r="W389" i="2"/>
  <c r="W390" i="2"/>
  <c r="W391" i="2"/>
  <c r="W392" i="2"/>
  <c r="AO392" i="2" s="1"/>
  <c r="W393" i="2"/>
  <c r="W394" i="2"/>
  <c r="W395" i="2"/>
  <c r="W396" i="2"/>
  <c r="AN396" i="2" s="1"/>
  <c r="W397" i="2"/>
  <c r="W398" i="2"/>
  <c r="W399" i="2"/>
  <c r="W400" i="2"/>
  <c r="W401" i="2"/>
  <c r="AN401" i="2" s="1"/>
  <c r="W402" i="2"/>
  <c r="AN402" i="2" s="1"/>
  <c r="W403" i="2"/>
  <c r="AO403" i="2" s="1"/>
  <c r="W404" i="2"/>
  <c r="W405" i="2"/>
  <c r="AN405" i="2" s="1"/>
  <c r="W406" i="2"/>
  <c r="W407" i="2"/>
  <c r="W408" i="2"/>
  <c r="AO408" i="2" s="1"/>
  <c r="W409" i="2"/>
  <c r="W410" i="2"/>
  <c r="AN410" i="2" s="1"/>
  <c r="W411" i="2"/>
  <c r="W412" i="2"/>
  <c r="AN412" i="2" s="1"/>
  <c r="W413" i="2"/>
  <c r="W414" i="2"/>
  <c r="W415" i="2"/>
  <c r="W416" i="2"/>
  <c r="W417" i="2"/>
  <c r="W418" i="2"/>
  <c r="AO418" i="2" s="1"/>
  <c r="W419" i="2"/>
  <c r="W420" i="2"/>
  <c r="W421" i="2"/>
  <c r="AO421" i="2" s="1"/>
  <c r="W422" i="2"/>
  <c r="W423" i="2"/>
  <c r="W424" i="2"/>
  <c r="W425" i="2"/>
  <c r="W426" i="2"/>
  <c r="AN426" i="2" s="1"/>
  <c r="W427" i="2"/>
  <c r="AO427" i="2" s="1"/>
  <c r="W428" i="2"/>
  <c r="W429" i="2"/>
  <c r="W430" i="2"/>
  <c r="AN430" i="2" s="1"/>
  <c r="W431" i="2"/>
  <c r="W432" i="2"/>
  <c r="W433" i="2"/>
  <c r="AN433" i="2" s="1"/>
  <c r="W434" i="2"/>
  <c r="W435" i="2"/>
  <c r="AN435" i="2" s="1"/>
  <c r="W436" i="2"/>
  <c r="W437" i="2"/>
  <c r="AO437" i="2" s="1"/>
  <c r="W438" i="2"/>
  <c r="W439" i="2"/>
  <c r="W440" i="2"/>
  <c r="AO440" i="2" s="1"/>
  <c r="W441" i="2"/>
  <c r="W442" i="2"/>
  <c r="W443" i="2"/>
  <c r="W444" i="2"/>
  <c r="AN444" i="2" s="1"/>
  <c r="W445" i="2"/>
  <c r="W446" i="2"/>
  <c r="W447" i="2"/>
  <c r="W448" i="2"/>
  <c r="W449" i="2"/>
  <c r="W450" i="2"/>
  <c r="W451" i="2"/>
  <c r="AN451" i="2" s="1"/>
  <c r="W452" i="2"/>
  <c r="W453" i="2"/>
  <c r="W454" i="2"/>
  <c r="W455" i="2"/>
  <c r="W456" i="2"/>
  <c r="AO456" i="2" s="1"/>
  <c r="W457" i="2"/>
  <c r="W458" i="2"/>
  <c r="W459" i="2"/>
  <c r="W460" i="2"/>
  <c r="AN460" i="2" s="1"/>
  <c r="W461" i="2"/>
  <c r="W462" i="2"/>
  <c r="W463" i="2"/>
  <c r="W464" i="2"/>
  <c r="W465" i="2"/>
  <c r="AN465" i="2" s="1"/>
  <c r="W466" i="2"/>
  <c r="AN466" i="2" s="1"/>
  <c r="W467" i="2"/>
  <c r="W468" i="2"/>
  <c r="W469" i="2"/>
  <c r="AN469" i="2" s="1"/>
  <c r="W470" i="2"/>
  <c r="W471" i="2"/>
  <c r="W472" i="2"/>
  <c r="AO472" i="2" s="1"/>
  <c r="W473" i="2"/>
  <c r="W474" i="2"/>
  <c r="AN474" i="2" s="1"/>
  <c r="W475" i="2"/>
  <c r="W476" i="2"/>
  <c r="AN476" i="2" s="1"/>
  <c r="W477" i="2"/>
  <c r="W478" i="2"/>
  <c r="W479" i="2"/>
  <c r="W480" i="2"/>
  <c r="W481" i="2"/>
  <c r="W482" i="2"/>
  <c r="AO482" i="2" s="1"/>
  <c r="W483" i="2"/>
  <c r="W484" i="2"/>
  <c r="W485" i="2"/>
  <c r="AO485" i="2" s="1"/>
  <c r="W486" i="2"/>
  <c r="AN486" i="2" s="1"/>
  <c r="W487" i="2"/>
  <c r="W488" i="2"/>
  <c r="W489" i="2"/>
  <c r="W490" i="2"/>
  <c r="W491" i="2"/>
  <c r="AO491" i="2" s="1"/>
  <c r="W492" i="2"/>
  <c r="W493" i="2"/>
  <c r="W494" i="2"/>
  <c r="AN494" i="2" s="1"/>
  <c r="W495" i="2"/>
  <c r="W496" i="2"/>
  <c r="W497" i="2"/>
  <c r="AN497" i="2" s="1"/>
  <c r="W498" i="2"/>
  <c r="W499" i="2"/>
  <c r="AN499" i="2" s="1"/>
  <c r="W500" i="2"/>
  <c r="W501" i="2"/>
  <c r="AN501" i="2" s="1"/>
  <c r="W502" i="2"/>
  <c r="W503" i="2"/>
  <c r="W504" i="2"/>
  <c r="AO504" i="2" s="1"/>
  <c r="W505" i="2"/>
  <c r="W506" i="2"/>
  <c r="W507" i="2"/>
  <c r="W508" i="2"/>
  <c r="AN508" i="2" s="1"/>
  <c r="W509" i="2"/>
  <c r="W510" i="2"/>
  <c r="W511" i="2"/>
  <c r="W512" i="2"/>
  <c r="W513" i="2"/>
  <c r="W514" i="2"/>
  <c r="W515" i="2"/>
  <c r="W516" i="2"/>
  <c r="W517" i="2"/>
  <c r="W518" i="2"/>
  <c r="W519" i="2"/>
  <c r="W520" i="2"/>
  <c r="AO520" i="2" s="1"/>
  <c r="W521" i="2"/>
  <c r="W522" i="2"/>
  <c r="W523" i="2"/>
  <c r="W524" i="2"/>
  <c r="AN524" i="2" s="1"/>
  <c r="W525" i="2"/>
  <c r="W526" i="2"/>
  <c r="W527" i="2"/>
  <c r="W528" i="2"/>
  <c r="W529" i="2"/>
  <c r="AN529" i="2" s="1"/>
  <c r="W530" i="2"/>
  <c r="AN530" i="2" s="1"/>
  <c r="W531" i="2"/>
  <c r="W532" i="2"/>
  <c r="W533" i="2"/>
  <c r="AN533" i="2" s="1"/>
  <c r="W534" i="2"/>
  <c r="W535" i="2"/>
  <c r="W536" i="2"/>
  <c r="AO536" i="2" s="1"/>
  <c r="W537" i="2"/>
  <c r="W538" i="2"/>
  <c r="AN538" i="2" s="1"/>
  <c r="W539" i="2"/>
  <c r="W540" i="2"/>
  <c r="AN540" i="2" s="1"/>
  <c r="W541" i="2"/>
  <c r="W542" i="2"/>
  <c r="W543" i="2"/>
  <c r="W544" i="2"/>
  <c r="W545" i="2"/>
  <c r="W546" i="2"/>
  <c r="AO546" i="2" s="1"/>
  <c r="W547" i="2"/>
  <c r="W548" i="2"/>
  <c r="W549" i="2"/>
  <c r="AO549" i="2" s="1"/>
  <c r="W550" i="2"/>
  <c r="W551" i="2"/>
  <c r="W552" i="2"/>
  <c r="W553" i="2"/>
  <c r="W554" i="2"/>
  <c r="W555" i="2"/>
  <c r="W556" i="2"/>
  <c r="W557" i="2"/>
  <c r="W558" i="2"/>
  <c r="AN558" i="2" s="1"/>
  <c r="W559" i="2"/>
  <c r="W560" i="2"/>
  <c r="W561" i="2"/>
  <c r="AN561" i="2" s="1"/>
  <c r="W562" i="2"/>
  <c r="W563" i="2"/>
  <c r="W564" i="2"/>
  <c r="W565" i="2"/>
  <c r="AO565" i="2" s="1"/>
  <c r="W566" i="2"/>
  <c r="W567" i="2"/>
  <c r="W568" i="2"/>
  <c r="AO568" i="2" s="1"/>
  <c r="W569" i="2"/>
  <c r="W570" i="2"/>
  <c r="W571" i="2"/>
  <c r="W572" i="2"/>
  <c r="AN572" i="2" s="1"/>
  <c r="W573" i="2"/>
  <c r="W574" i="2"/>
  <c r="W575" i="2"/>
  <c r="W576" i="2"/>
  <c r="W577" i="2"/>
  <c r="W578" i="2"/>
  <c r="W579" i="2"/>
  <c r="W580" i="2"/>
  <c r="W581" i="2"/>
  <c r="W582" i="2"/>
  <c r="W583" i="2"/>
  <c r="W584" i="2"/>
  <c r="AO584" i="2" s="1"/>
  <c r="W585" i="2"/>
  <c r="W586" i="2"/>
  <c r="W587" i="2"/>
  <c r="W588" i="2"/>
  <c r="AN588" i="2" s="1"/>
  <c r="W589" i="2"/>
  <c r="W590" i="2"/>
  <c r="W591" i="2"/>
  <c r="AO591" i="2" s="1"/>
  <c r="W592" i="2"/>
  <c r="W593" i="2"/>
  <c r="AN593" i="2" s="1"/>
  <c r="W594" i="2"/>
  <c r="AN594" i="2" s="1"/>
  <c r="W595" i="2"/>
  <c r="AO595" i="2" s="1"/>
  <c r="W596" i="2"/>
  <c r="W597" i="2"/>
  <c r="AN597" i="2" s="1"/>
  <c r="W598" i="2"/>
  <c r="W599" i="2"/>
  <c r="W600" i="2"/>
  <c r="AO600" i="2" s="1"/>
  <c r="W601" i="2"/>
  <c r="W602" i="2"/>
  <c r="AN602" i="2" s="1"/>
  <c r="W603" i="2"/>
  <c r="W604" i="2"/>
  <c r="AN604" i="2" s="1"/>
  <c r="W605" i="2"/>
  <c r="W606" i="2"/>
  <c r="W607" i="2"/>
  <c r="W608" i="2"/>
  <c r="W609" i="2"/>
  <c r="W610" i="2"/>
  <c r="AO610" i="2" s="1"/>
  <c r="W611" i="2"/>
  <c r="AN611" i="2" s="1"/>
  <c r="W612" i="2"/>
  <c r="W613" i="2"/>
  <c r="AO613" i="2" s="1"/>
  <c r="W614" i="2"/>
  <c r="AN614" i="2" s="1"/>
  <c r="W615" i="2"/>
  <c r="W616" i="2"/>
  <c r="W617" i="2"/>
  <c r="W618" i="2"/>
  <c r="W619" i="2"/>
  <c r="W620" i="2"/>
  <c r="W621" i="2"/>
  <c r="W622" i="2"/>
  <c r="AN622" i="2" s="1"/>
  <c r="W623" i="2"/>
  <c r="W624" i="2"/>
  <c r="W625" i="2"/>
  <c r="AN625" i="2" s="1"/>
  <c r="W626" i="2"/>
  <c r="W627" i="2"/>
  <c r="AN627" i="2" s="1"/>
  <c r="W628" i="2"/>
  <c r="W629" i="2"/>
  <c r="AO629" i="2" s="1"/>
  <c r="W630" i="2"/>
  <c r="W631" i="2"/>
  <c r="W632" i="2"/>
  <c r="AO632" i="2" s="1"/>
  <c r="W633" i="2"/>
  <c r="W634" i="2"/>
  <c r="W635" i="2"/>
  <c r="W636" i="2"/>
  <c r="AN636" i="2" s="1"/>
  <c r="W637" i="2"/>
  <c r="W638" i="2"/>
  <c r="W639" i="2"/>
  <c r="W640" i="2"/>
  <c r="W641" i="2"/>
  <c r="W642" i="2"/>
  <c r="W643" i="2"/>
  <c r="W644" i="2"/>
  <c r="W645" i="2"/>
  <c r="W646" i="2"/>
  <c r="W647" i="2"/>
  <c r="W648" i="2"/>
  <c r="AO648" i="2" s="1"/>
  <c r="W649" i="2"/>
  <c r="W650" i="2"/>
  <c r="W651" i="2"/>
  <c r="W652" i="2"/>
  <c r="AN652" i="2" s="1"/>
  <c r="W653" i="2"/>
  <c r="W654" i="2"/>
  <c r="W655" i="2"/>
  <c r="W656" i="2"/>
  <c r="W657" i="2"/>
  <c r="AN657" i="2" s="1"/>
  <c r="W658" i="2"/>
  <c r="AN658" i="2" s="1"/>
  <c r="W659" i="2"/>
  <c r="W660" i="2"/>
  <c r="W661" i="2"/>
  <c r="AN661" i="2" s="1"/>
  <c r="W662" i="2"/>
  <c r="W663" i="2"/>
  <c r="W664" i="2"/>
  <c r="AO664" i="2" s="1"/>
  <c r="W665" i="2"/>
  <c r="W666" i="2"/>
  <c r="AN666" i="2" s="1"/>
  <c r="W667" i="2"/>
  <c r="W668" i="2"/>
  <c r="AN668" i="2" s="1"/>
  <c r="W669" i="2"/>
  <c r="W670" i="2"/>
  <c r="W671" i="2"/>
  <c r="W672" i="2"/>
  <c r="W673" i="2"/>
  <c r="W674" i="2"/>
  <c r="W675" i="2"/>
  <c r="W676" i="2"/>
  <c r="W677" i="2"/>
  <c r="W678" i="2"/>
  <c r="W679" i="2"/>
  <c r="W680" i="2"/>
  <c r="W681" i="2"/>
  <c r="AO681" i="2" s="1"/>
  <c r="W682" i="2"/>
  <c r="W683" i="2"/>
  <c r="W684" i="2"/>
  <c r="W685" i="2"/>
  <c r="W686" i="2"/>
  <c r="AN686" i="2" s="1"/>
  <c r="W687" i="2"/>
  <c r="W688" i="2"/>
  <c r="W689" i="2"/>
  <c r="AN689" i="2" s="1"/>
  <c r="W690" i="2"/>
  <c r="W691" i="2"/>
  <c r="W692" i="2"/>
  <c r="W693" i="2"/>
  <c r="AO693" i="2" s="1"/>
  <c r="W694" i="2"/>
  <c r="W695" i="2"/>
  <c r="W696" i="2"/>
  <c r="AO696" i="2" s="1"/>
  <c r="W697" i="2"/>
  <c r="W698" i="2"/>
  <c r="W699" i="2"/>
  <c r="W700" i="2"/>
  <c r="AN700" i="2" s="1"/>
  <c r="W701" i="2"/>
  <c r="W702" i="2"/>
  <c r="AO702" i="2" s="1"/>
  <c r="W703" i="2"/>
  <c r="W704" i="2"/>
  <c r="W705" i="2"/>
  <c r="W706" i="2"/>
  <c r="W707" i="2"/>
  <c r="AN707" i="2" s="1"/>
  <c r="W708" i="2"/>
  <c r="W709" i="2"/>
  <c r="W710" i="2"/>
  <c r="W711" i="2"/>
  <c r="W712" i="2"/>
  <c r="AO712" i="2" s="1"/>
  <c r="W713" i="2"/>
  <c r="AO713" i="2" s="1"/>
  <c r="W714" i="2"/>
  <c r="W715" i="2"/>
  <c r="W716" i="2"/>
  <c r="AN716" i="2" s="1"/>
  <c r="W717" i="2"/>
  <c r="W718" i="2"/>
  <c r="W719" i="2"/>
  <c r="W720" i="2"/>
  <c r="W721" i="2"/>
  <c r="AN721" i="2" s="1"/>
  <c r="W722" i="2"/>
  <c r="AN722" i="2" s="1"/>
  <c r="W723" i="2"/>
  <c r="W724" i="2"/>
  <c r="W725" i="2"/>
  <c r="AN725" i="2" s="1"/>
  <c r="W726" i="2"/>
  <c r="W727" i="2"/>
  <c r="W728" i="2"/>
  <c r="AO728" i="2" s="1"/>
  <c r="W729" i="2"/>
  <c r="AO729" i="2" s="1"/>
  <c r="W730" i="2"/>
  <c r="AN730" i="2" s="1"/>
  <c r="W731" i="2"/>
  <c r="W732" i="2"/>
  <c r="AN732" i="2" s="1"/>
  <c r="W733" i="2"/>
  <c r="W734" i="2"/>
  <c r="W735" i="2"/>
  <c r="W736" i="2"/>
  <c r="W737" i="2"/>
  <c r="W738" i="2"/>
  <c r="W739" i="2"/>
  <c r="W740" i="2"/>
  <c r="W741" i="2"/>
  <c r="W742" i="2"/>
  <c r="AN742" i="2" s="1"/>
  <c r="W743" i="2"/>
  <c r="W744" i="2"/>
  <c r="W745" i="2"/>
  <c r="W746" i="2"/>
  <c r="AN746" i="2" s="1"/>
  <c r="W747" i="2"/>
  <c r="AO747" i="2" s="1"/>
  <c r="W748" i="2"/>
  <c r="W749" i="2"/>
  <c r="AO749" i="2" s="1"/>
  <c r="W750" i="2"/>
  <c r="W751" i="2"/>
  <c r="W752" i="2"/>
  <c r="W753" i="2"/>
  <c r="AO753" i="2" s="1"/>
  <c r="W754" i="2"/>
  <c r="W755" i="2"/>
  <c r="AN755" i="2" s="1"/>
  <c r="W756" i="2"/>
  <c r="W757" i="2"/>
  <c r="AO757" i="2" s="1"/>
  <c r="W758" i="2"/>
  <c r="W759" i="2"/>
  <c r="W760" i="2"/>
  <c r="AO760" i="2" s="1"/>
  <c r="W761" i="2"/>
  <c r="AN761" i="2" s="1"/>
  <c r="W762" i="2"/>
  <c r="W763" i="2"/>
  <c r="W764" i="2"/>
  <c r="AN764" i="2" s="1"/>
  <c r="W765" i="2"/>
  <c r="AN765" i="2" s="1"/>
  <c r="W766" i="2"/>
  <c r="W767" i="2"/>
  <c r="W768" i="2"/>
  <c r="W769" i="2"/>
  <c r="AN769" i="2" s="1"/>
  <c r="W770" i="2"/>
  <c r="W771" i="2"/>
  <c r="W772" i="2"/>
  <c r="W773" i="2"/>
  <c r="W774" i="2"/>
  <c r="W775" i="2"/>
  <c r="W776" i="2"/>
  <c r="AO776" i="2" s="1"/>
  <c r="W777" i="2"/>
  <c r="AO777" i="2" s="1"/>
  <c r="W778" i="2"/>
  <c r="AN778" i="2" s="1"/>
  <c r="W779" i="2"/>
  <c r="W780" i="2"/>
  <c r="AN780" i="2" s="1"/>
  <c r="W781" i="2"/>
  <c r="W782" i="2"/>
  <c r="W783" i="2"/>
  <c r="W784" i="2"/>
  <c r="W785" i="2"/>
  <c r="W786" i="2"/>
  <c r="W787" i="2"/>
  <c r="W788" i="2"/>
  <c r="W789" i="2"/>
  <c r="AN789" i="2" s="1"/>
  <c r="W790" i="2"/>
  <c r="AN790" i="2" s="1"/>
  <c r="W791" i="2"/>
  <c r="AO791" i="2" s="1"/>
  <c r="W792" i="2"/>
  <c r="AO792" i="2" s="1"/>
  <c r="W793" i="2"/>
  <c r="AN793" i="2" s="1"/>
  <c r="W794" i="2"/>
  <c r="W795" i="2"/>
  <c r="W796" i="2"/>
  <c r="AN796" i="2" s="1"/>
  <c r="W797" i="2"/>
  <c r="AN797" i="2" s="1"/>
  <c r="W798" i="2"/>
  <c r="W799" i="2"/>
  <c r="W800" i="2"/>
  <c r="W801" i="2"/>
  <c r="AN801" i="2" s="1"/>
  <c r="W802" i="2"/>
  <c r="W803" i="2"/>
  <c r="W804" i="2"/>
  <c r="W805" i="2"/>
  <c r="W806" i="2"/>
  <c r="W807" i="2"/>
  <c r="W808" i="2"/>
  <c r="W809" i="2"/>
  <c r="W810" i="2"/>
  <c r="AN810" i="2" s="1"/>
  <c r="W811" i="2"/>
  <c r="W812" i="2"/>
  <c r="W813" i="2"/>
  <c r="AO813" i="2" s="1"/>
  <c r="W814" i="2"/>
  <c r="W815" i="2"/>
  <c r="W816" i="2"/>
  <c r="W817" i="2"/>
  <c r="W818" i="2"/>
  <c r="W819" i="2"/>
  <c r="AN819" i="2" s="1"/>
  <c r="W820" i="2"/>
  <c r="W821" i="2"/>
  <c r="AN821" i="2" s="1"/>
  <c r="W822" i="2"/>
  <c r="AN822" i="2" s="1"/>
  <c r="W6" i="2"/>
  <c r="W7" i="2"/>
  <c r="AN7" i="2" s="1"/>
  <c r="W8" i="2"/>
  <c r="W9" i="2"/>
  <c r="W10" i="2"/>
  <c r="W11" i="2"/>
  <c r="AN11" i="2" s="1"/>
  <c r="W12" i="2"/>
  <c r="W13" i="2"/>
  <c r="W14" i="2"/>
  <c r="W15" i="2"/>
  <c r="AN15" i="2" s="1"/>
  <c r="W16" i="2"/>
  <c r="AN16" i="2" s="1"/>
  <c r="W17" i="2"/>
  <c r="AN17" i="2" s="1"/>
  <c r="W18" i="2"/>
  <c r="W19" i="2"/>
  <c r="W20" i="2"/>
  <c r="AO20" i="2" s="1"/>
  <c r="W21" i="2"/>
  <c r="W22" i="2"/>
  <c r="AO22" i="2" s="1"/>
  <c r="W23" i="2"/>
  <c r="AO23" i="2" s="1"/>
  <c r="W24" i="2"/>
  <c r="AN24" i="2" s="1"/>
  <c r="W25" i="2"/>
  <c r="W26" i="2"/>
  <c r="W27" i="2"/>
  <c r="AN27" i="2" s="1"/>
  <c r="W28" i="2"/>
  <c r="AN28" i="2" s="1"/>
  <c r="W29" i="2"/>
  <c r="W30" i="2"/>
  <c r="W31" i="2"/>
  <c r="AN31" i="2" s="1"/>
  <c r="W32" i="2"/>
  <c r="W33" i="2"/>
  <c r="W34" i="2"/>
  <c r="W35" i="2"/>
  <c r="AN35" i="2" s="1"/>
  <c r="W36" i="2"/>
  <c r="AO36" i="2" s="1"/>
  <c r="W37" i="2"/>
  <c r="W38" i="2"/>
  <c r="W39" i="2"/>
  <c r="AO39" i="2" s="1"/>
  <c r="W40" i="2"/>
  <c r="W41" i="2"/>
  <c r="AN41" i="2" s="1"/>
  <c r="W42" i="2"/>
  <c r="W43" i="2"/>
  <c r="AN43" i="2" s="1"/>
  <c r="W44" i="2"/>
  <c r="AN44" i="2" s="1"/>
  <c r="W45" i="2"/>
  <c r="W46" i="2"/>
  <c r="W47" i="2"/>
  <c r="W48" i="2"/>
  <c r="AN48" i="2" s="1"/>
  <c r="W49" i="2"/>
  <c r="W50" i="2"/>
  <c r="AN50" i="2" s="1"/>
  <c r="W51" i="2"/>
  <c r="AN51" i="2" s="1"/>
  <c r="W52" i="2"/>
  <c r="W53" i="2"/>
  <c r="W54" i="2"/>
  <c r="AN54" i="2" s="1"/>
  <c r="W55" i="2"/>
  <c r="AO55" i="2" s="1"/>
  <c r="W56" i="2"/>
  <c r="W57" i="2"/>
  <c r="AO57" i="2" s="1"/>
  <c r="W58" i="2"/>
  <c r="W59" i="2"/>
  <c r="AN59" i="2" s="1"/>
  <c r="W60" i="2"/>
  <c r="AN60" i="2" s="1"/>
  <c r="W61" i="2"/>
  <c r="W62" i="2"/>
  <c r="W63" i="2"/>
  <c r="W64" i="2"/>
  <c r="AN64" i="2" s="1"/>
  <c r="W65" i="2"/>
  <c r="W66" i="2"/>
  <c r="W67" i="2"/>
  <c r="AN67" i="2" s="1"/>
  <c r="W68" i="2"/>
  <c r="W69" i="2"/>
  <c r="W70" i="2"/>
  <c r="AO70" i="2" s="1"/>
  <c r="W71" i="2"/>
  <c r="AN71" i="2" s="1"/>
  <c r="W72" i="2"/>
  <c r="W73" i="2"/>
  <c r="AN73" i="2" s="1"/>
  <c r="W74" i="2"/>
  <c r="W75" i="2"/>
  <c r="AN75" i="2" s="1"/>
  <c r="W76" i="2"/>
  <c r="AN76" i="2" s="1"/>
  <c r="W77" i="2"/>
  <c r="W78" i="2"/>
  <c r="W79" i="2"/>
  <c r="W80" i="2"/>
  <c r="AN80" i="2" s="1"/>
  <c r="W81" i="2"/>
  <c r="W82" i="2"/>
  <c r="AN82" i="2" s="1"/>
  <c r="W83" i="2"/>
  <c r="AN83" i="2" s="1"/>
  <c r="W84" i="2"/>
  <c r="AO84" i="2" s="1"/>
  <c r="W85" i="2"/>
  <c r="W86" i="2"/>
  <c r="W87" i="2"/>
  <c r="AO87" i="2" s="1"/>
  <c r="W88" i="2"/>
  <c r="W89" i="2"/>
  <c r="AN89" i="2" s="1"/>
  <c r="W90" i="2"/>
  <c r="W91" i="2"/>
  <c r="AN91" i="2" s="1"/>
  <c r="W92" i="2"/>
  <c r="AN92" i="2" s="1"/>
  <c r="W93" i="2"/>
  <c r="W94" i="2"/>
  <c r="W95" i="2"/>
  <c r="W96" i="2"/>
  <c r="AN96" i="2" s="1"/>
  <c r="W97" i="2"/>
  <c r="W98" i="2"/>
  <c r="W99" i="2"/>
  <c r="AN99" i="2" s="1"/>
  <c r="W100" i="2"/>
  <c r="AO100" i="2" s="1"/>
  <c r="W101" i="2"/>
  <c r="W102" i="2"/>
  <c r="AO102" i="2" s="1"/>
  <c r="W103" i="2"/>
  <c r="AO103" i="2" s="1"/>
  <c r="W104" i="2"/>
  <c r="W105" i="2"/>
  <c r="AN105" i="2" s="1"/>
  <c r="W106" i="2"/>
  <c r="W107" i="2"/>
  <c r="AN107" i="2" s="1"/>
  <c r="W108" i="2"/>
  <c r="AN108" i="2" s="1"/>
  <c r="W109" i="2"/>
  <c r="W110" i="2"/>
  <c r="W111" i="2"/>
  <c r="W112" i="2"/>
  <c r="AN112" i="2" s="1"/>
  <c r="W113" i="2"/>
  <c r="W114" i="2"/>
  <c r="AN114" i="2" s="1"/>
  <c r="W115" i="2"/>
  <c r="AN115" i="2" s="1"/>
  <c r="W116" i="2"/>
  <c r="W117" i="2"/>
  <c r="W118" i="2"/>
  <c r="W119" i="2"/>
  <c r="AO119" i="2" s="1"/>
  <c r="W120" i="2"/>
  <c r="W121" i="2"/>
  <c r="AO121" i="2" s="1"/>
  <c r="W122" i="2"/>
  <c r="W123" i="2"/>
  <c r="AN123" i="2" s="1"/>
  <c r="W124" i="2"/>
  <c r="AN124" i="2" s="1"/>
  <c r="W125" i="2"/>
  <c r="W126" i="2"/>
  <c r="AN126" i="2" s="1"/>
  <c r="W127" i="2"/>
  <c r="W128" i="2"/>
  <c r="AN128" i="2" s="1"/>
  <c r="W129" i="2"/>
  <c r="W130" i="2"/>
  <c r="W131" i="2"/>
  <c r="AN131" i="2" s="1"/>
  <c r="W132" i="2"/>
  <c r="W133" i="2"/>
  <c r="W134" i="2"/>
  <c r="W135" i="2"/>
  <c r="AN135" i="2" s="1"/>
  <c r="W136" i="2"/>
  <c r="W137" i="2"/>
  <c r="AN137" i="2" s="1"/>
  <c r="W138" i="2"/>
  <c r="W139" i="2"/>
  <c r="AN139" i="2" s="1"/>
  <c r="W140" i="2"/>
  <c r="AN140" i="2" s="1"/>
  <c r="W141" i="2"/>
  <c r="W142" i="2"/>
  <c r="AN142" i="2" s="1"/>
  <c r="W143" i="2"/>
  <c r="W144" i="2"/>
  <c r="AN144" i="2" s="1"/>
  <c r="W145" i="2"/>
  <c r="W146" i="2"/>
  <c r="AN146" i="2" s="1"/>
  <c r="W147" i="2"/>
  <c r="AN147" i="2" s="1"/>
  <c r="W148" i="2"/>
  <c r="AO148" i="2" s="1"/>
  <c r="W149" i="2"/>
  <c r="W150" i="2"/>
  <c r="W151" i="2"/>
  <c r="AO151" i="2" s="1"/>
  <c r="W152" i="2"/>
  <c r="W153" i="2"/>
  <c r="AN153" i="2" s="1"/>
  <c r="W154" i="2"/>
  <c r="W155" i="2"/>
  <c r="AN155" i="2" s="1"/>
  <c r="W156" i="2"/>
  <c r="W157" i="2"/>
  <c r="W158" i="2"/>
  <c r="W159" i="2"/>
  <c r="W160" i="2"/>
  <c r="W161" i="2"/>
  <c r="W162" i="2"/>
  <c r="W163" i="2"/>
  <c r="AN163" i="2" s="1"/>
  <c r="W164" i="2"/>
  <c r="AO164" i="2" s="1"/>
  <c r="W165" i="2"/>
  <c r="W166" i="2"/>
  <c r="AN166" i="2" s="1"/>
  <c r="W167" i="2"/>
  <c r="AO167" i="2" s="1"/>
  <c r="W168" i="2"/>
  <c r="W169" i="2"/>
  <c r="W170" i="2"/>
  <c r="W171" i="2"/>
  <c r="W172" i="2"/>
  <c r="W173" i="2"/>
  <c r="W174" i="2"/>
  <c r="W175" i="2"/>
  <c r="AN175" i="2" s="1"/>
  <c r="W176" i="2"/>
  <c r="W177" i="2"/>
  <c r="W178" i="2"/>
  <c r="W179" i="2"/>
  <c r="W180" i="2"/>
  <c r="W181" i="2"/>
  <c r="W182" i="2"/>
  <c r="W183" i="2"/>
  <c r="AO183" i="2" s="1"/>
  <c r="W184" i="2"/>
  <c r="AN184" i="2" s="1"/>
  <c r="W185" i="2"/>
  <c r="AO185" i="2" s="1"/>
  <c r="W186" i="2"/>
  <c r="W187" i="2"/>
  <c r="W188" i="2"/>
  <c r="W189" i="2"/>
  <c r="AN189" i="2" s="1"/>
  <c r="W190" i="2"/>
  <c r="W191" i="2"/>
  <c r="W192" i="2"/>
  <c r="W193" i="2"/>
  <c r="W194" i="2"/>
  <c r="W195" i="2"/>
  <c r="AN195" i="2" s="1"/>
  <c r="W196" i="2"/>
  <c r="AN196" i="2" s="1"/>
  <c r="W197" i="2"/>
  <c r="W198" i="2"/>
  <c r="W199" i="2"/>
  <c r="W200" i="2"/>
  <c r="W201" i="2"/>
  <c r="W202" i="2"/>
  <c r="W203" i="2"/>
  <c r="W204" i="2"/>
  <c r="W205" i="2"/>
  <c r="W206" i="2"/>
  <c r="AN206" i="2" s="1"/>
  <c r="W207" i="2"/>
  <c r="W208" i="2"/>
  <c r="W209" i="2"/>
  <c r="W210" i="2"/>
  <c r="W211" i="2"/>
  <c r="W212" i="2"/>
  <c r="AO212" i="2" s="1"/>
  <c r="W213" i="2"/>
  <c r="W214" i="2"/>
  <c r="AO214" i="2" s="1"/>
  <c r="W215" i="2"/>
  <c r="AO215" i="2" s="1"/>
  <c r="W216" i="2"/>
  <c r="W217" i="2"/>
  <c r="W218" i="2"/>
  <c r="W219" i="2"/>
  <c r="W220" i="2"/>
  <c r="W221" i="2"/>
  <c r="W222" i="2"/>
  <c r="W223" i="2"/>
  <c r="W224" i="2"/>
  <c r="W225" i="2"/>
  <c r="W226" i="2"/>
  <c r="W227" i="2"/>
  <c r="AN227" i="2" s="1"/>
  <c r="W228" i="2"/>
  <c r="AO228" i="2" s="1"/>
  <c r="W229" i="2"/>
  <c r="W230" i="2"/>
  <c r="W231" i="2"/>
  <c r="AO231" i="2" s="1"/>
  <c r="W232" i="2"/>
  <c r="AN232" i="2" s="1"/>
  <c r="AN373" i="2" l="1"/>
  <c r="AN121" i="2"/>
  <c r="AN57" i="2"/>
  <c r="AN36" i="2"/>
  <c r="AN693" i="2"/>
  <c r="AN565" i="2"/>
  <c r="AN437" i="2"/>
  <c r="AO778" i="2"/>
  <c r="AO658" i="2"/>
  <c r="AO501" i="2"/>
  <c r="AN629" i="2"/>
  <c r="BO230" i="2"/>
  <c r="BL230" i="2"/>
  <c r="BM230" i="2"/>
  <c r="AN230" i="2"/>
  <c r="BO218" i="2"/>
  <c r="BL218" i="2"/>
  <c r="BM218" i="2"/>
  <c r="AO218" i="2"/>
  <c r="BO210" i="2"/>
  <c r="BL210" i="2"/>
  <c r="BM210" i="2"/>
  <c r="AO210" i="2"/>
  <c r="BO198" i="2"/>
  <c r="BL198" i="2"/>
  <c r="BM198" i="2"/>
  <c r="AN198" i="2"/>
  <c r="BO190" i="2"/>
  <c r="BL190" i="2"/>
  <c r="BM190" i="2"/>
  <c r="AO190" i="2"/>
  <c r="BO178" i="2"/>
  <c r="BL178" i="2"/>
  <c r="BM178" i="2"/>
  <c r="AN178" i="2"/>
  <c r="AO178" i="2"/>
  <c r="BO170" i="2"/>
  <c r="BL170" i="2"/>
  <c r="BM170" i="2"/>
  <c r="AO170" i="2"/>
  <c r="AN170" i="2"/>
  <c r="BO158" i="2"/>
  <c r="BL158" i="2"/>
  <c r="BM158" i="2"/>
  <c r="AN158" i="2"/>
  <c r="AO158" i="2"/>
  <c r="BO150" i="2"/>
  <c r="BL150" i="2"/>
  <c r="BM150" i="2"/>
  <c r="BO138" i="2"/>
  <c r="BL138" i="2"/>
  <c r="BM138" i="2"/>
  <c r="AO138" i="2"/>
  <c r="BO130" i="2"/>
  <c r="BL130" i="2"/>
  <c r="BM130" i="2"/>
  <c r="AO130" i="2"/>
  <c r="BO118" i="2"/>
  <c r="BL118" i="2"/>
  <c r="BM118" i="2"/>
  <c r="BO110" i="2"/>
  <c r="BL110" i="2"/>
  <c r="BM110" i="2"/>
  <c r="AO110" i="2"/>
  <c r="BO98" i="2"/>
  <c r="BL98" i="2"/>
  <c r="BM98" i="2"/>
  <c r="AO98" i="2"/>
  <c r="BO86" i="2"/>
  <c r="BL86" i="2"/>
  <c r="BM86" i="2"/>
  <c r="BO78" i="2"/>
  <c r="BL78" i="2"/>
  <c r="BM78" i="2"/>
  <c r="AO78" i="2"/>
  <c r="BO66" i="2"/>
  <c r="BL66" i="2"/>
  <c r="BM66" i="2"/>
  <c r="AO66" i="2"/>
  <c r="BO58" i="2"/>
  <c r="BL58" i="2"/>
  <c r="BM58" i="2"/>
  <c r="AO58" i="2"/>
  <c r="BO46" i="2"/>
  <c r="BL46" i="2"/>
  <c r="BM46" i="2"/>
  <c r="AO46" i="2"/>
  <c r="BO38" i="2"/>
  <c r="BL38" i="2"/>
  <c r="BM38" i="2"/>
  <c r="AN38" i="2"/>
  <c r="BO26" i="2"/>
  <c r="BL26" i="2"/>
  <c r="BM26" i="2"/>
  <c r="AO26" i="2"/>
  <c r="BO18" i="2"/>
  <c r="BL18" i="2"/>
  <c r="BM18" i="2"/>
  <c r="AN18" i="2"/>
  <c r="AO18" i="2"/>
  <c r="BO6" i="2"/>
  <c r="BL6" i="2"/>
  <c r="BM6" i="2"/>
  <c r="AN6" i="2"/>
  <c r="BO815" i="2"/>
  <c r="BL815" i="2"/>
  <c r="BM815" i="2"/>
  <c r="AO815" i="2"/>
  <c r="AN815" i="2"/>
  <c r="BO803" i="2"/>
  <c r="BL803" i="2"/>
  <c r="BM803" i="2"/>
  <c r="AO803" i="2"/>
  <c r="BO795" i="2"/>
  <c r="BL795" i="2"/>
  <c r="BM795" i="2"/>
  <c r="AN795" i="2"/>
  <c r="BO783" i="2"/>
  <c r="BL783" i="2"/>
  <c r="BM783" i="2"/>
  <c r="AO783" i="2"/>
  <c r="AN783" i="2"/>
  <c r="BO771" i="2"/>
  <c r="BL771" i="2"/>
  <c r="BM771" i="2"/>
  <c r="BO759" i="2"/>
  <c r="BL759" i="2"/>
  <c r="BM759" i="2"/>
  <c r="AN759" i="2"/>
  <c r="AO759" i="2"/>
  <c r="BO751" i="2"/>
  <c r="BL751" i="2"/>
  <c r="BM751" i="2"/>
  <c r="AO751" i="2"/>
  <c r="AN751" i="2"/>
  <c r="BO739" i="2"/>
  <c r="BL739" i="2"/>
  <c r="BM739" i="2"/>
  <c r="AO739" i="2"/>
  <c r="BO727" i="2"/>
  <c r="BL727" i="2"/>
  <c r="BM727" i="2"/>
  <c r="AN727" i="2"/>
  <c r="BO719" i="2"/>
  <c r="BL719" i="2"/>
  <c r="BM719" i="2"/>
  <c r="AO719" i="2"/>
  <c r="AN719" i="2"/>
  <c r="BO703" i="2"/>
  <c r="BL703" i="2"/>
  <c r="BM703" i="2"/>
  <c r="AO703" i="2"/>
  <c r="AN703" i="2"/>
  <c r="BO691" i="2"/>
  <c r="BL691" i="2"/>
  <c r="BM691" i="2"/>
  <c r="BO683" i="2"/>
  <c r="BM683" i="2"/>
  <c r="BL683" i="2"/>
  <c r="AO683" i="2"/>
  <c r="AN683" i="2"/>
  <c r="BO671" i="2"/>
  <c r="BM671" i="2"/>
  <c r="BL671" i="2"/>
  <c r="AN671" i="2"/>
  <c r="AO671" i="2"/>
  <c r="BO663" i="2"/>
  <c r="BM663" i="2"/>
  <c r="BL663" i="2"/>
  <c r="AO663" i="2"/>
  <c r="AN663" i="2"/>
  <c r="BO651" i="2"/>
  <c r="BM651" i="2"/>
  <c r="BL651" i="2"/>
  <c r="AO651" i="2"/>
  <c r="AN651" i="2"/>
  <c r="BO643" i="2"/>
  <c r="BM643" i="2"/>
  <c r="BL643" i="2"/>
  <c r="AO643" i="2"/>
  <c r="BO631" i="2"/>
  <c r="BM631" i="2"/>
  <c r="BL631" i="2"/>
  <c r="AN631" i="2"/>
  <c r="AO631" i="2"/>
  <c r="BO623" i="2"/>
  <c r="BM623" i="2"/>
  <c r="BL623" i="2"/>
  <c r="AO623" i="2"/>
  <c r="AN623" i="2"/>
  <c r="BO619" i="2"/>
  <c r="BM619" i="2"/>
  <c r="BL619" i="2"/>
  <c r="AN619" i="2"/>
  <c r="BO607" i="2"/>
  <c r="BM607" i="2"/>
  <c r="BL607" i="2"/>
  <c r="AN607" i="2"/>
  <c r="BO599" i="2"/>
  <c r="BM599" i="2"/>
  <c r="BL599" i="2"/>
  <c r="AN599" i="2"/>
  <c r="BO587" i="2"/>
  <c r="BM587" i="2"/>
  <c r="BL587" i="2"/>
  <c r="AO587" i="2"/>
  <c r="AN587" i="2"/>
  <c r="BO579" i="2"/>
  <c r="BM579" i="2"/>
  <c r="BL579" i="2"/>
  <c r="AO579" i="2"/>
  <c r="BO571" i="2"/>
  <c r="BM571" i="2"/>
  <c r="BL571" i="2"/>
  <c r="AO571" i="2"/>
  <c r="AN571" i="2"/>
  <c r="BO563" i="2"/>
  <c r="BM563" i="2"/>
  <c r="BL563" i="2"/>
  <c r="AO563" i="2"/>
  <c r="BO551" i="2"/>
  <c r="BM551" i="2"/>
  <c r="BL551" i="2"/>
  <c r="AO551" i="2"/>
  <c r="AN551" i="2"/>
  <c r="BO543" i="2"/>
  <c r="BM543" i="2"/>
  <c r="BL543" i="2"/>
  <c r="AO543" i="2"/>
  <c r="AN543" i="2"/>
  <c r="BO535" i="2"/>
  <c r="BM535" i="2"/>
  <c r="BL535" i="2"/>
  <c r="AN535" i="2"/>
  <c r="BO527" i="2"/>
  <c r="BM527" i="2"/>
  <c r="BL527" i="2"/>
  <c r="AN527" i="2"/>
  <c r="BO519" i="2"/>
  <c r="BM519" i="2"/>
  <c r="BL519" i="2"/>
  <c r="AN519" i="2"/>
  <c r="AO519" i="2"/>
  <c r="BO511" i="2"/>
  <c r="BM511" i="2"/>
  <c r="BL511" i="2"/>
  <c r="AO511" i="2"/>
  <c r="AN511" i="2"/>
  <c r="BO495" i="2"/>
  <c r="BM495" i="2"/>
  <c r="BL495" i="2"/>
  <c r="AN495" i="2"/>
  <c r="BO487" i="2"/>
  <c r="BM487" i="2"/>
  <c r="BL487" i="2"/>
  <c r="AO487" i="2"/>
  <c r="AN487" i="2"/>
  <c r="BO479" i="2"/>
  <c r="BM479" i="2"/>
  <c r="BL479" i="2"/>
  <c r="AO479" i="2"/>
  <c r="AN479" i="2"/>
  <c r="BO471" i="2"/>
  <c r="BM471" i="2"/>
  <c r="BL471" i="2"/>
  <c r="AN471" i="2"/>
  <c r="BO463" i="2"/>
  <c r="BM463" i="2"/>
  <c r="BL463" i="2"/>
  <c r="AN463" i="2"/>
  <c r="BO455" i="2"/>
  <c r="BM455" i="2"/>
  <c r="BL455" i="2"/>
  <c r="AN455" i="2"/>
  <c r="AO455" i="2"/>
  <c r="BO447" i="2"/>
  <c r="BM447" i="2"/>
  <c r="BL447" i="2"/>
  <c r="AO447" i="2"/>
  <c r="AN447" i="2"/>
  <c r="BO439" i="2"/>
  <c r="BM439" i="2"/>
  <c r="BL439" i="2"/>
  <c r="AN439" i="2"/>
  <c r="AO439" i="2"/>
  <c r="BO431" i="2"/>
  <c r="BM431" i="2"/>
  <c r="BL431" i="2"/>
  <c r="AN431" i="2"/>
  <c r="AO431" i="2"/>
  <c r="BO423" i="2"/>
  <c r="BM423" i="2"/>
  <c r="BL423" i="2"/>
  <c r="AO423" i="2"/>
  <c r="AN423" i="2"/>
  <c r="BO415" i="2"/>
  <c r="BM415" i="2"/>
  <c r="BL415" i="2"/>
  <c r="AO415" i="2"/>
  <c r="AN415" i="2"/>
  <c r="BO407" i="2"/>
  <c r="BM407" i="2"/>
  <c r="BL407" i="2"/>
  <c r="AN407" i="2"/>
  <c r="BO399" i="2"/>
  <c r="BM399" i="2"/>
  <c r="BL399" i="2"/>
  <c r="AO399" i="2"/>
  <c r="AN399" i="2"/>
  <c r="BO391" i="2"/>
  <c r="BM391" i="2"/>
  <c r="BL391" i="2"/>
  <c r="AN391" i="2"/>
  <c r="AO391" i="2"/>
  <c r="BO383" i="2"/>
  <c r="BM383" i="2"/>
  <c r="BL383" i="2"/>
  <c r="AN383" i="2"/>
  <c r="BO379" i="2"/>
  <c r="BM379" i="2"/>
  <c r="BL379" i="2"/>
  <c r="AO379" i="2"/>
  <c r="AN379" i="2"/>
  <c r="BO367" i="2"/>
  <c r="BM367" i="2"/>
  <c r="BL367" i="2"/>
  <c r="AO367" i="2"/>
  <c r="AN367" i="2"/>
  <c r="BO359" i="2"/>
  <c r="BM359" i="2"/>
  <c r="BL359" i="2"/>
  <c r="AO359" i="2"/>
  <c r="AN359" i="2"/>
  <c r="BO351" i="2"/>
  <c r="BM351" i="2"/>
  <c r="BL351" i="2"/>
  <c r="AN351" i="2"/>
  <c r="BO343" i="2"/>
  <c r="BM343" i="2"/>
  <c r="BL343" i="2"/>
  <c r="AN343" i="2"/>
  <c r="BO335" i="2"/>
  <c r="BM335" i="2"/>
  <c r="BL335" i="2"/>
  <c r="AO335" i="2"/>
  <c r="AN335" i="2"/>
  <c r="BO327" i="2"/>
  <c r="BM327" i="2"/>
  <c r="BL327" i="2"/>
  <c r="BO319" i="2"/>
  <c r="BM319" i="2"/>
  <c r="BL319" i="2"/>
  <c r="AO319" i="2"/>
  <c r="AN319" i="2"/>
  <c r="BO311" i="2"/>
  <c r="BM311" i="2"/>
  <c r="BL311" i="2"/>
  <c r="BO303" i="2"/>
  <c r="BM303" i="2"/>
  <c r="BL303" i="2"/>
  <c r="AO303" i="2"/>
  <c r="BO299" i="2"/>
  <c r="BM299" i="2"/>
  <c r="BL299" i="2"/>
  <c r="AO299" i="2"/>
  <c r="BO291" i="2"/>
  <c r="BM291" i="2"/>
  <c r="BL291" i="2"/>
  <c r="AO291" i="2"/>
  <c r="BO279" i="2"/>
  <c r="BM279" i="2"/>
  <c r="BL279" i="2"/>
  <c r="BO271" i="2"/>
  <c r="BM271" i="2"/>
  <c r="BL271" i="2"/>
  <c r="AO271" i="2"/>
  <c r="AN271" i="2"/>
  <c r="BO259" i="2"/>
  <c r="BM259" i="2"/>
  <c r="BL259" i="2"/>
  <c r="AO259" i="2"/>
  <c r="AN259" i="2"/>
  <c r="BO251" i="2"/>
  <c r="BM251" i="2"/>
  <c r="BL251" i="2"/>
  <c r="AO251" i="2"/>
  <c r="BO247" i="2"/>
  <c r="BM247" i="2"/>
  <c r="BL247" i="2"/>
  <c r="AN247" i="2"/>
  <c r="BO239" i="2"/>
  <c r="BM239" i="2"/>
  <c r="BL239" i="2"/>
  <c r="AO239" i="2"/>
  <c r="AN150" i="2"/>
  <c r="AN118" i="2"/>
  <c r="AN86" i="2"/>
  <c r="AO755" i="2"/>
  <c r="AO795" i="2"/>
  <c r="AO383" i="2"/>
  <c r="AN579" i="2"/>
  <c r="AO607" i="2"/>
  <c r="AO599" i="2"/>
  <c r="AN167" i="2"/>
  <c r="AO247" i="2"/>
  <c r="AO166" i="2"/>
  <c r="AO38" i="2"/>
  <c r="BO229" i="2"/>
  <c r="BM229" i="2"/>
  <c r="BL229" i="2"/>
  <c r="AN229" i="2"/>
  <c r="AO229" i="2"/>
  <c r="BO225" i="2"/>
  <c r="BM225" i="2"/>
  <c r="BL225" i="2"/>
  <c r="AN225" i="2"/>
  <c r="AO225" i="2"/>
  <c r="BO221" i="2"/>
  <c r="BM221" i="2"/>
  <c r="BL221" i="2"/>
  <c r="AO221" i="2"/>
  <c r="BO217" i="2"/>
  <c r="BM217" i="2"/>
  <c r="BL217" i="2"/>
  <c r="AN217" i="2"/>
  <c r="BO213" i="2"/>
  <c r="BM213" i="2"/>
  <c r="BL213" i="2"/>
  <c r="AN213" i="2"/>
  <c r="AO213" i="2"/>
  <c r="BO209" i="2"/>
  <c r="BM209" i="2"/>
  <c r="BL209" i="2"/>
  <c r="AN209" i="2"/>
  <c r="AO209" i="2"/>
  <c r="BO205" i="2"/>
  <c r="BM205" i="2"/>
  <c r="BL205" i="2"/>
  <c r="AO205" i="2"/>
  <c r="BO201" i="2"/>
  <c r="BM201" i="2"/>
  <c r="BL201" i="2"/>
  <c r="AN201" i="2"/>
  <c r="BO197" i="2"/>
  <c r="BM197" i="2"/>
  <c r="BL197" i="2"/>
  <c r="AN197" i="2"/>
  <c r="AO197" i="2"/>
  <c r="BO193" i="2"/>
  <c r="BM193" i="2"/>
  <c r="BL193" i="2"/>
  <c r="AN193" i="2"/>
  <c r="AO193" i="2"/>
  <c r="BO189" i="2"/>
  <c r="BM189" i="2"/>
  <c r="BL189" i="2"/>
  <c r="AO189" i="2"/>
  <c r="BO185" i="2"/>
  <c r="BM185" i="2"/>
  <c r="BL185" i="2"/>
  <c r="AN185" i="2"/>
  <c r="BO181" i="2"/>
  <c r="BM181" i="2"/>
  <c r="BL181" i="2"/>
  <c r="AN181" i="2"/>
  <c r="AO181" i="2"/>
  <c r="BO177" i="2"/>
  <c r="BM177" i="2"/>
  <c r="BL177" i="2"/>
  <c r="AN177" i="2"/>
  <c r="AO177" i="2"/>
  <c r="BO173" i="2"/>
  <c r="BM173" i="2"/>
  <c r="BL173" i="2"/>
  <c r="AO173" i="2"/>
  <c r="BO169" i="2"/>
  <c r="BM169" i="2"/>
  <c r="BL169" i="2"/>
  <c r="AN169" i="2"/>
  <c r="BO165" i="2"/>
  <c r="BM165" i="2"/>
  <c r="BL165" i="2"/>
  <c r="AN165" i="2"/>
  <c r="AO165" i="2"/>
  <c r="BO161" i="2"/>
  <c r="BM161" i="2"/>
  <c r="BL161" i="2"/>
  <c r="AN161" i="2"/>
  <c r="AO161" i="2"/>
  <c r="BO157" i="2"/>
  <c r="BM157" i="2"/>
  <c r="BL157" i="2"/>
  <c r="AO157" i="2"/>
  <c r="BO153" i="2"/>
  <c r="BM153" i="2"/>
  <c r="BL153" i="2"/>
  <c r="BO149" i="2"/>
  <c r="BM149" i="2"/>
  <c r="BL149" i="2"/>
  <c r="AO149" i="2"/>
  <c r="BO145" i="2"/>
  <c r="BM145" i="2"/>
  <c r="BL145" i="2"/>
  <c r="AO145" i="2"/>
  <c r="BO141" i="2"/>
  <c r="BM141" i="2"/>
  <c r="BL141" i="2"/>
  <c r="AO141" i="2"/>
  <c r="BO137" i="2"/>
  <c r="BM137" i="2"/>
  <c r="BL137" i="2"/>
  <c r="BO133" i="2"/>
  <c r="BM133" i="2"/>
  <c r="BL133" i="2"/>
  <c r="AO133" i="2"/>
  <c r="BO129" i="2"/>
  <c r="BM129" i="2"/>
  <c r="BL129" i="2"/>
  <c r="AO129" i="2"/>
  <c r="BO125" i="2"/>
  <c r="BM125" i="2"/>
  <c r="BL125" i="2"/>
  <c r="AO125" i="2"/>
  <c r="BO121" i="2"/>
  <c r="BM121" i="2"/>
  <c r="BL121" i="2"/>
  <c r="BO117" i="2"/>
  <c r="BM117" i="2"/>
  <c r="BL117" i="2"/>
  <c r="AO117" i="2"/>
  <c r="BO113" i="2"/>
  <c r="BM113" i="2"/>
  <c r="BL113" i="2"/>
  <c r="AO113" i="2"/>
  <c r="BO109" i="2"/>
  <c r="BM109" i="2"/>
  <c r="BL109" i="2"/>
  <c r="AO109" i="2"/>
  <c r="BO105" i="2"/>
  <c r="BM105" i="2"/>
  <c r="BL105" i="2"/>
  <c r="BO101" i="2"/>
  <c r="BM101" i="2"/>
  <c r="BL101" i="2"/>
  <c r="AO101" i="2"/>
  <c r="BO97" i="2"/>
  <c r="BM97" i="2"/>
  <c r="BL97" i="2"/>
  <c r="AO97" i="2"/>
  <c r="BO93" i="2"/>
  <c r="BM93" i="2"/>
  <c r="BL93" i="2"/>
  <c r="AO93" i="2"/>
  <c r="BO89" i="2"/>
  <c r="BM89" i="2"/>
  <c r="BL89" i="2"/>
  <c r="BO85" i="2"/>
  <c r="BM85" i="2"/>
  <c r="BL85" i="2"/>
  <c r="AO85" i="2"/>
  <c r="BO81" i="2"/>
  <c r="BM81" i="2"/>
  <c r="BL81" i="2"/>
  <c r="AO81" i="2"/>
  <c r="BO77" i="2"/>
  <c r="BM77" i="2"/>
  <c r="BL77" i="2"/>
  <c r="AO77" i="2"/>
  <c r="BO73" i="2"/>
  <c r="BM73" i="2"/>
  <c r="BL73" i="2"/>
  <c r="BO69" i="2"/>
  <c r="BM69" i="2"/>
  <c r="BL69" i="2"/>
  <c r="AO69" i="2"/>
  <c r="BO65" i="2"/>
  <c r="BM65" i="2"/>
  <c r="BL65" i="2"/>
  <c r="AO65" i="2"/>
  <c r="BO61" i="2"/>
  <c r="BM61" i="2"/>
  <c r="BL61" i="2"/>
  <c r="AO61" i="2"/>
  <c r="BO57" i="2"/>
  <c r="BM57" i="2"/>
  <c r="BL57" i="2"/>
  <c r="BO53" i="2"/>
  <c r="BM53" i="2"/>
  <c r="BL53" i="2"/>
  <c r="AO53" i="2"/>
  <c r="BO49" i="2"/>
  <c r="BM49" i="2"/>
  <c r="BL49" i="2"/>
  <c r="AO49" i="2"/>
  <c r="BO45" i="2"/>
  <c r="BM45" i="2"/>
  <c r="BL45" i="2"/>
  <c r="AO45" i="2"/>
  <c r="BO41" i="2"/>
  <c r="BM41" i="2"/>
  <c r="BL41" i="2"/>
  <c r="BO37" i="2"/>
  <c r="BM37" i="2"/>
  <c r="BL37" i="2"/>
  <c r="AN37" i="2"/>
  <c r="AO37" i="2"/>
  <c r="BO33" i="2"/>
  <c r="BM33" i="2"/>
  <c r="BL33" i="2"/>
  <c r="AO33" i="2"/>
  <c r="BO29" i="2"/>
  <c r="BM29" i="2"/>
  <c r="BL29" i="2"/>
  <c r="AO29" i="2"/>
  <c r="AN29" i="2"/>
  <c r="BO25" i="2"/>
  <c r="BM25" i="2"/>
  <c r="BL25" i="2"/>
  <c r="AN25" i="2"/>
  <c r="BO21" i="2"/>
  <c r="BM21" i="2"/>
  <c r="BL21" i="2"/>
  <c r="AN21" i="2"/>
  <c r="AO21" i="2"/>
  <c r="BO17" i="2"/>
  <c r="BM17" i="2"/>
  <c r="BL17" i="2"/>
  <c r="AO17" i="2"/>
  <c r="BO13" i="2"/>
  <c r="BM13" i="2"/>
  <c r="BL13" i="2"/>
  <c r="AO13" i="2"/>
  <c r="AN13" i="2"/>
  <c r="BO9" i="2"/>
  <c r="BM9" i="2"/>
  <c r="BL9" i="2"/>
  <c r="AN9" i="2"/>
  <c r="BO822" i="2"/>
  <c r="BL822" i="2"/>
  <c r="BM822" i="2"/>
  <c r="AO822" i="2"/>
  <c r="BO818" i="2"/>
  <c r="BL818" i="2"/>
  <c r="BM818" i="2"/>
  <c r="AO818" i="2"/>
  <c r="BO814" i="2"/>
  <c r="BL814" i="2"/>
  <c r="BM814" i="2"/>
  <c r="BO810" i="2"/>
  <c r="BM810" i="2"/>
  <c r="BL810" i="2"/>
  <c r="AO810" i="2"/>
  <c r="BO806" i="2"/>
  <c r="BL806" i="2"/>
  <c r="BM806" i="2"/>
  <c r="AO806" i="2"/>
  <c r="BO802" i="2"/>
  <c r="BM802" i="2"/>
  <c r="BL802" i="2"/>
  <c r="AO802" i="2"/>
  <c r="BO798" i="2"/>
  <c r="BL798" i="2"/>
  <c r="BM798" i="2"/>
  <c r="AO798" i="2"/>
  <c r="BO794" i="2"/>
  <c r="BL794" i="2"/>
  <c r="BM794" i="2"/>
  <c r="AO794" i="2"/>
  <c r="BO790" i="2"/>
  <c r="BL790" i="2"/>
  <c r="BM790" i="2"/>
  <c r="BO786" i="2"/>
  <c r="BM786" i="2"/>
  <c r="BL786" i="2"/>
  <c r="AO786" i="2"/>
  <c r="BO782" i="2"/>
  <c r="BL782" i="2"/>
  <c r="BM782" i="2"/>
  <c r="AO782" i="2"/>
  <c r="BO778" i="2"/>
  <c r="BL778" i="2"/>
  <c r="BM778" i="2"/>
  <c r="BO774" i="2"/>
  <c r="BL774" i="2"/>
  <c r="BM774" i="2"/>
  <c r="AO774" i="2"/>
  <c r="BO770" i="2"/>
  <c r="BL770" i="2"/>
  <c r="BM770" i="2"/>
  <c r="BO766" i="2"/>
  <c r="BL766" i="2"/>
  <c r="BM766" i="2"/>
  <c r="BO762" i="2"/>
  <c r="BM762" i="2"/>
  <c r="BL762" i="2"/>
  <c r="AO762" i="2"/>
  <c r="BO758" i="2"/>
  <c r="BL758" i="2"/>
  <c r="BM758" i="2"/>
  <c r="AO758" i="2"/>
  <c r="AN758" i="2"/>
  <c r="BO754" i="2"/>
  <c r="BL754" i="2"/>
  <c r="BM754" i="2"/>
  <c r="AO754" i="2"/>
  <c r="BO750" i="2"/>
  <c r="BM750" i="2"/>
  <c r="BL750" i="2"/>
  <c r="AN750" i="2"/>
  <c r="AO750" i="2"/>
  <c r="BO746" i="2"/>
  <c r="BL746" i="2"/>
  <c r="BM746" i="2"/>
  <c r="AO746" i="2"/>
  <c r="BO742" i="2"/>
  <c r="BL742" i="2"/>
  <c r="BM742" i="2"/>
  <c r="AO742" i="2"/>
  <c r="BO738" i="2"/>
  <c r="BM738" i="2"/>
  <c r="BL738" i="2"/>
  <c r="AO738" i="2"/>
  <c r="BO734" i="2"/>
  <c r="BM734" i="2"/>
  <c r="BL734" i="2"/>
  <c r="BO730" i="2"/>
  <c r="BL730" i="2"/>
  <c r="BM730" i="2"/>
  <c r="AO730" i="2"/>
  <c r="BO726" i="2"/>
  <c r="BL726" i="2"/>
  <c r="BM726" i="2"/>
  <c r="AO726" i="2"/>
  <c r="BO722" i="2"/>
  <c r="BM722" i="2"/>
  <c r="BL722" i="2"/>
  <c r="AO722" i="2"/>
  <c r="BO718" i="2"/>
  <c r="BL718" i="2"/>
  <c r="BM718" i="2"/>
  <c r="AO718" i="2"/>
  <c r="BO714" i="2"/>
  <c r="BL714" i="2"/>
  <c r="BM714" i="2"/>
  <c r="BO710" i="2"/>
  <c r="BL710" i="2"/>
  <c r="BM710" i="2"/>
  <c r="AN710" i="2"/>
  <c r="BO706" i="2"/>
  <c r="BM706" i="2"/>
  <c r="BL706" i="2"/>
  <c r="BO702" i="2"/>
  <c r="BM702" i="2"/>
  <c r="BL702" i="2"/>
  <c r="BO698" i="2"/>
  <c r="BL698" i="2"/>
  <c r="BM698" i="2"/>
  <c r="AO698" i="2"/>
  <c r="BO694" i="2"/>
  <c r="BL694" i="2"/>
  <c r="BM694" i="2"/>
  <c r="AN694" i="2"/>
  <c r="AO694" i="2"/>
  <c r="BO690" i="2"/>
  <c r="BM690" i="2"/>
  <c r="BL690" i="2"/>
  <c r="AO690" i="2"/>
  <c r="BO686" i="2"/>
  <c r="BL686" i="2"/>
  <c r="BM686" i="2"/>
  <c r="BO682" i="2"/>
  <c r="BL682" i="2"/>
  <c r="BM682" i="2"/>
  <c r="AO682" i="2"/>
  <c r="BO678" i="2"/>
  <c r="BL678" i="2"/>
  <c r="BM678" i="2"/>
  <c r="AO678" i="2"/>
  <c r="BO674" i="2"/>
  <c r="BL674" i="2"/>
  <c r="BM674" i="2"/>
  <c r="AO674" i="2"/>
  <c r="BO670" i="2"/>
  <c r="BL670" i="2"/>
  <c r="BM670" i="2"/>
  <c r="BO666" i="2"/>
  <c r="BL666" i="2"/>
  <c r="BM666" i="2"/>
  <c r="AO666" i="2"/>
  <c r="BO662" i="2"/>
  <c r="BL662" i="2"/>
  <c r="BM662" i="2"/>
  <c r="AO662" i="2"/>
  <c r="BO658" i="2"/>
  <c r="BL658" i="2"/>
  <c r="BM658" i="2"/>
  <c r="BO654" i="2"/>
  <c r="BL654" i="2"/>
  <c r="BM654" i="2"/>
  <c r="AO654" i="2"/>
  <c r="BO650" i="2"/>
  <c r="BL650" i="2"/>
  <c r="BM650" i="2"/>
  <c r="AO650" i="2"/>
  <c r="BO646" i="2"/>
  <c r="BL646" i="2"/>
  <c r="BM646" i="2"/>
  <c r="AO646" i="2"/>
  <c r="AN646" i="2"/>
  <c r="BO642" i="2"/>
  <c r="BL642" i="2"/>
  <c r="BM642" i="2"/>
  <c r="BO638" i="2"/>
  <c r="BL638" i="2"/>
  <c r="BM638" i="2"/>
  <c r="AO638" i="2"/>
  <c r="BO634" i="2"/>
  <c r="BL634" i="2"/>
  <c r="BM634" i="2"/>
  <c r="AO634" i="2"/>
  <c r="BO630" i="2"/>
  <c r="BL630" i="2"/>
  <c r="BM630" i="2"/>
  <c r="AO630" i="2"/>
  <c r="AN630" i="2"/>
  <c r="BO626" i="2"/>
  <c r="BL626" i="2"/>
  <c r="BM626" i="2"/>
  <c r="BO622" i="2"/>
  <c r="BL622" i="2"/>
  <c r="BM622" i="2"/>
  <c r="AO622" i="2"/>
  <c r="BO618" i="2"/>
  <c r="BL618" i="2"/>
  <c r="BM618" i="2"/>
  <c r="AO618" i="2"/>
  <c r="BO614" i="2"/>
  <c r="BL614" i="2"/>
  <c r="BM614" i="2"/>
  <c r="AO614" i="2"/>
  <c r="BO610" i="2"/>
  <c r="BL610" i="2"/>
  <c r="BM610" i="2"/>
  <c r="BO606" i="2"/>
  <c r="BL606" i="2"/>
  <c r="BM606" i="2"/>
  <c r="AO606" i="2"/>
  <c r="BO602" i="2"/>
  <c r="BL602" i="2"/>
  <c r="BM602" i="2"/>
  <c r="AO602" i="2"/>
  <c r="BO598" i="2"/>
  <c r="BL598" i="2"/>
  <c r="BM598" i="2"/>
  <c r="AO598" i="2"/>
  <c r="BO594" i="2"/>
  <c r="BL594" i="2"/>
  <c r="BM594" i="2"/>
  <c r="BO590" i="2"/>
  <c r="BL590" i="2"/>
  <c r="BM590" i="2"/>
  <c r="AO590" i="2"/>
  <c r="BO586" i="2"/>
  <c r="BL586" i="2"/>
  <c r="BM586" i="2"/>
  <c r="AO586" i="2"/>
  <c r="BO582" i="2"/>
  <c r="BL582" i="2"/>
  <c r="BM582" i="2"/>
  <c r="AO582" i="2"/>
  <c r="AN582" i="2"/>
  <c r="BO578" i="2"/>
  <c r="BL578" i="2"/>
  <c r="BM578" i="2"/>
  <c r="BO574" i="2"/>
  <c r="BL574" i="2"/>
  <c r="BM574" i="2"/>
  <c r="AO574" i="2"/>
  <c r="BO570" i="2"/>
  <c r="BL570" i="2"/>
  <c r="BM570" i="2"/>
  <c r="AO570" i="2"/>
  <c r="BO566" i="2"/>
  <c r="BL566" i="2"/>
  <c r="BM566" i="2"/>
  <c r="AO566" i="2"/>
  <c r="AN566" i="2"/>
  <c r="BO562" i="2"/>
  <c r="BL562" i="2"/>
  <c r="BM562" i="2"/>
  <c r="BO558" i="2"/>
  <c r="BL558" i="2"/>
  <c r="BM558" i="2"/>
  <c r="AO558" i="2"/>
  <c r="BO554" i="2"/>
  <c r="BL554" i="2"/>
  <c r="BM554" i="2"/>
  <c r="AO554" i="2"/>
  <c r="BO550" i="2"/>
  <c r="BL550" i="2"/>
  <c r="BM550" i="2"/>
  <c r="AO550" i="2"/>
  <c r="BO546" i="2"/>
  <c r="BL546" i="2"/>
  <c r="BM546" i="2"/>
  <c r="BO542" i="2"/>
  <c r="BL542" i="2"/>
  <c r="BM542" i="2"/>
  <c r="AO542" i="2"/>
  <c r="BO538" i="2"/>
  <c r="BL538" i="2"/>
  <c r="BM538" i="2"/>
  <c r="AO538" i="2"/>
  <c r="BO534" i="2"/>
  <c r="BL534" i="2"/>
  <c r="BM534" i="2"/>
  <c r="AO534" i="2"/>
  <c r="BO530" i="2"/>
  <c r="BL530" i="2"/>
  <c r="BM530" i="2"/>
  <c r="BO526" i="2"/>
  <c r="BL526" i="2"/>
  <c r="BM526" i="2"/>
  <c r="AO526" i="2"/>
  <c r="BO522" i="2"/>
  <c r="BL522" i="2"/>
  <c r="BM522" i="2"/>
  <c r="AO522" i="2"/>
  <c r="BO518" i="2"/>
  <c r="BL518" i="2"/>
  <c r="BM518" i="2"/>
  <c r="AO518" i="2"/>
  <c r="AN518" i="2"/>
  <c r="BO514" i="2"/>
  <c r="BL514" i="2"/>
  <c r="BM514" i="2"/>
  <c r="BO510" i="2"/>
  <c r="BL510" i="2"/>
  <c r="BM510" i="2"/>
  <c r="AO510" i="2"/>
  <c r="BO506" i="2"/>
  <c r="BL506" i="2"/>
  <c r="BM506" i="2"/>
  <c r="AO506" i="2"/>
  <c r="BO502" i="2"/>
  <c r="BL502" i="2"/>
  <c r="BM502" i="2"/>
  <c r="AO502" i="2"/>
  <c r="AN502" i="2"/>
  <c r="BO498" i="2"/>
  <c r="BL498" i="2"/>
  <c r="BM498" i="2"/>
  <c r="BO494" i="2"/>
  <c r="BL494" i="2"/>
  <c r="BM494" i="2"/>
  <c r="AO494" i="2"/>
  <c r="BO490" i="2"/>
  <c r="BL490" i="2"/>
  <c r="BM490" i="2"/>
  <c r="AO490" i="2"/>
  <c r="BO486" i="2"/>
  <c r="BL486" i="2"/>
  <c r="BM486" i="2"/>
  <c r="AO486" i="2"/>
  <c r="BO482" i="2"/>
  <c r="BL482" i="2"/>
  <c r="BM482" i="2"/>
  <c r="BO478" i="2"/>
  <c r="BL478" i="2"/>
  <c r="BM478" i="2"/>
  <c r="AO478" i="2"/>
  <c r="BO474" i="2"/>
  <c r="BL474" i="2"/>
  <c r="BM474" i="2"/>
  <c r="AO474" i="2"/>
  <c r="BO470" i="2"/>
  <c r="BL470" i="2"/>
  <c r="BM470" i="2"/>
  <c r="AO470" i="2"/>
  <c r="BO466" i="2"/>
  <c r="BL466" i="2"/>
  <c r="BM466" i="2"/>
  <c r="BO462" i="2"/>
  <c r="BL462" i="2"/>
  <c r="BM462" i="2"/>
  <c r="AO462" i="2"/>
  <c r="BO458" i="2"/>
  <c r="BL458" i="2"/>
  <c r="BM458" i="2"/>
  <c r="AO458" i="2"/>
  <c r="BO454" i="2"/>
  <c r="BL454" i="2"/>
  <c r="BM454" i="2"/>
  <c r="AO454" i="2"/>
  <c r="AN454" i="2"/>
  <c r="BO450" i="2"/>
  <c r="BL450" i="2"/>
  <c r="BM450" i="2"/>
  <c r="BO446" i="2"/>
  <c r="BL446" i="2"/>
  <c r="BM446" i="2"/>
  <c r="AO446" i="2"/>
  <c r="BO442" i="2"/>
  <c r="BL442" i="2"/>
  <c r="BM442" i="2"/>
  <c r="AO442" i="2"/>
  <c r="BO438" i="2"/>
  <c r="BL438" i="2"/>
  <c r="BM438" i="2"/>
  <c r="AO438" i="2"/>
  <c r="AN438" i="2"/>
  <c r="BO434" i="2"/>
  <c r="BL434" i="2"/>
  <c r="BM434" i="2"/>
  <c r="BO430" i="2"/>
  <c r="BL430" i="2"/>
  <c r="BM430" i="2"/>
  <c r="AO430" i="2"/>
  <c r="BO426" i="2"/>
  <c r="BL426" i="2"/>
  <c r="BM426" i="2"/>
  <c r="AO426" i="2"/>
  <c r="BO422" i="2"/>
  <c r="BL422" i="2"/>
  <c r="BM422" i="2"/>
  <c r="AO422" i="2"/>
  <c r="BO418" i="2"/>
  <c r="BL418" i="2"/>
  <c r="BM418" i="2"/>
  <c r="BO414" i="2"/>
  <c r="BL414" i="2"/>
  <c r="BM414" i="2"/>
  <c r="AO414" i="2"/>
  <c r="BO410" i="2"/>
  <c r="BL410" i="2"/>
  <c r="BM410" i="2"/>
  <c r="AO410" i="2"/>
  <c r="BO406" i="2"/>
  <c r="BL406" i="2"/>
  <c r="BM406" i="2"/>
  <c r="AO406" i="2"/>
  <c r="BO402" i="2"/>
  <c r="BL402" i="2"/>
  <c r="BM402" i="2"/>
  <c r="BO398" i="2"/>
  <c r="BL398" i="2"/>
  <c r="BM398" i="2"/>
  <c r="AO398" i="2"/>
  <c r="BO394" i="2"/>
  <c r="BL394" i="2"/>
  <c r="BM394" i="2"/>
  <c r="AO394" i="2"/>
  <c r="BO390" i="2"/>
  <c r="BL390" i="2"/>
  <c r="BM390" i="2"/>
  <c r="AO390" i="2"/>
  <c r="AN390" i="2"/>
  <c r="BO386" i="2"/>
  <c r="BL386" i="2"/>
  <c r="BM386" i="2"/>
  <c r="BO382" i="2"/>
  <c r="BL382" i="2"/>
  <c r="BM382" i="2"/>
  <c r="AO382" i="2"/>
  <c r="BO378" i="2"/>
  <c r="BL378" i="2"/>
  <c r="BM378" i="2"/>
  <c r="AO378" i="2"/>
  <c r="BO374" i="2"/>
  <c r="BL374" i="2"/>
  <c r="BM374" i="2"/>
  <c r="AO374" i="2"/>
  <c r="AN374" i="2"/>
  <c r="BO370" i="2"/>
  <c r="BL370" i="2"/>
  <c r="BM370" i="2"/>
  <c r="BO366" i="2"/>
  <c r="BL366" i="2"/>
  <c r="BM366" i="2"/>
  <c r="AO366" i="2"/>
  <c r="BO362" i="2"/>
  <c r="BL362" i="2"/>
  <c r="BM362" i="2"/>
  <c r="AO362" i="2"/>
  <c r="BO358" i="2"/>
  <c r="BL358" i="2"/>
  <c r="BM358" i="2"/>
  <c r="AO358" i="2"/>
  <c r="BO354" i="2"/>
  <c r="BL354" i="2"/>
  <c r="BM354" i="2"/>
  <c r="BO350" i="2"/>
  <c r="BL350" i="2"/>
  <c r="BM350" i="2"/>
  <c r="AO350" i="2"/>
  <c r="BO346" i="2"/>
  <c r="BL346" i="2"/>
  <c r="BM346" i="2"/>
  <c r="AO346" i="2"/>
  <c r="BO342" i="2"/>
  <c r="BL342" i="2"/>
  <c r="BM342" i="2"/>
  <c r="BO338" i="2"/>
  <c r="BL338" i="2"/>
  <c r="BM338" i="2"/>
  <c r="AN338" i="2"/>
  <c r="BO334" i="2"/>
  <c r="BL334" i="2"/>
  <c r="BM334" i="2"/>
  <c r="AO334" i="2"/>
  <c r="BO330" i="2"/>
  <c r="BL330" i="2"/>
  <c r="BM330" i="2"/>
  <c r="AN330" i="2"/>
  <c r="BO326" i="2"/>
  <c r="BL326" i="2"/>
  <c r="BM326" i="2"/>
  <c r="AN326" i="2"/>
  <c r="AO326" i="2"/>
  <c r="BO322" i="2"/>
  <c r="BL322" i="2"/>
  <c r="BM322" i="2"/>
  <c r="AN322" i="2"/>
  <c r="BO318" i="2"/>
  <c r="BL318" i="2"/>
  <c r="BM318" i="2"/>
  <c r="AN318" i="2"/>
  <c r="BO314" i="2"/>
  <c r="BL314" i="2"/>
  <c r="BM314" i="2"/>
  <c r="AN314" i="2"/>
  <c r="AO314" i="2"/>
  <c r="BO310" i="2"/>
  <c r="BL310" i="2"/>
  <c r="BM310" i="2"/>
  <c r="AO310" i="2"/>
  <c r="AN310" i="2"/>
  <c r="BO306" i="2"/>
  <c r="BL306" i="2"/>
  <c r="BM306" i="2"/>
  <c r="AO306" i="2"/>
  <c r="BO302" i="2"/>
  <c r="BL302" i="2"/>
  <c r="BM302" i="2"/>
  <c r="AN302" i="2"/>
  <c r="AO302" i="2"/>
  <c r="BO298" i="2"/>
  <c r="BL298" i="2"/>
  <c r="BM298" i="2"/>
  <c r="AO298" i="2"/>
  <c r="AN298" i="2"/>
  <c r="BO294" i="2"/>
  <c r="BL294" i="2"/>
  <c r="BM294" i="2"/>
  <c r="AN294" i="2"/>
  <c r="BO290" i="2"/>
  <c r="BL290" i="2"/>
  <c r="BM290" i="2"/>
  <c r="AN290" i="2"/>
  <c r="AO290" i="2"/>
  <c r="BO286" i="2"/>
  <c r="BL286" i="2"/>
  <c r="BM286" i="2"/>
  <c r="AN286" i="2"/>
  <c r="AO286" i="2"/>
  <c r="BO282" i="2"/>
  <c r="BL282" i="2"/>
  <c r="BM282" i="2"/>
  <c r="AO282" i="2"/>
  <c r="BO278" i="2"/>
  <c r="BL278" i="2"/>
  <c r="BM278" i="2"/>
  <c r="BO274" i="2"/>
  <c r="BL274" i="2"/>
  <c r="BM274" i="2"/>
  <c r="AN274" i="2"/>
  <c r="AO274" i="2"/>
  <c r="BO270" i="2"/>
  <c r="BL270" i="2"/>
  <c r="BM270" i="2"/>
  <c r="AO270" i="2"/>
  <c r="BO266" i="2"/>
  <c r="BL266" i="2"/>
  <c r="BM266" i="2"/>
  <c r="AO266" i="2"/>
  <c r="AN266" i="2"/>
  <c r="BO262" i="2"/>
  <c r="BL262" i="2"/>
  <c r="BM262" i="2"/>
  <c r="AN262" i="2"/>
  <c r="BO258" i="2"/>
  <c r="BL258" i="2"/>
  <c r="BM258" i="2"/>
  <c r="AN258" i="2"/>
  <c r="AO258" i="2"/>
  <c r="BO254" i="2"/>
  <c r="BL254" i="2"/>
  <c r="BM254" i="2"/>
  <c r="AO254" i="2"/>
  <c r="BO250" i="2"/>
  <c r="BL250" i="2"/>
  <c r="BM250" i="2"/>
  <c r="AO250" i="2"/>
  <c r="AN250" i="2"/>
  <c r="BO246" i="2"/>
  <c r="BL246" i="2"/>
  <c r="BM246" i="2"/>
  <c r="AN246" i="2"/>
  <c r="BO242" i="2"/>
  <c r="BL242" i="2"/>
  <c r="BM242" i="2"/>
  <c r="AN242" i="2"/>
  <c r="AO242" i="2"/>
  <c r="BO238" i="2"/>
  <c r="BL238" i="2"/>
  <c r="BM238" i="2"/>
  <c r="AO238" i="2"/>
  <c r="BO234" i="2"/>
  <c r="BL234" i="2"/>
  <c r="BM234" i="2"/>
  <c r="AO234" i="2"/>
  <c r="AN234" i="2"/>
  <c r="AN714" i="2"/>
  <c r="AN650" i="2"/>
  <c r="AN586" i="2"/>
  <c r="AN522" i="2"/>
  <c r="AN458" i="2"/>
  <c r="AN394" i="2"/>
  <c r="AN149" i="2"/>
  <c r="AN133" i="2"/>
  <c r="AN117" i="2"/>
  <c r="AN101" i="2"/>
  <c r="AN85" i="2"/>
  <c r="AN69" i="2"/>
  <c r="AN53" i="2"/>
  <c r="AN757" i="2"/>
  <c r="AN706" i="2"/>
  <c r="AN642" i="2"/>
  <c r="AN578" i="2"/>
  <c r="AN514" i="2"/>
  <c r="AN450" i="2"/>
  <c r="AN386" i="2"/>
  <c r="AN306" i="2"/>
  <c r="AN802" i="2"/>
  <c r="AN770" i="2"/>
  <c r="AN734" i="2"/>
  <c r="AN670" i="2"/>
  <c r="AN606" i="2"/>
  <c r="AN542" i="2"/>
  <c r="AN478" i="2"/>
  <c r="AN414" i="2"/>
  <c r="AN350" i="2"/>
  <c r="AN238" i="2"/>
  <c r="AO734" i="2"/>
  <c r="AN151" i="2"/>
  <c r="AN119" i="2"/>
  <c r="AN103" i="2"/>
  <c r="AN87" i="2"/>
  <c r="AN55" i="2"/>
  <c r="AN39" i="2"/>
  <c r="AN130" i="2"/>
  <c r="AN98" i="2"/>
  <c r="AN66" i="2"/>
  <c r="AN814" i="2"/>
  <c r="AN782" i="2"/>
  <c r="AN726" i="2"/>
  <c r="AN598" i="2"/>
  <c r="AN470" i="2"/>
  <c r="AN342" i="2"/>
  <c r="AN357" i="2"/>
  <c r="AN254" i="2"/>
  <c r="AN26" i="2"/>
  <c r="AN190" i="2"/>
  <c r="AO686" i="2"/>
  <c r="AN691" i="2"/>
  <c r="AN563" i="2"/>
  <c r="AN279" i="2"/>
  <c r="AO790" i="2"/>
  <c r="AO351" i="2"/>
  <c r="AN260" i="2"/>
  <c r="AO670" i="2"/>
  <c r="AO535" i="2"/>
  <c r="AN231" i="2"/>
  <c r="AO727" i="2"/>
  <c r="AO322" i="2"/>
  <c r="AO594" i="2"/>
  <c r="AO530" i="2"/>
  <c r="AO466" i="2"/>
  <c r="AO402" i="2"/>
  <c r="AO318" i="2"/>
  <c r="AN173" i="2"/>
  <c r="AO278" i="2"/>
  <c r="AO150" i="2"/>
  <c r="AO86" i="2"/>
  <c r="AO169" i="2"/>
  <c r="AO105" i="2"/>
  <c r="AO41" i="2"/>
  <c r="BO226" i="2"/>
  <c r="BL226" i="2"/>
  <c r="BM226" i="2"/>
  <c r="AO226" i="2"/>
  <c r="AN226" i="2"/>
  <c r="BO214" i="2"/>
  <c r="BL214" i="2"/>
  <c r="BM214" i="2"/>
  <c r="BO206" i="2"/>
  <c r="BL206" i="2"/>
  <c r="BM206" i="2"/>
  <c r="AO206" i="2"/>
  <c r="BO194" i="2"/>
  <c r="BL194" i="2"/>
  <c r="BM194" i="2"/>
  <c r="AN194" i="2"/>
  <c r="AO194" i="2"/>
  <c r="BO182" i="2"/>
  <c r="BL182" i="2"/>
  <c r="BM182" i="2"/>
  <c r="AN182" i="2"/>
  <c r="BO174" i="2"/>
  <c r="BL174" i="2"/>
  <c r="BM174" i="2"/>
  <c r="AO174" i="2"/>
  <c r="AN174" i="2"/>
  <c r="BO162" i="2"/>
  <c r="BL162" i="2"/>
  <c r="BM162" i="2"/>
  <c r="AO162" i="2"/>
  <c r="AN162" i="2"/>
  <c r="BO154" i="2"/>
  <c r="BL154" i="2"/>
  <c r="BM154" i="2"/>
  <c r="AO154" i="2"/>
  <c r="BO146" i="2"/>
  <c r="BL146" i="2"/>
  <c r="BM146" i="2"/>
  <c r="AO146" i="2"/>
  <c r="BO134" i="2"/>
  <c r="BL134" i="2"/>
  <c r="BM134" i="2"/>
  <c r="BO122" i="2"/>
  <c r="BL122" i="2"/>
  <c r="BM122" i="2"/>
  <c r="AO122" i="2"/>
  <c r="BO114" i="2"/>
  <c r="BL114" i="2"/>
  <c r="BM114" i="2"/>
  <c r="AO114" i="2"/>
  <c r="BO102" i="2"/>
  <c r="BL102" i="2"/>
  <c r="BM102" i="2"/>
  <c r="BO94" i="2"/>
  <c r="BL94" i="2"/>
  <c r="BM94" i="2"/>
  <c r="AO94" i="2"/>
  <c r="BO82" i="2"/>
  <c r="BL82" i="2"/>
  <c r="BM82" i="2"/>
  <c r="AO82" i="2"/>
  <c r="BO74" i="2"/>
  <c r="BL74" i="2"/>
  <c r="BM74" i="2"/>
  <c r="AO74" i="2"/>
  <c r="BO62" i="2"/>
  <c r="BL62" i="2"/>
  <c r="BM62" i="2"/>
  <c r="AO62" i="2"/>
  <c r="BO50" i="2"/>
  <c r="BL50" i="2"/>
  <c r="BM50" i="2"/>
  <c r="AO50" i="2"/>
  <c r="BO42" i="2"/>
  <c r="BL42" i="2"/>
  <c r="BM42" i="2"/>
  <c r="AO42" i="2"/>
  <c r="BO30" i="2"/>
  <c r="BL30" i="2"/>
  <c r="BM30" i="2"/>
  <c r="AN30" i="2"/>
  <c r="AO30" i="2"/>
  <c r="BO22" i="2"/>
  <c r="BL22" i="2"/>
  <c r="BM22" i="2"/>
  <c r="AN22" i="2"/>
  <c r="BO10" i="2"/>
  <c r="BL10" i="2"/>
  <c r="BM10" i="2"/>
  <c r="AO10" i="2"/>
  <c r="BO819" i="2"/>
  <c r="BL819" i="2"/>
  <c r="BM819" i="2"/>
  <c r="BO807" i="2"/>
  <c r="BL807" i="2"/>
  <c r="BM807" i="2"/>
  <c r="AN807" i="2"/>
  <c r="AO807" i="2"/>
  <c r="BO799" i="2"/>
  <c r="BL799" i="2"/>
  <c r="BM799" i="2"/>
  <c r="AN799" i="2"/>
  <c r="BO787" i="2"/>
  <c r="BL787" i="2"/>
  <c r="BM787" i="2"/>
  <c r="BO775" i="2"/>
  <c r="BL775" i="2"/>
  <c r="BM775" i="2"/>
  <c r="AO775" i="2"/>
  <c r="AN775" i="2"/>
  <c r="BO767" i="2"/>
  <c r="BL767" i="2"/>
  <c r="BM767" i="2"/>
  <c r="AO767" i="2"/>
  <c r="AN767" i="2"/>
  <c r="BO755" i="2"/>
  <c r="BL755" i="2"/>
  <c r="BM755" i="2"/>
  <c r="BO743" i="2"/>
  <c r="BL743" i="2"/>
  <c r="BM743" i="2"/>
  <c r="AN743" i="2"/>
  <c r="AO743" i="2"/>
  <c r="BO735" i="2"/>
  <c r="BL735" i="2"/>
  <c r="BM735" i="2"/>
  <c r="AN735" i="2"/>
  <c r="BO723" i="2"/>
  <c r="BL723" i="2"/>
  <c r="BM723" i="2"/>
  <c r="BO715" i="2"/>
  <c r="BL715" i="2"/>
  <c r="BM715" i="2"/>
  <c r="AO715" i="2"/>
  <c r="AN715" i="2"/>
  <c r="BO707" i="2"/>
  <c r="BL707" i="2"/>
  <c r="BM707" i="2"/>
  <c r="AO707" i="2"/>
  <c r="BO699" i="2"/>
  <c r="BL699" i="2"/>
  <c r="BM699" i="2"/>
  <c r="AN699" i="2"/>
  <c r="AO699" i="2"/>
  <c r="BO687" i="2"/>
  <c r="BM687" i="2"/>
  <c r="BL687" i="2"/>
  <c r="AO687" i="2"/>
  <c r="AN687" i="2"/>
  <c r="BO675" i="2"/>
  <c r="BM675" i="2"/>
  <c r="BL675" i="2"/>
  <c r="AO675" i="2"/>
  <c r="BO667" i="2"/>
  <c r="BM667" i="2"/>
  <c r="BL667" i="2"/>
  <c r="AO667" i="2"/>
  <c r="AN667" i="2"/>
  <c r="BO655" i="2"/>
  <c r="BM655" i="2"/>
  <c r="BL655" i="2"/>
  <c r="AO655" i="2"/>
  <c r="AN655" i="2"/>
  <c r="BO647" i="2"/>
  <c r="BM647" i="2"/>
  <c r="BL647" i="2"/>
  <c r="AN647" i="2"/>
  <c r="AO647" i="2"/>
  <c r="BO635" i="2"/>
  <c r="BM635" i="2"/>
  <c r="BL635" i="2"/>
  <c r="AO635" i="2"/>
  <c r="AN635" i="2"/>
  <c r="BO627" i="2"/>
  <c r="BM627" i="2"/>
  <c r="BL627" i="2"/>
  <c r="AO627" i="2"/>
  <c r="BO615" i="2"/>
  <c r="BM615" i="2"/>
  <c r="BL615" i="2"/>
  <c r="AO615" i="2"/>
  <c r="AN615" i="2"/>
  <c r="BO603" i="2"/>
  <c r="BM603" i="2"/>
  <c r="BL603" i="2"/>
  <c r="AN603" i="2"/>
  <c r="AO603" i="2"/>
  <c r="BO595" i="2"/>
  <c r="BM595" i="2"/>
  <c r="BL595" i="2"/>
  <c r="BO583" i="2"/>
  <c r="BM583" i="2"/>
  <c r="BL583" i="2"/>
  <c r="AN583" i="2"/>
  <c r="AO583" i="2"/>
  <c r="BO575" i="2"/>
  <c r="BM575" i="2"/>
  <c r="BL575" i="2"/>
  <c r="AN575" i="2"/>
  <c r="AO575" i="2"/>
  <c r="BO567" i="2"/>
  <c r="BM567" i="2"/>
  <c r="BL567" i="2"/>
  <c r="AN567" i="2"/>
  <c r="AO567" i="2"/>
  <c r="BO555" i="2"/>
  <c r="BM555" i="2"/>
  <c r="BL555" i="2"/>
  <c r="AN555" i="2"/>
  <c r="BO547" i="2"/>
  <c r="BM547" i="2"/>
  <c r="BL547" i="2"/>
  <c r="AO547" i="2"/>
  <c r="BO539" i="2"/>
  <c r="BM539" i="2"/>
  <c r="BL539" i="2"/>
  <c r="AN539" i="2"/>
  <c r="AO539" i="2"/>
  <c r="BO531" i="2"/>
  <c r="BM531" i="2"/>
  <c r="BL531" i="2"/>
  <c r="BO523" i="2"/>
  <c r="BM523" i="2"/>
  <c r="BL523" i="2"/>
  <c r="AO523" i="2"/>
  <c r="AN523" i="2"/>
  <c r="BO515" i="2"/>
  <c r="BM515" i="2"/>
  <c r="BL515" i="2"/>
  <c r="AO515" i="2"/>
  <c r="BO507" i="2"/>
  <c r="BM507" i="2"/>
  <c r="BL507" i="2"/>
  <c r="AO507" i="2"/>
  <c r="AN507" i="2"/>
  <c r="BO499" i="2"/>
  <c r="BM499" i="2"/>
  <c r="BL499" i="2"/>
  <c r="AO499" i="2"/>
  <c r="BO491" i="2"/>
  <c r="BM491" i="2"/>
  <c r="BL491" i="2"/>
  <c r="AN491" i="2"/>
  <c r="BO483" i="2"/>
  <c r="BM483" i="2"/>
  <c r="BL483" i="2"/>
  <c r="AO483" i="2"/>
  <c r="BO475" i="2"/>
  <c r="BM475" i="2"/>
  <c r="BL475" i="2"/>
  <c r="AN475" i="2"/>
  <c r="AO475" i="2"/>
  <c r="BO467" i="2"/>
  <c r="BM467" i="2"/>
  <c r="BL467" i="2"/>
  <c r="BO459" i="2"/>
  <c r="BM459" i="2"/>
  <c r="BL459" i="2"/>
  <c r="AO459" i="2"/>
  <c r="AN459" i="2"/>
  <c r="BO451" i="2"/>
  <c r="BM451" i="2"/>
  <c r="BL451" i="2"/>
  <c r="AO451" i="2"/>
  <c r="BO443" i="2"/>
  <c r="BM443" i="2"/>
  <c r="BL443" i="2"/>
  <c r="AO443" i="2"/>
  <c r="AN443" i="2"/>
  <c r="BO435" i="2"/>
  <c r="BM435" i="2"/>
  <c r="BL435" i="2"/>
  <c r="AO435" i="2"/>
  <c r="BO427" i="2"/>
  <c r="BM427" i="2"/>
  <c r="BL427" i="2"/>
  <c r="AN427" i="2"/>
  <c r="BO419" i="2"/>
  <c r="BM419" i="2"/>
  <c r="BL419" i="2"/>
  <c r="AO419" i="2"/>
  <c r="BO411" i="2"/>
  <c r="BM411" i="2"/>
  <c r="BL411" i="2"/>
  <c r="AN411" i="2"/>
  <c r="AO411" i="2"/>
  <c r="BO403" i="2"/>
  <c r="BM403" i="2"/>
  <c r="BL403" i="2"/>
  <c r="BO395" i="2"/>
  <c r="BM395" i="2"/>
  <c r="BL395" i="2"/>
  <c r="AO395" i="2"/>
  <c r="AN395" i="2"/>
  <c r="BO387" i="2"/>
  <c r="BM387" i="2"/>
  <c r="BL387" i="2"/>
  <c r="AO387" i="2"/>
  <c r="BO375" i="2"/>
  <c r="BM375" i="2"/>
  <c r="BL375" i="2"/>
  <c r="AN375" i="2"/>
  <c r="AO375" i="2"/>
  <c r="BO371" i="2"/>
  <c r="BM371" i="2"/>
  <c r="BL371" i="2"/>
  <c r="AO371" i="2"/>
  <c r="BO363" i="2"/>
  <c r="BM363" i="2"/>
  <c r="BL363" i="2"/>
  <c r="AN363" i="2"/>
  <c r="BO355" i="2"/>
  <c r="BM355" i="2"/>
  <c r="BL355" i="2"/>
  <c r="AO355" i="2"/>
  <c r="BO347" i="2"/>
  <c r="BM347" i="2"/>
  <c r="BL347" i="2"/>
  <c r="AN347" i="2"/>
  <c r="AO347" i="2"/>
  <c r="BO339" i="2"/>
  <c r="BM339" i="2"/>
  <c r="BL339" i="2"/>
  <c r="AO339" i="2"/>
  <c r="BO331" i="2"/>
  <c r="BM331" i="2"/>
  <c r="BL331" i="2"/>
  <c r="AO331" i="2"/>
  <c r="AN331" i="2"/>
  <c r="BO323" i="2"/>
  <c r="BM323" i="2"/>
  <c r="BL323" i="2"/>
  <c r="AO323" i="2"/>
  <c r="BO315" i="2"/>
  <c r="BM315" i="2"/>
  <c r="BL315" i="2"/>
  <c r="AO315" i="2"/>
  <c r="AN315" i="2"/>
  <c r="BO307" i="2"/>
  <c r="BM307" i="2"/>
  <c r="BL307" i="2"/>
  <c r="AO307" i="2"/>
  <c r="BO295" i="2"/>
  <c r="BM295" i="2"/>
  <c r="BL295" i="2"/>
  <c r="BO287" i="2"/>
  <c r="BM287" i="2"/>
  <c r="BL287" i="2"/>
  <c r="AN287" i="2"/>
  <c r="AO287" i="2"/>
  <c r="BO283" i="2"/>
  <c r="BM283" i="2"/>
  <c r="BL283" i="2"/>
  <c r="AO283" i="2"/>
  <c r="BO275" i="2"/>
  <c r="BM275" i="2"/>
  <c r="BL275" i="2"/>
  <c r="AO275" i="2"/>
  <c r="AN275" i="2"/>
  <c r="BO263" i="2"/>
  <c r="BM263" i="2"/>
  <c r="BL263" i="2"/>
  <c r="BO255" i="2"/>
  <c r="BM255" i="2"/>
  <c r="BL255" i="2"/>
  <c r="AO255" i="2"/>
  <c r="AN255" i="2"/>
  <c r="BO243" i="2"/>
  <c r="BM243" i="2"/>
  <c r="BL243" i="2"/>
  <c r="AN243" i="2"/>
  <c r="AO243" i="2"/>
  <c r="BO235" i="2"/>
  <c r="BM235" i="2"/>
  <c r="BL235" i="2"/>
  <c r="AO235" i="2"/>
  <c r="AN235" i="2"/>
  <c r="AO723" i="2"/>
  <c r="AN134" i="2"/>
  <c r="AN102" i="2"/>
  <c r="AN70" i="2"/>
  <c r="AN771" i="2"/>
  <c r="AN643" i="2"/>
  <c r="AN515" i="2"/>
  <c r="AN387" i="2"/>
  <c r="AO311" i="2"/>
  <c r="AO230" i="2"/>
  <c r="BO232" i="2"/>
  <c r="BL232" i="2"/>
  <c r="BM232" i="2"/>
  <c r="AO232" i="2"/>
  <c r="BO228" i="2"/>
  <c r="BL228" i="2"/>
  <c r="BM228" i="2"/>
  <c r="AN228" i="2"/>
  <c r="BO224" i="2"/>
  <c r="BL224" i="2"/>
  <c r="BM224" i="2"/>
  <c r="AN224" i="2"/>
  <c r="AO224" i="2"/>
  <c r="BO220" i="2"/>
  <c r="BL220" i="2"/>
  <c r="BM220" i="2"/>
  <c r="AO220" i="2"/>
  <c r="AN220" i="2"/>
  <c r="BO216" i="2"/>
  <c r="BL216" i="2"/>
  <c r="BM216" i="2"/>
  <c r="AO216" i="2"/>
  <c r="BO212" i="2"/>
  <c r="BL212" i="2"/>
  <c r="BM212" i="2"/>
  <c r="AN212" i="2"/>
  <c r="BO208" i="2"/>
  <c r="BL208" i="2"/>
  <c r="BM208" i="2"/>
  <c r="AO208" i="2"/>
  <c r="BO204" i="2"/>
  <c r="BL204" i="2"/>
  <c r="BM204" i="2"/>
  <c r="AO204" i="2"/>
  <c r="AN204" i="2"/>
  <c r="BO200" i="2"/>
  <c r="BL200" i="2"/>
  <c r="BM200" i="2"/>
  <c r="AO200" i="2"/>
  <c r="AN200" i="2"/>
  <c r="BO196" i="2"/>
  <c r="BL196" i="2"/>
  <c r="BM196" i="2"/>
  <c r="BO192" i="2"/>
  <c r="BL192" i="2"/>
  <c r="BM192" i="2"/>
  <c r="AN192" i="2"/>
  <c r="AO192" i="2"/>
  <c r="BO188" i="2"/>
  <c r="BL188" i="2"/>
  <c r="BM188" i="2"/>
  <c r="AO188" i="2"/>
  <c r="BO184" i="2"/>
  <c r="BL184" i="2"/>
  <c r="BM184" i="2"/>
  <c r="AO184" i="2"/>
  <c r="BO180" i="2"/>
  <c r="BL180" i="2"/>
  <c r="BM180" i="2"/>
  <c r="AN180" i="2"/>
  <c r="BO176" i="2"/>
  <c r="BL176" i="2"/>
  <c r="BM176" i="2"/>
  <c r="AN176" i="2"/>
  <c r="AO176" i="2"/>
  <c r="BO172" i="2"/>
  <c r="BL172" i="2"/>
  <c r="BM172" i="2"/>
  <c r="AN172" i="2"/>
  <c r="AO172" i="2"/>
  <c r="BO168" i="2"/>
  <c r="BL168" i="2"/>
  <c r="BM168" i="2"/>
  <c r="AO168" i="2"/>
  <c r="AN168" i="2"/>
  <c r="BO164" i="2"/>
  <c r="BL164" i="2"/>
  <c r="BM164" i="2"/>
  <c r="AN164" i="2"/>
  <c r="BO160" i="2"/>
  <c r="BL160" i="2"/>
  <c r="BM160" i="2"/>
  <c r="AO160" i="2"/>
  <c r="AN160" i="2"/>
  <c r="BO156" i="2"/>
  <c r="BL156" i="2"/>
  <c r="BM156" i="2"/>
  <c r="AO156" i="2"/>
  <c r="AN156" i="2"/>
  <c r="BO152" i="2"/>
  <c r="BL152" i="2"/>
  <c r="BM152" i="2"/>
  <c r="AO152" i="2"/>
  <c r="BO148" i="2"/>
  <c r="BL148" i="2"/>
  <c r="BM148" i="2"/>
  <c r="BO144" i="2"/>
  <c r="BL144" i="2"/>
  <c r="BM144" i="2"/>
  <c r="AO144" i="2"/>
  <c r="BO140" i="2"/>
  <c r="BL140" i="2"/>
  <c r="BM140" i="2"/>
  <c r="AO140" i="2"/>
  <c r="BO136" i="2"/>
  <c r="BL136" i="2"/>
  <c r="BM136" i="2"/>
  <c r="AO136" i="2"/>
  <c r="BO132" i="2"/>
  <c r="BL132" i="2"/>
  <c r="BM132" i="2"/>
  <c r="BO128" i="2"/>
  <c r="BL128" i="2"/>
  <c r="BM128" i="2"/>
  <c r="AO128" i="2"/>
  <c r="BO124" i="2"/>
  <c r="BL124" i="2"/>
  <c r="BM124" i="2"/>
  <c r="AO124" i="2"/>
  <c r="BO120" i="2"/>
  <c r="BL120" i="2"/>
  <c r="BM120" i="2"/>
  <c r="AO120" i="2"/>
  <c r="BO116" i="2"/>
  <c r="BL116" i="2"/>
  <c r="BM116" i="2"/>
  <c r="BO112" i="2"/>
  <c r="BL112" i="2"/>
  <c r="BM112" i="2"/>
  <c r="AO112" i="2"/>
  <c r="BO108" i="2"/>
  <c r="BL108" i="2"/>
  <c r="BM108" i="2"/>
  <c r="AO108" i="2"/>
  <c r="BO104" i="2"/>
  <c r="BL104" i="2"/>
  <c r="BM104" i="2"/>
  <c r="AO104" i="2"/>
  <c r="BO100" i="2"/>
  <c r="BL100" i="2"/>
  <c r="BM100" i="2"/>
  <c r="BO96" i="2"/>
  <c r="BL96" i="2"/>
  <c r="BM96" i="2"/>
  <c r="AO96" i="2"/>
  <c r="BO92" i="2"/>
  <c r="BL92" i="2"/>
  <c r="BM92" i="2"/>
  <c r="AO92" i="2"/>
  <c r="BO88" i="2"/>
  <c r="BL88" i="2"/>
  <c r="BM88" i="2"/>
  <c r="AO88" i="2"/>
  <c r="BO84" i="2"/>
  <c r="BL84" i="2"/>
  <c r="BM84" i="2"/>
  <c r="BO80" i="2"/>
  <c r="BL80" i="2"/>
  <c r="BM80" i="2"/>
  <c r="AO80" i="2"/>
  <c r="BO76" i="2"/>
  <c r="BL76" i="2"/>
  <c r="BM76" i="2"/>
  <c r="AO76" i="2"/>
  <c r="BO72" i="2"/>
  <c r="BL72" i="2"/>
  <c r="BM72" i="2"/>
  <c r="AO72" i="2"/>
  <c r="BO68" i="2"/>
  <c r="BL68" i="2"/>
  <c r="BM68" i="2"/>
  <c r="BO64" i="2"/>
  <c r="BL64" i="2"/>
  <c r="BM64" i="2"/>
  <c r="AO64" i="2"/>
  <c r="BO60" i="2"/>
  <c r="BL60" i="2"/>
  <c r="BM60" i="2"/>
  <c r="AO60" i="2"/>
  <c r="BO56" i="2"/>
  <c r="BL56" i="2"/>
  <c r="BM56" i="2"/>
  <c r="AO56" i="2"/>
  <c r="BO52" i="2"/>
  <c r="BL52" i="2"/>
  <c r="BM52" i="2"/>
  <c r="BO48" i="2"/>
  <c r="BL48" i="2"/>
  <c r="BM48" i="2"/>
  <c r="AO48" i="2"/>
  <c r="BO44" i="2"/>
  <c r="BL44" i="2"/>
  <c r="BM44" i="2"/>
  <c r="AO44" i="2"/>
  <c r="BO40" i="2"/>
  <c r="BL40" i="2"/>
  <c r="BM40" i="2"/>
  <c r="AO40" i="2"/>
  <c r="BO36" i="2"/>
  <c r="BL36" i="2"/>
  <c r="BM36" i="2"/>
  <c r="BO32" i="2"/>
  <c r="BL32" i="2"/>
  <c r="BM32" i="2"/>
  <c r="AO32" i="2"/>
  <c r="BO28" i="2"/>
  <c r="BL28" i="2"/>
  <c r="BM28" i="2"/>
  <c r="AO28" i="2"/>
  <c r="BO24" i="2"/>
  <c r="BL24" i="2"/>
  <c r="BM24" i="2"/>
  <c r="AO24" i="2"/>
  <c r="BO20" i="2"/>
  <c r="BL20" i="2"/>
  <c r="BM20" i="2"/>
  <c r="BO16" i="2"/>
  <c r="BL16" i="2"/>
  <c r="BM16" i="2"/>
  <c r="AO16" i="2"/>
  <c r="BO12" i="2"/>
  <c r="BL12" i="2"/>
  <c r="BM12" i="2"/>
  <c r="AO12" i="2"/>
  <c r="BO8" i="2"/>
  <c r="BL8" i="2"/>
  <c r="BM8" i="2"/>
  <c r="AO8" i="2"/>
  <c r="BO821" i="2"/>
  <c r="BL821" i="2"/>
  <c r="BM821" i="2"/>
  <c r="BO817" i="2"/>
  <c r="BL817" i="2"/>
  <c r="BM817" i="2"/>
  <c r="AO817" i="2"/>
  <c r="BO813" i="2"/>
  <c r="BL813" i="2"/>
  <c r="BM813" i="2"/>
  <c r="BO809" i="2"/>
  <c r="BL809" i="2"/>
  <c r="BM809" i="2"/>
  <c r="BO805" i="2"/>
  <c r="BL805" i="2"/>
  <c r="BM805" i="2"/>
  <c r="AO805" i="2"/>
  <c r="BO801" i="2"/>
  <c r="BL801" i="2"/>
  <c r="BM801" i="2"/>
  <c r="AO801" i="2"/>
  <c r="BO797" i="2"/>
  <c r="BL797" i="2"/>
  <c r="BM797" i="2"/>
  <c r="AO797" i="2"/>
  <c r="BO793" i="2"/>
  <c r="BL793" i="2"/>
  <c r="BM793" i="2"/>
  <c r="AO793" i="2"/>
  <c r="BO789" i="2"/>
  <c r="BL789" i="2"/>
  <c r="BM789" i="2"/>
  <c r="AO789" i="2"/>
  <c r="BO785" i="2"/>
  <c r="BL785" i="2"/>
  <c r="BM785" i="2"/>
  <c r="AO785" i="2"/>
  <c r="BO781" i="2"/>
  <c r="BL781" i="2"/>
  <c r="BM781" i="2"/>
  <c r="AO781" i="2"/>
  <c r="BO777" i="2"/>
  <c r="BL777" i="2"/>
  <c r="BM777" i="2"/>
  <c r="BO773" i="2"/>
  <c r="BL773" i="2"/>
  <c r="BM773" i="2"/>
  <c r="AO773" i="2"/>
  <c r="BO769" i="2"/>
  <c r="BL769" i="2"/>
  <c r="BM769" i="2"/>
  <c r="AO769" i="2"/>
  <c r="BO765" i="2"/>
  <c r="BL765" i="2"/>
  <c r="BM765" i="2"/>
  <c r="AO765" i="2"/>
  <c r="BO761" i="2"/>
  <c r="BL761" i="2"/>
  <c r="BM761" i="2"/>
  <c r="AO761" i="2"/>
  <c r="BO757" i="2"/>
  <c r="BL757" i="2"/>
  <c r="BM757" i="2"/>
  <c r="BO753" i="2"/>
  <c r="BL753" i="2"/>
  <c r="BM753" i="2"/>
  <c r="BO749" i="2"/>
  <c r="BL749" i="2"/>
  <c r="BM749" i="2"/>
  <c r="BO745" i="2"/>
  <c r="BL745" i="2"/>
  <c r="BM745" i="2"/>
  <c r="BO741" i="2"/>
  <c r="BL741" i="2"/>
  <c r="BM741" i="2"/>
  <c r="AO741" i="2"/>
  <c r="BO737" i="2"/>
  <c r="BL737" i="2"/>
  <c r="BM737" i="2"/>
  <c r="AO737" i="2"/>
  <c r="BO733" i="2"/>
  <c r="BL733" i="2"/>
  <c r="BM733" i="2"/>
  <c r="AO733" i="2"/>
  <c r="AN733" i="2"/>
  <c r="BO729" i="2"/>
  <c r="BL729" i="2"/>
  <c r="BM729" i="2"/>
  <c r="AN729" i="2"/>
  <c r="BO725" i="2"/>
  <c r="BL725" i="2"/>
  <c r="BM725" i="2"/>
  <c r="AO725" i="2"/>
  <c r="BO721" i="2"/>
  <c r="BL721" i="2"/>
  <c r="BM721" i="2"/>
  <c r="AO721" i="2"/>
  <c r="BO717" i="2"/>
  <c r="BL717" i="2"/>
  <c r="BM717" i="2"/>
  <c r="AO717" i="2"/>
  <c r="AN717" i="2"/>
  <c r="BO713" i="2"/>
  <c r="BL713" i="2"/>
  <c r="BM713" i="2"/>
  <c r="AN713" i="2"/>
  <c r="BO709" i="2"/>
  <c r="BL709" i="2"/>
  <c r="BM709" i="2"/>
  <c r="AO709" i="2"/>
  <c r="BO705" i="2"/>
  <c r="BL705" i="2"/>
  <c r="BM705" i="2"/>
  <c r="BO701" i="2"/>
  <c r="BL701" i="2"/>
  <c r="BM701" i="2"/>
  <c r="AN701" i="2"/>
  <c r="AO701" i="2"/>
  <c r="BO697" i="2"/>
  <c r="BL697" i="2"/>
  <c r="BM697" i="2"/>
  <c r="AO697" i="2"/>
  <c r="AN697" i="2"/>
  <c r="BO693" i="2"/>
  <c r="BL693" i="2"/>
  <c r="BM693" i="2"/>
  <c r="BO689" i="2"/>
  <c r="BM689" i="2"/>
  <c r="BL689" i="2"/>
  <c r="AO689" i="2"/>
  <c r="BO685" i="2"/>
  <c r="BM685" i="2"/>
  <c r="BL685" i="2"/>
  <c r="AN685" i="2"/>
  <c r="BO681" i="2"/>
  <c r="BM681" i="2"/>
  <c r="BL681" i="2"/>
  <c r="AN681" i="2"/>
  <c r="BO677" i="2"/>
  <c r="BM677" i="2"/>
  <c r="BL677" i="2"/>
  <c r="AO677" i="2"/>
  <c r="BO673" i="2"/>
  <c r="BM673" i="2"/>
  <c r="BL673" i="2"/>
  <c r="AO673" i="2"/>
  <c r="BO669" i="2"/>
  <c r="BM669" i="2"/>
  <c r="BL669" i="2"/>
  <c r="AO669" i="2"/>
  <c r="AN669" i="2"/>
  <c r="BO665" i="2"/>
  <c r="BM665" i="2"/>
  <c r="BL665" i="2"/>
  <c r="AO665" i="2"/>
  <c r="AN665" i="2"/>
  <c r="BO661" i="2"/>
  <c r="BM661" i="2"/>
  <c r="BL661" i="2"/>
  <c r="BO657" i="2"/>
  <c r="BM657" i="2"/>
  <c r="BL657" i="2"/>
  <c r="AO657" i="2"/>
  <c r="BO653" i="2"/>
  <c r="BM653" i="2"/>
  <c r="BL653" i="2"/>
  <c r="AO653" i="2"/>
  <c r="AN653" i="2"/>
  <c r="BO649" i="2"/>
  <c r="BM649" i="2"/>
  <c r="BL649" i="2"/>
  <c r="AO649" i="2"/>
  <c r="AN649" i="2"/>
  <c r="BO645" i="2"/>
  <c r="BM645" i="2"/>
  <c r="BL645" i="2"/>
  <c r="BO641" i="2"/>
  <c r="BM641" i="2"/>
  <c r="BL641" i="2"/>
  <c r="AO641" i="2"/>
  <c r="BO637" i="2"/>
  <c r="BM637" i="2"/>
  <c r="BL637" i="2"/>
  <c r="AO637" i="2"/>
  <c r="AN637" i="2"/>
  <c r="BO633" i="2"/>
  <c r="BM633" i="2"/>
  <c r="BL633" i="2"/>
  <c r="AO633" i="2"/>
  <c r="AN633" i="2"/>
  <c r="BO629" i="2"/>
  <c r="BM629" i="2"/>
  <c r="BL629" i="2"/>
  <c r="BO625" i="2"/>
  <c r="BM625" i="2"/>
  <c r="BL625" i="2"/>
  <c r="AO625" i="2"/>
  <c r="BO621" i="2"/>
  <c r="BM621" i="2"/>
  <c r="BL621" i="2"/>
  <c r="AO621" i="2"/>
  <c r="AN621" i="2"/>
  <c r="BO617" i="2"/>
  <c r="BM617" i="2"/>
  <c r="BL617" i="2"/>
  <c r="AO617" i="2"/>
  <c r="AN617" i="2"/>
  <c r="BO613" i="2"/>
  <c r="BM613" i="2"/>
  <c r="BL613" i="2"/>
  <c r="BO609" i="2"/>
  <c r="BM609" i="2"/>
  <c r="BL609" i="2"/>
  <c r="AO609" i="2"/>
  <c r="BO605" i="2"/>
  <c r="BM605" i="2"/>
  <c r="BL605" i="2"/>
  <c r="AO605" i="2"/>
  <c r="AN605" i="2"/>
  <c r="BO601" i="2"/>
  <c r="BM601" i="2"/>
  <c r="BL601" i="2"/>
  <c r="AO601" i="2"/>
  <c r="AN601" i="2"/>
  <c r="BO597" i="2"/>
  <c r="BM597" i="2"/>
  <c r="BL597" i="2"/>
  <c r="BO593" i="2"/>
  <c r="BM593" i="2"/>
  <c r="BL593" i="2"/>
  <c r="AO593" i="2"/>
  <c r="BO589" i="2"/>
  <c r="BM589" i="2"/>
  <c r="BL589" i="2"/>
  <c r="AO589" i="2"/>
  <c r="AN589" i="2"/>
  <c r="BO585" i="2"/>
  <c r="BM585" i="2"/>
  <c r="BL585" i="2"/>
  <c r="AO585" i="2"/>
  <c r="AN585" i="2"/>
  <c r="BO581" i="2"/>
  <c r="BM581" i="2"/>
  <c r="BL581" i="2"/>
  <c r="BO577" i="2"/>
  <c r="BM577" i="2"/>
  <c r="BL577" i="2"/>
  <c r="AO577" i="2"/>
  <c r="BO573" i="2"/>
  <c r="BM573" i="2"/>
  <c r="BL573" i="2"/>
  <c r="AO573" i="2"/>
  <c r="AN573" i="2"/>
  <c r="BO569" i="2"/>
  <c r="BM569" i="2"/>
  <c r="BL569" i="2"/>
  <c r="AO569" i="2"/>
  <c r="AN569" i="2"/>
  <c r="BO565" i="2"/>
  <c r="BM565" i="2"/>
  <c r="BL565" i="2"/>
  <c r="BO561" i="2"/>
  <c r="BM561" i="2"/>
  <c r="BL561" i="2"/>
  <c r="AO561" i="2"/>
  <c r="BO557" i="2"/>
  <c r="BM557" i="2"/>
  <c r="BL557" i="2"/>
  <c r="AO557" i="2"/>
  <c r="AN557" i="2"/>
  <c r="BO553" i="2"/>
  <c r="BM553" i="2"/>
  <c r="BL553" i="2"/>
  <c r="AO553" i="2"/>
  <c r="AN553" i="2"/>
  <c r="BO549" i="2"/>
  <c r="BM549" i="2"/>
  <c r="BL549" i="2"/>
  <c r="BO545" i="2"/>
  <c r="BM545" i="2"/>
  <c r="BL545" i="2"/>
  <c r="AO545" i="2"/>
  <c r="BO541" i="2"/>
  <c r="BM541" i="2"/>
  <c r="BL541" i="2"/>
  <c r="AO541" i="2"/>
  <c r="AN541" i="2"/>
  <c r="BO537" i="2"/>
  <c r="BM537" i="2"/>
  <c r="BL537" i="2"/>
  <c r="AO537" i="2"/>
  <c r="AN537" i="2"/>
  <c r="BO533" i="2"/>
  <c r="BM533" i="2"/>
  <c r="BL533" i="2"/>
  <c r="BO529" i="2"/>
  <c r="BM529" i="2"/>
  <c r="BL529" i="2"/>
  <c r="AO529" i="2"/>
  <c r="BO525" i="2"/>
  <c r="BM525" i="2"/>
  <c r="BL525" i="2"/>
  <c r="AO525" i="2"/>
  <c r="AN525" i="2"/>
  <c r="BO521" i="2"/>
  <c r="BM521" i="2"/>
  <c r="BL521" i="2"/>
  <c r="AO521" i="2"/>
  <c r="AN521" i="2"/>
  <c r="BO517" i="2"/>
  <c r="BM517" i="2"/>
  <c r="BL517" i="2"/>
  <c r="BO513" i="2"/>
  <c r="BM513" i="2"/>
  <c r="BL513" i="2"/>
  <c r="AO513" i="2"/>
  <c r="BO509" i="2"/>
  <c r="BM509" i="2"/>
  <c r="BL509" i="2"/>
  <c r="AO509" i="2"/>
  <c r="AN509" i="2"/>
  <c r="BO505" i="2"/>
  <c r="BM505" i="2"/>
  <c r="BL505" i="2"/>
  <c r="AO505" i="2"/>
  <c r="AN505" i="2"/>
  <c r="BO501" i="2"/>
  <c r="BM501" i="2"/>
  <c r="BL501" i="2"/>
  <c r="BO497" i="2"/>
  <c r="BM497" i="2"/>
  <c r="BL497" i="2"/>
  <c r="AO497" i="2"/>
  <c r="BO493" i="2"/>
  <c r="BM493" i="2"/>
  <c r="BL493" i="2"/>
  <c r="AO493" i="2"/>
  <c r="AN493" i="2"/>
  <c r="BO489" i="2"/>
  <c r="BM489" i="2"/>
  <c r="BL489" i="2"/>
  <c r="AO489" i="2"/>
  <c r="AN489" i="2"/>
  <c r="BO485" i="2"/>
  <c r="BM485" i="2"/>
  <c r="BL485" i="2"/>
  <c r="BO481" i="2"/>
  <c r="BM481" i="2"/>
  <c r="BL481" i="2"/>
  <c r="AO481" i="2"/>
  <c r="BO477" i="2"/>
  <c r="BM477" i="2"/>
  <c r="BL477" i="2"/>
  <c r="AO477" i="2"/>
  <c r="AN477" i="2"/>
  <c r="BO473" i="2"/>
  <c r="BM473" i="2"/>
  <c r="BL473" i="2"/>
  <c r="AO473" i="2"/>
  <c r="AN473" i="2"/>
  <c r="BO469" i="2"/>
  <c r="BM469" i="2"/>
  <c r="BL469" i="2"/>
  <c r="BO465" i="2"/>
  <c r="BM465" i="2"/>
  <c r="BL465" i="2"/>
  <c r="AO465" i="2"/>
  <c r="BO461" i="2"/>
  <c r="BM461" i="2"/>
  <c r="BL461" i="2"/>
  <c r="AO461" i="2"/>
  <c r="AN461" i="2"/>
  <c r="BO457" i="2"/>
  <c r="BM457" i="2"/>
  <c r="BL457" i="2"/>
  <c r="AO457" i="2"/>
  <c r="AN457" i="2"/>
  <c r="BO453" i="2"/>
  <c r="BM453" i="2"/>
  <c r="BL453" i="2"/>
  <c r="BO449" i="2"/>
  <c r="BM449" i="2"/>
  <c r="BL449" i="2"/>
  <c r="AO449" i="2"/>
  <c r="BO445" i="2"/>
  <c r="BM445" i="2"/>
  <c r="BL445" i="2"/>
  <c r="AO445" i="2"/>
  <c r="AN445" i="2"/>
  <c r="BO441" i="2"/>
  <c r="BM441" i="2"/>
  <c r="BL441" i="2"/>
  <c r="AO441" i="2"/>
  <c r="AN441" i="2"/>
  <c r="BO437" i="2"/>
  <c r="BM437" i="2"/>
  <c r="BL437" i="2"/>
  <c r="BO433" i="2"/>
  <c r="BM433" i="2"/>
  <c r="BL433" i="2"/>
  <c r="AO433" i="2"/>
  <c r="BO429" i="2"/>
  <c r="BM429" i="2"/>
  <c r="BL429" i="2"/>
  <c r="AO429" i="2"/>
  <c r="AN429" i="2"/>
  <c r="BO425" i="2"/>
  <c r="BM425" i="2"/>
  <c r="BL425" i="2"/>
  <c r="AO425" i="2"/>
  <c r="AN425" i="2"/>
  <c r="BO421" i="2"/>
  <c r="BM421" i="2"/>
  <c r="BL421" i="2"/>
  <c r="BO417" i="2"/>
  <c r="BM417" i="2"/>
  <c r="BL417" i="2"/>
  <c r="AO417" i="2"/>
  <c r="BO413" i="2"/>
  <c r="BM413" i="2"/>
  <c r="BL413" i="2"/>
  <c r="AO413" i="2"/>
  <c r="AN413" i="2"/>
  <c r="BO409" i="2"/>
  <c r="BM409" i="2"/>
  <c r="BL409" i="2"/>
  <c r="AO409" i="2"/>
  <c r="AN409" i="2"/>
  <c r="BO405" i="2"/>
  <c r="BM405" i="2"/>
  <c r="BL405" i="2"/>
  <c r="BO401" i="2"/>
  <c r="BM401" i="2"/>
  <c r="BL401" i="2"/>
  <c r="AO401" i="2"/>
  <c r="BO397" i="2"/>
  <c r="BM397" i="2"/>
  <c r="BL397" i="2"/>
  <c r="AO397" i="2"/>
  <c r="AN397" i="2"/>
  <c r="BO393" i="2"/>
  <c r="BM393" i="2"/>
  <c r="BL393" i="2"/>
  <c r="AO393" i="2"/>
  <c r="AN393" i="2"/>
  <c r="BO389" i="2"/>
  <c r="BM389" i="2"/>
  <c r="BL389" i="2"/>
  <c r="BO385" i="2"/>
  <c r="BM385" i="2"/>
  <c r="BL385" i="2"/>
  <c r="AO385" i="2"/>
  <c r="BO381" i="2"/>
  <c r="BM381" i="2"/>
  <c r="BL381" i="2"/>
  <c r="AO381" i="2"/>
  <c r="AN381" i="2"/>
  <c r="BO377" i="2"/>
  <c r="BM377" i="2"/>
  <c r="BL377" i="2"/>
  <c r="AO377" i="2"/>
  <c r="AN377" i="2"/>
  <c r="BO373" i="2"/>
  <c r="BM373" i="2"/>
  <c r="BL373" i="2"/>
  <c r="BO369" i="2"/>
  <c r="BM369" i="2"/>
  <c r="BL369" i="2"/>
  <c r="AO369" i="2"/>
  <c r="AN369" i="2"/>
  <c r="BO365" i="2"/>
  <c r="BM365" i="2"/>
  <c r="BL365" i="2"/>
  <c r="AO365" i="2"/>
  <c r="AN365" i="2"/>
  <c r="BO361" i="2"/>
  <c r="BM361" i="2"/>
  <c r="BL361" i="2"/>
  <c r="AO361" i="2"/>
  <c r="AN361" i="2"/>
  <c r="BO357" i="2"/>
  <c r="BM357" i="2"/>
  <c r="BL357" i="2"/>
  <c r="BO353" i="2"/>
  <c r="BM353" i="2"/>
  <c r="BL353" i="2"/>
  <c r="AO353" i="2"/>
  <c r="AN353" i="2"/>
  <c r="BO349" i="2"/>
  <c r="BM349" i="2"/>
  <c r="BL349" i="2"/>
  <c r="AO349" i="2"/>
  <c r="AN349" i="2"/>
  <c r="BO345" i="2"/>
  <c r="BM345" i="2"/>
  <c r="BL345" i="2"/>
  <c r="AO345" i="2"/>
  <c r="AN345" i="2"/>
  <c r="BO341" i="2"/>
  <c r="BM341" i="2"/>
  <c r="BL341" i="2"/>
  <c r="AN341" i="2"/>
  <c r="AO341" i="2"/>
  <c r="BO337" i="2"/>
  <c r="BM337" i="2"/>
  <c r="BL337" i="2"/>
  <c r="AN337" i="2"/>
  <c r="AO337" i="2"/>
  <c r="BO333" i="2"/>
  <c r="BM333" i="2"/>
  <c r="BL333" i="2"/>
  <c r="AO333" i="2"/>
  <c r="BO329" i="2"/>
  <c r="BM329" i="2"/>
  <c r="BL329" i="2"/>
  <c r="AN329" i="2"/>
  <c r="BO325" i="2"/>
  <c r="BM325" i="2"/>
  <c r="BL325" i="2"/>
  <c r="AN325" i="2"/>
  <c r="AO325" i="2"/>
  <c r="BO321" i="2"/>
  <c r="BM321" i="2"/>
  <c r="BL321" i="2"/>
  <c r="AN321" i="2"/>
  <c r="AO321" i="2"/>
  <c r="BO317" i="2"/>
  <c r="BM317" i="2"/>
  <c r="BL317" i="2"/>
  <c r="AO317" i="2"/>
  <c r="BO313" i="2"/>
  <c r="BM313" i="2"/>
  <c r="BL313" i="2"/>
  <c r="AN313" i="2"/>
  <c r="BO309" i="2"/>
  <c r="BM309" i="2"/>
  <c r="BL309" i="2"/>
  <c r="AN309" i="2"/>
  <c r="AO309" i="2"/>
  <c r="BO305" i="2"/>
  <c r="BM305" i="2"/>
  <c r="BL305" i="2"/>
  <c r="AN305" i="2"/>
  <c r="AO305" i="2"/>
  <c r="BO301" i="2"/>
  <c r="BM301" i="2"/>
  <c r="BL301" i="2"/>
  <c r="AO301" i="2"/>
  <c r="BO297" i="2"/>
  <c r="BM297" i="2"/>
  <c r="BL297" i="2"/>
  <c r="AN297" i="2"/>
  <c r="BO293" i="2"/>
  <c r="BM293" i="2"/>
  <c r="BL293" i="2"/>
  <c r="AN293" i="2"/>
  <c r="AO293" i="2"/>
  <c r="BO289" i="2"/>
  <c r="BM289" i="2"/>
  <c r="BL289" i="2"/>
  <c r="AN289" i="2"/>
  <c r="AO289" i="2"/>
  <c r="BO285" i="2"/>
  <c r="BM285" i="2"/>
  <c r="BL285" i="2"/>
  <c r="AO285" i="2"/>
  <c r="BO281" i="2"/>
  <c r="BM281" i="2"/>
  <c r="BL281" i="2"/>
  <c r="AN281" i="2"/>
  <c r="BO277" i="2"/>
  <c r="BM277" i="2"/>
  <c r="BL277" i="2"/>
  <c r="AN277" i="2"/>
  <c r="AO277" i="2"/>
  <c r="BO273" i="2"/>
  <c r="BM273" i="2"/>
  <c r="BL273" i="2"/>
  <c r="AN273" i="2"/>
  <c r="AO273" i="2"/>
  <c r="BO269" i="2"/>
  <c r="BM269" i="2"/>
  <c r="BL269" i="2"/>
  <c r="AO269" i="2"/>
  <c r="BO265" i="2"/>
  <c r="BM265" i="2"/>
  <c r="BL265" i="2"/>
  <c r="AN265" i="2"/>
  <c r="BO261" i="2"/>
  <c r="BM261" i="2"/>
  <c r="BL261" i="2"/>
  <c r="AN261" i="2"/>
  <c r="AO261" i="2"/>
  <c r="BO257" i="2"/>
  <c r="BM257" i="2"/>
  <c r="BL257" i="2"/>
  <c r="AN257" i="2"/>
  <c r="AO257" i="2"/>
  <c r="BO253" i="2"/>
  <c r="BM253" i="2"/>
  <c r="BL253" i="2"/>
  <c r="AO253" i="2"/>
  <c r="BO249" i="2"/>
  <c r="BM249" i="2"/>
  <c r="BL249" i="2"/>
  <c r="AN249" i="2"/>
  <c r="BO245" i="2"/>
  <c r="BM245" i="2"/>
  <c r="BL245" i="2"/>
  <c r="AN245" i="2"/>
  <c r="AO245" i="2"/>
  <c r="BO241" i="2"/>
  <c r="BM241" i="2"/>
  <c r="BL241" i="2"/>
  <c r="AN241" i="2"/>
  <c r="AO241" i="2"/>
  <c r="BO237" i="2"/>
  <c r="BM237" i="2"/>
  <c r="BL237" i="2"/>
  <c r="AO237" i="2"/>
  <c r="BO233" i="2"/>
  <c r="BM233" i="2"/>
  <c r="BL233" i="2"/>
  <c r="AN233" i="2"/>
  <c r="AN817" i="2"/>
  <c r="AN785" i="2"/>
  <c r="AN753" i="2"/>
  <c r="AN698" i="2"/>
  <c r="AN634" i="2"/>
  <c r="AN570" i="2"/>
  <c r="AN506" i="2"/>
  <c r="AN442" i="2"/>
  <c r="AN378" i="2"/>
  <c r="AN291" i="2"/>
  <c r="AO809" i="2"/>
  <c r="AO463" i="2"/>
  <c r="AN145" i="2"/>
  <c r="AN129" i="2"/>
  <c r="AN113" i="2"/>
  <c r="AN97" i="2"/>
  <c r="AN81" i="2"/>
  <c r="AN65" i="2"/>
  <c r="AN49" i="2"/>
  <c r="AN813" i="2"/>
  <c r="AN781" i="2"/>
  <c r="AN749" i="2"/>
  <c r="AN690" i="2"/>
  <c r="AN626" i="2"/>
  <c r="AN562" i="2"/>
  <c r="AN498" i="2"/>
  <c r="AN434" i="2"/>
  <c r="AN370" i="2"/>
  <c r="AN278" i="2"/>
  <c r="AO787" i="2"/>
  <c r="AN152" i="2"/>
  <c r="AN136" i="2"/>
  <c r="AN120" i="2"/>
  <c r="AN104" i="2"/>
  <c r="AN88" i="2"/>
  <c r="AN72" i="2"/>
  <c r="AN56" i="2"/>
  <c r="AN40" i="2"/>
  <c r="AN8" i="2"/>
  <c r="AN794" i="2"/>
  <c r="AN762" i="2"/>
  <c r="AN718" i="2"/>
  <c r="AN654" i="2"/>
  <c r="AN590" i="2"/>
  <c r="AN526" i="2"/>
  <c r="AN462" i="2"/>
  <c r="AN398" i="2"/>
  <c r="AN327" i="2"/>
  <c r="AO691" i="2"/>
  <c r="AN110" i="2"/>
  <c r="AN94" i="2"/>
  <c r="AN78" i="2"/>
  <c r="AN62" i="2"/>
  <c r="AN46" i="2"/>
  <c r="AN20" i="2"/>
  <c r="AN806" i="2"/>
  <c r="AN774" i="2"/>
  <c r="AN678" i="2"/>
  <c r="AN550" i="2"/>
  <c r="AN422" i="2"/>
  <c r="AN741" i="2"/>
  <c r="AN709" i="2"/>
  <c r="AN677" i="2"/>
  <c r="AN645" i="2"/>
  <c r="AN613" i="2"/>
  <c r="AN581" i="2"/>
  <c r="AN549" i="2"/>
  <c r="AN517" i="2"/>
  <c r="AN485" i="2"/>
  <c r="AN453" i="2"/>
  <c r="AN421" i="2"/>
  <c r="AN389" i="2"/>
  <c r="AN339" i="2"/>
  <c r="AN214" i="2"/>
  <c r="AO710" i="2"/>
  <c r="AN10" i="2"/>
  <c r="AN295" i="2"/>
  <c r="AO814" i="2"/>
  <c r="AO495" i="2"/>
  <c r="AN803" i="2"/>
  <c r="AN739" i="2"/>
  <c r="AN675" i="2"/>
  <c r="AN547" i="2"/>
  <c r="AN483" i="2"/>
  <c r="AN419" i="2"/>
  <c r="AN355" i="2"/>
  <c r="AN251" i="2"/>
  <c r="AN324" i="2"/>
  <c r="AN239" i="2"/>
  <c r="AO821" i="2"/>
  <c r="AO735" i="2"/>
  <c r="AO619" i="2"/>
  <c r="AO363" i="2"/>
  <c r="AO471" i="2"/>
  <c r="AN210" i="2"/>
  <c r="AO706" i="2"/>
  <c r="AO531" i="2"/>
  <c r="AO642" i="2"/>
  <c r="AO578" i="2"/>
  <c r="AO514" i="2"/>
  <c r="AO450" i="2"/>
  <c r="AO386" i="2"/>
  <c r="AO661" i="2"/>
  <c r="AO597" i="2"/>
  <c r="AO533" i="2"/>
  <c r="AO469" i="2"/>
  <c r="AO405" i="2"/>
  <c r="AO330" i="2"/>
  <c r="AN285" i="2"/>
  <c r="AN221" i="2"/>
  <c r="AN157" i="2"/>
  <c r="AO196" i="2"/>
  <c r="AO132" i="2"/>
  <c r="AO68" i="2"/>
  <c r="AO343" i="2"/>
  <c r="AO279" i="2"/>
  <c r="AO262" i="2"/>
  <c r="AO198" i="2"/>
  <c r="AO134" i="2"/>
  <c r="AO6" i="2"/>
  <c r="AO281" i="2"/>
  <c r="AO217" i="2"/>
  <c r="AO153" i="2"/>
  <c r="AO89" i="2"/>
  <c r="AO25" i="2"/>
  <c r="BO222" i="2"/>
  <c r="BL222" i="2"/>
  <c r="BM222" i="2"/>
  <c r="AO222" i="2"/>
  <c r="AN222" i="2"/>
  <c r="BO202" i="2"/>
  <c r="BL202" i="2"/>
  <c r="BM202" i="2"/>
  <c r="AO202" i="2"/>
  <c r="AN202" i="2"/>
  <c r="BO186" i="2"/>
  <c r="BL186" i="2"/>
  <c r="BM186" i="2"/>
  <c r="AO186" i="2"/>
  <c r="AN186" i="2"/>
  <c r="BO166" i="2"/>
  <c r="BL166" i="2"/>
  <c r="BM166" i="2"/>
  <c r="BO142" i="2"/>
  <c r="BL142" i="2"/>
  <c r="BM142" i="2"/>
  <c r="AO142" i="2"/>
  <c r="BO126" i="2"/>
  <c r="BL126" i="2"/>
  <c r="BM126" i="2"/>
  <c r="AO126" i="2"/>
  <c r="BO106" i="2"/>
  <c r="BL106" i="2"/>
  <c r="BM106" i="2"/>
  <c r="AO106" i="2"/>
  <c r="BO90" i="2"/>
  <c r="BL90" i="2"/>
  <c r="BM90" i="2"/>
  <c r="AO90" i="2"/>
  <c r="BO70" i="2"/>
  <c r="BL70" i="2"/>
  <c r="BM70" i="2"/>
  <c r="BO54" i="2"/>
  <c r="BL54" i="2"/>
  <c r="BM54" i="2"/>
  <c r="BO34" i="2"/>
  <c r="BL34" i="2"/>
  <c r="BM34" i="2"/>
  <c r="AN34" i="2"/>
  <c r="AO34" i="2"/>
  <c r="BO14" i="2"/>
  <c r="BL14" i="2"/>
  <c r="BM14" i="2"/>
  <c r="AN14" i="2"/>
  <c r="AO14" i="2"/>
  <c r="BO811" i="2"/>
  <c r="BL811" i="2"/>
  <c r="BM811" i="2"/>
  <c r="AO811" i="2"/>
  <c r="AN811" i="2"/>
  <c r="BO791" i="2"/>
  <c r="BL791" i="2"/>
  <c r="BM791" i="2"/>
  <c r="AN791" i="2"/>
  <c r="BO779" i="2"/>
  <c r="BL779" i="2"/>
  <c r="BM779" i="2"/>
  <c r="AN779" i="2"/>
  <c r="AO779" i="2"/>
  <c r="BO763" i="2"/>
  <c r="BL763" i="2"/>
  <c r="BM763" i="2"/>
  <c r="AO763" i="2"/>
  <c r="AN763" i="2"/>
  <c r="BO747" i="2"/>
  <c r="BL747" i="2"/>
  <c r="BM747" i="2"/>
  <c r="AN747" i="2"/>
  <c r="BO731" i="2"/>
  <c r="BL731" i="2"/>
  <c r="BM731" i="2"/>
  <c r="AN731" i="2"/>
  <c r="AO731" i="2"/>
  <c r="BO711" i="2"/>
  <c r="BL711" i="2"/>
  <c r="BM711" i="2"/>
  <c r="AO711" i="2"/>
  <c r="AN711" i="2"/>
  <c r="BO695" i="2"/>
  <c r="BL695" i="2"/>
  <c r="BM695" i="2"/>
  <c r="AN695" i="2"/>
  <c r="AO695" i="2"/>
  <c r="BO679" i="2"/>
  <c r="BM679" i="2"/>
  <c r="BL679" i="2"/>
  <c r="AN679" i="2"/>
  <c r="AO679" i="2"/>
  <c r="BO659" i="2"/>
  <c r="BM659" i="2"/>
  <c r="BL659" i="2"/>
  <c r="BO639" i="2"/>
  <c r="BM639" i="2"/>
  <c r="BL639" i="2"/>
  <c r="AN639" i="2"/>
  <c r="BO611" i="2"/>
  <c r="BM611" i="2"/>
  <c r="BL611" i="2"/>
  <c r="AO611" i="2"/>
  <c r="BO591" i="2"/>
  <c r="BM591" i="2"/>
  <c r="BL591" i="2"/>
  <c r="AN591" i="2"/>
  <c r="BO559" i="2"/>
  <c r="BM559" i="2"/>
  <c r="BL559" i="2"/>
  <c r="AO559" i="2"/>
  <c r="AN559" i="2"/>
  <c r="BO503" i="2"/>
  <c r="BM503" i="2"/>
  <c r="BL503" i="2"/>
  <c r="AN503" i="2"/>
  <c r="AO503" i="2"/>
  <c r="BO267" i="2"/>
  <c r="BM267" i="2"/>
  <c r="BL267" i="2"/>
  <c r="AO267" i="2"/>
  <c r="BO231" i="2"/>
  <c r="BM231" i="2"/>
  <c r="BL231" i="2"/>
  <c r="BO227" i="2"/>
  <c r="BM227" i="2"/>
  <c r="BL227" i="2"/>
  <c r="AO227" i="2"/>
  <c r="BO223" i="2"/>
  <c r="BM223" i="2"/>
  <c r="BL223" i="2"/>
  <c r="AN223" i="2"/>
  <c r="AO223" i="2"/>
  <c r="BO219" i="2"/>
  <c r="BM219" i="2"/>
  <c r="BL219" i="2"/>
  <c r="AO219" i="2"/>
  <c r="AN219" i="2"/>
  <c r="BO215" i="2"/>
  <c r="BM215" i="2"/>
  <c r="BL215" i="2"/>
  <c r="AN215" i="2"/>
  <c r="BO211" i="2"/>
  <c r="BM211" i="2"/>
  <c r="BL211" i="2"/>
  <c r="AN211" i="2"/>
  <c r="AO211" i="2"/>
  <c r="BO207" i="2"/>
  <c r="BM207" i="2"/>
  <c r="BL207" i="2"/>
  <c r="AO207" i="2"/>
  <c r="AN207" i="2"/>
  <c r="BO203" i="2"/>
  <c r="BM203" i="2"/>
  <c r="BL203" i="2"/>
  <c r="AO203" i="2"/>
  <c r="AN203" i="2"/>
  <c r="BO199" i="2"/>
  <c r="BM199" i="2"/>
  <c r="BL199" i="2"/>
  <c r="AN199" i="2"/>
  <c r="BO195" i="2"/>
  <c r="BM195" i="2"/>
  <c r="BL195" i="2"/>
  <c r="AO195" i="2"/>
  <c r="BO191" i="2"/>
  <c r="BM191" i="2"/>
  <c r="BL191" i="2"/>
  <c r="AO191" i="2"/>
  <c r="AN191" i="2"/>
  <c r="BO187" i="2"/>
  <c r="BM187" i="2"/>
  <c r="BL187" i="2"/>
  <c r="AO187" i="2"/>
  <c r="AN187" i="2"/>
  <c r="BO183" i="2"/>
  <c r="BM183" i="2"/>
  <c r="BL183" i="2"/>
  <c r="AN183" i="2"/>
  <c r="BO179" i="2"/>
  <c r="BM179" i="2"/>
  <c r="BL179" i="2"/>
  <c r="AO179" i="2"/>
  <c r="AN179" i="2"/>
  <c r="BO175" i="2"/>
  <c r="BM175" i="2"/>
  <c r="BL175" i="2"/>
  <c r="AO175" i="2"/>
  <c r="BO171" i="2"/>
  <c r="BM171" i="2"/>
  <c r="BL171" i="2"/>
  <c r="AO171" i="2"/>
  <c r="BO167" i="2"/>
  <c r="BM167" i="2"/>
  <c r="BL167" i="2"/>
  <c r="BO163" i="2"/>
  <c r="BM163" i="2"/>
  <c r="BL163" i="2"/>
  <c r="AO163" i="2"/>
  <c r="BO159" i="2"/>
  <c r="BM159" i="2"/>
  <c r="BL159" i="2"/>
  <c r="AN159" i="2"/>
  <c r="AO159" i="2"/>
  <c r="BO155" i="2"/>
  <c r="BM155" i="2"/>
  <c r="BL155" i="2"/>
  <c r="AO155" i="2"/>
  <c r="BO151" i="2"/>
  <c r="BM151" i="2"/>
  <c r="BL151" i="2"/>
  <c r="BO147" i="2"/>
  <c r="BM147" i="2"/>
  <c r="BL147" i="2"/>
  <c r="AO147" i="2"/>
  <c r="BO143" i="2"/>
  <c r="BM143" i="2"/>
  <c r="BL143" i="2"/>
  <c r="AO143" i="2"/>
  <c r="BO139" i="2"/>
  <c r="BM139" i="2"/>
  <c r="BL139" i="2"/>
  <c r="AO139" i="2"/>
  <c r="BO135" i="2"/>
  <c r="BM135" i="2"/>
  <c r="BL135" i="2"/>
  <c r="BO131" i="2"/>
  <c r="BM131" i="2"/>
  <c r="BL131" i="2"/>
  <c r="AO131" i="2"/>
  <c r="BO127" i="2"/>
  <c r="BM127" i="2"/>
  <c r="BL127" i="2"/>
  <c r="AO127" i="2"/>
  <c r="BO123" i="2"/>
  <c r="BM123" i="2"/>
  <c r="BL123" i="2"/>
  <c r="AO123" i="2"/>
  <c r="BO119" i="2"/>
  <c r="BM119" i="2"/>
  <c r="BL119" i="2"/>
  <c r="BO115" i="2"/>
  <c r="BM115" i="2"/>
  <c r="BL115" i="2"/>
  <c r="AO115" i="2"/>
  <c r="BO111" i="2"/>
  <c r="BM111" i="2"/>
  <c r="BL111" i="2"/>
  <c r="AO111" i="2"/>
  <c r="BO107" i="2"/>
  <c r="BM107" i="2"/>
  <c r="BL107" i="2"/>
  <c r="AO107" i="2"/>
  <c r="BO103" i="2"/>
  <c r="BM103" i="2"/>
  <c r="BL103" i="2"/>
  <c r="BO99" i="2"/>
  <c r="BM99" i="2"/>
  <c r="BL99" i="2"/>
  <c r="AO99" i="2"/>
  <c r="BO95" i="2"/>
  <c r="BM95" i="2"/>
  <c r="BL95" i="2"/>
  <c r="AO95" i="2"/>
  <c r="BO91" i="2"/>
  <c r="BM91" i="2"/>
  <c r="BL91" i="2"/>
  <c r="AO91" i="2"/>
  <c r="BO87" i="2"/>
  <c r="BM87" i="2"/>
  <c r="BL87" i="2"/>
  <c r="BO83" i="2"/>
  <c r="BM83" i="2"/>
  <c r="BL83" i="2"/>
  <c r="AO83" i="2"/>
  <c r="BO79" i="2"/>
  <c r="BM79" i="2"/>
  <c r="BL79" i="2"/>
  <c r="AO79" i="2"/>
  <c r="BO75" i="2"/>
  <c r="BM75" i="2"/>
  <c r="BL75" i="2"/>
  <c r="AO75" i="2"/>
  <c r="BO71" i="2"/>
  <c r="BM71" i="2"/>
  <c r="BL71" i="2"/>
  <c r="BO67" i="2"/>
  <c r="BM67" i="2"/>
  <c r="BL67" i="2"/>
  <c r="AO67" i="2"/>
  <c r="BO63" i="2"/>
  <c r="BM63" i="2"/>
  <c r="BL63" i="2"/>
  <c r="AO63" i="2"/>
  <c r="BO59" i="2"/>
  <c r="BM59" i="2"/>
  <c r="BL59" i="2"/>
  <c r="AO59" i="2"/>
  <c r="BO55" i="2"/>
  <c r="BM55" i="2"/>
  <c r="BL55" i="2"/>
  <c r="BO51" i="2"/>
  <c r="BM51" i="2"/>
  <c r="BL51" i="2"/>
  <c r="AO51" i="2"/>
  <c r="BO47" i="2"/>
  <c r="BM47" i="2"/>
  <c r="BL47" i="2"/>
  <c r="AO47" i="2"/>
  <c r="BO43" i="2"/>
  <c r="BM43" i="2"/>
  <c r="BL43" i="2"/>
  <c r="AO43" i="2"/>
  <c r="BO39" i="2"/>
  <c r="BM39" i="2"/>
  <c r="BL39" i="2"/>
  <c r="BO35" i="2"/>
  <c r="BM35" i="2"/>
  <c r="BL35" i="2"/>
  <c r="AO35" i="2"/>
  <c r="BO31" i="2"/>
  <c r="BM31" i="2"/>
  <c r="BL31" i="2"/>
  <c r="AO31" i="2"/>
  <c r="BO27" i="2"/>
  <c r="BM27" i="2"/>
  <c r="BL27" i="2"/>
  <c r="AO27" i="2"/>
  <c r="BO23" i="2"/>
  <c r="BM23" i="2"/>
  <c r="BL23" i="2"/>
  <c r="BO19" i="2"/>
  <c r="BM19" i="2"/>
  <c r="BL19" i="2"/>
  <c r="AO19" i="2"/>
  <c r="BO15" i="2"/>
  <c r="BM15" i="2"/>
  <c r="BL15" i="2"/>
  <c r="AO15" i="2"/>
  <c r="BO11" i="2"/>
  <c r="BM11" i="2"/>
  <c r="BL11" i="2"/>
  <c r="AO11" i="2"/>
  <c r="BO7" i="2"/>
  <c r="BM7" i="2"/>
  <c r="BL7" i="2"/>
  <c r="BO820" i="2"/>
  <c r="BM820" i="2"/>
  <c r="BL820" i="2"/>
  <c r="AN820" i="2"/>
  <c r="AO820" i="2"/>
  <c r="BO816" i="2"/>
  <c r="BM816" i="2"/>
  <c r="BL816" i="2"/>
  <c r="AN816" i="2"/>
  <c r="AO816" i="2"/>
  <c r="BO812" i="2"/>
  <c r="BL812" i="2"/>
  <c r="BM812" i="2"/>
  <c r="AO812" i="2"/>
  <c r="BO808" i="2"/>
  <c r="BL808" i="2"/>
  <c r="BM808" i="2"/>
  <c r="AN808" i="2"/>
  <c r="BO804" i="2"/>
  <c r="BL804" i="2"/>
  <c r="BM804" i="2"/>
  <c r="AN804" i="2"/>
  <c r="AO804" i="2"/>
  <c r="BO800" i="2"/>
  <c r="BL800" i="2"/>
  <c r="BM800" i="2"/>
  <c r="AN800" i="2"/>
  <c r="AO800" i="2"/>
  <c r="BO796" i="2"/>
  <c r="BL796" i="2"/>
  <c r="BM796" i="2"/>
  <c r="AO796" i="2"/>
  <c r="BO792" i="2"/>
  <c r="BM792" i="2"/>
  <c r="BL792" i="2"/>
  <c r="AN792" i="2"/>
  <c r="BO788" i="2"/>
  <c r="BL788" i="2"/>
  <c r="BM788" i="2"/>
  <c r="AN788" i="2"/>
  <c r="AO788" i="2"/>
  <c r="BO784" i="2"/>
  <c r="BL784" i="2"/>
  <c r="BM784" i="2"/>
  <c r="AN784" i="2"/>
  <c r="AO784" i="2"/>
  <c r="BO780" i="2"/>
  <c r="BM780" i="2"/>
  <c r="BL780" i="2"/>
  <c r="AO780" i="2"/>
  <c r="BO776" i="2"/>
  <c r="BM776" i="2"/>
  <c r="BL776" i="2"/>
  <c r="AN776" i="2"/>
  <c r="BO772" i="2"/>
  <c r="BM772" i="2"/>
  <c r="BL772" i="2"/>
  <c r="AN772" i="2"/>
  <c r="AO772" i="2"/>
  <c r="BO768" i="2"/>
  <c r="BM768" i="2"/>
  <c r="BL768" i="2"/>
  <c r="AN768" i="2"/>
  <c r="AO768" i="2"/>
  <c r="BO764" i="2"/>
  <c r="BL764" i="2"/>
  <c r="BM764" i="2"/>
  <c r="AO764" i="2"/>
  <c r="BO760" i="2"/>
  <c r="BL760" i="2"/>
  <c r="BM760" i="2"/>
  <c r="AN760" i="2"/>
  <c r="BO756" i="2"/>
  <c r="BM756" i="2"/>
  <c r="BL756" i="2"/>
  <c r="AN756" i="2"/>
  <c r="AO756" i="2"/>
  <c r="BO752" i="2"/>
  <c r="BL752" i="2"/>
  <c r="BM752" i="2"/>
  <c r="AN752" i="2"/>
  <c r="AO752" i="2"/>
  <c r="BO748" i="2"/>
  <c r="BL748" i="2"/>
  <c r="BM748" i="2"/>
  <c r="AO748" i="2"/>
  <c r="BO744" i="2"/>
  <c r="BM744" i="2"/>
  <c r="BL744" i="2"/>
  <c r="AN744" i="2"/>
  <c r="BO740" i="2"/>
  <c r="BM740" i="2"/>
  <c r="BL740" i="2"/>
  <c r="AN740" i="2"/>
  <c r="AO740" i="2"/>
  <c r="BO736" i="2"/>
  <c r="BL736" i="2"/>
  <c r="BM736" i="2"/>
  <c r="AN736" i="2"/>
  <c r="AO736" i="2"/>
  <c r="BO732" i="2"/>
  <c r="BL732" i="2"/>
  <c r="BM732" i="2"/>
  <c r="AO732" i="2"/>
  <c r="BO728" i="2"/>
  <c r="BM728" i="2"/>
  <c r="BL728" i="2"/>
  <c r="AN728" i="2"/>
  <c r="BO724" i="2"/>
  <c r="BM724" i="2"/>
  <c r="BL724" i="2"/>
  <c r="AN724" i="2"/>
  <c r="AO724" i="2"/>
  <c r="BO720" i="2"/>
  <c r="BL720" i="2"/>
  <c r="BM720" i="2"/>
  <c r="AN720" i="2"/>
  <c r="AO720" i="2"/>
  <c r="BO716" i="2"/>
  <c r="BL716" i="2"/>
  <c r="BM716" i="2"/>
  <c r="AO716" i="2"/>
  <c r="BO712" i="2"/>
  <c r="BL712" i="2"/>
  <c r="BM712" i="2"/>
  <c r="AN712" i="2"/>
  <c r="BO708" i="2"/>
  <c r="BL708" i="2"/>
  <c r="BM708" i="2"/>
  <c r="AN708" i="2"/>
  <c r="AO708" i="2"/>
  <c r="BO704" i="2"/>
  <c r="BL704" i="2"/>
  <c r="BM704" i="2"/>
  <c r="AN704" i="2"/>
  <c r="AO704" i="2"/>
  <c r="BO700" i="2"/>
  <c r="BL700" i="2"/>
  <c r="BM700" i="2"/>
  <c r="AO700" i="2"/>
  <c r="BO696" i="2"/>
  <c r="BL696" i="2"/>
  <c r="BM696" i="2"/>
  <c r="AN696" i="2"/>
  <c r="BO692" i="2"/>
  <c r="BL692" i="2"/>
  <c r="BM692" i="2"/>
  <c r="AN692" i="2"/>
  <c r="AO692" i="2"/>
  <c r="BO688" i="2"/>
  <c r="BL688" i="2"/>
  <c r="BM688" i="2"/>
  <c r="AN688" i="2"/>
  <c r="AO688" i="2"/>
  <c r="BO684" i="2"/>
  <c r="BL684" i="2"/>
  <c r="BM684" i="2"/>
  <c r="AO684" i="2"/>
  <c r="BO680" i="2"/>
  <c r="BL680" i="2"/>
  <c r="BM680" i="2"/>
  <c r="AN680" i="2"/>
  <c r="BO676" i="2"/>
  <c r="BL676" i="2"/>
  <c r="BM676" i="2"/>
  <c r="AN676" i="2"/>
  <c r="AO676" i="2"/>
  <c r="BO672" i="2"/>
  <c r="BL672" i="2"/>
  <c r="BM672" i="2"/>
  <c r="AN672" i="2"/>
  <c r="AO672" i="2"/>
  <c r="BO668" i="2"/>
  <c r="BL668" i="2"/>
  <c r="BM668" i="2"/>
  <c r="AO668" i="2"/>
  <c r="BO664" i="2"/>
  <c r="BL664" i="2"/>
  <c r="BM664" i="2"/>
  <c r="AN664" i="2"/>
  <c r="BO660" i="2"/>
  <c r="BL660" i="2"/>
  <c r="BM660" i="2"/>
  <c r="AN660" i="2"/>
  <c r="AO660" i="2"/>
  <c r="BO656" i="2"/>
  <c r="BL656" i="2"/>
  <c r="BM656" i="2"/>
  <c r="AN656" i="2"/>
  <c r="AO656" i="2"/>
  <c r="BO652" i="2"/>
  <c r="BL652" i="2"/>
  <c r="BM652" i="2"/>
  <c r="AO652" i="2"/>
  <c r="BO648" i="2"/>
  <c r="BL648" i="2"/>
  <c r="BM648" i="2"/>
  <c r="AN648" i="2"/>
  <c r="BO644" i="2"/>
  <c r="BL644" i="2"/>
  <c r="BM644" i="2"/>
  <c r="AN644" i="2"/>
  <c r="AO644" i="2"/>
  <c r="BO640" i="2"/>
  <c r="BL640" i="2"/>
  <c r="BM640" i="2"/>
  <c r="AN640" i="2"/>
  <c r="AO640" i="2"/>
  <c r="BO636" i="2"/>
  <c r="BL636" i="2"/>
  <c r="BM636" i="2"/>
  <c r="AO636" i="2"/>
  <c r="BO632" i="2"/>
  <c r="BL632" i="2"/>
  <c r="BM632" i="2"/>
  <c r="AN632" i="2"/>
  <c r="BO628" i="2"/>
  <c r="BL628" i="2"/>
  <c r="BM628" i="2"/>
  <c r="AN628" i="2"/>
  <c r="AO628" i="2"/>
  <c r="BO624" i="2"/>
  <c r="BL624" i="2"/>
  <c r="BM624" i="2"/>
  <c r="AN624" i="2"/>
  <c r="AO624" i="2"/>
  <c r="BO620" i="2"/>
  <c r="BL620" i="2"/>
  <c r="BM620" i="2"/>
  <c r="AO620" i="2"/>
  <c r="BO616" i="2"/>
  <c r="BL616" i="2"/>
  <c r="BM616" i="2"/>
  <c r="AN616" i="2"/>
  <c r="BO612" i="2"/>
  <c r="BL612" i="2"/>
  <c r="BM612" i="2"/>
  <c r="AN612" i="2"/>
  <c r="AO612" i="2"/>
  <c r="BO608" i="2"/>
  <c r="BL608" i="2"/>
  <c r="BM608" i="2"/>
  <c r="AN608" i="2"/>
  <c r="AO608" i="2"/>
  <c r="BO604" i="2"/>
  <c r="BL604" i="2"/>
  <c r="BM604" i="2"/>
  <c r="AO604" i="2"/>
  <c r="BO600" i="2"/>
  <c r="BL600" i="2"/>
  <c r="BM600" i="2"/>
  <c r="AN600" i="2"/>
  <c r="BO596" i="2"/>
  <c r="BL596" i="2"/>
  <c r="BM596" i="2"/>
  <c r="AN596" i="2"/>
  <c r="AO596" i="2"/>
  <c r="BO592" i="2"/>
  <c r="BL592" i="2"/>
  <c r="BM592" i="2"/>
  <c r="AN592" i="2"/>
  <c r="AO592" i="2"/>
  <c r="BO588" i="2"/>
  <c r="BL588" i="2"/>
  <c r="BM588" i="2"/>
  <c r="AO588" i="2"/>
  <c r="BO584" i="2"/>
  <c r="BL584" i="2"/>
  <c r="BM584" i="2"/>
  <c r="AN584" i="2"/>
  <c r="BO580" i="2"/>
  <c r="BL580" i="2"/>
  <c r="BM580" i="2"/>
  <c r="AN580" i="2"/>
  <c r="AO580" i="2"/>
  <c r="BO576" i="2"/>
  <c r="BL576" i="2"/>
  <c r="BM576" i="2"/>
  <c r="AN576" i="2"/>
  <c r="AO576" i="2"/>
  <c r="BO572" i="2"/>
  <c r="BL572" i="2"/>
  <c r="BM572" i="2"/>
  <c r="AO572" i="2"/>
  <c r="BO568" i="2"/>
  <c r="BL568" i="2"/>
  <c r="BM568" i="2"/>
  <c r="AN568" i="2"/>
  <c r="BO564" i="2"/>
  <c r="BL564" i="2"/>
  <c r="BM564" i="2"/>
  <c r="AN564" i="2"/>
  <c r="AO564" i="2"/>
  <c r="BO560" i="2"/>
  <c r="BL560" i="2"/>
  <c r="BM560" i="2"/>
  <c r="AN560" i="2"/>
  <c r="AO560" i="2"/>
  <c r="BO556" i="2"/>
  <c r="BL556" i="2"/>
  <c r="BM556" i="2"/>
  <c r="AO556" i="2"/>
  <c r="BO552" i="2"/>
  <c r="BL552" i="2"/>
  <c r="BM552" i="2"/>
  <c r="AN552" i="2"/>
  <c r="BO548" i="2"/>
  <c r="BL548" i="2"/>
  <c r="BM548" i="2"/>
  <c r="AN548" i="2"/>
  <c r="AO548" i="2"/>
  <c r="BO544" i="2"/>
  <c r="BL544" i="2"/>
  <c r="BM544" i="2"/>
  <c r="AN544" i="2"/>
  <c r="AO544" i="2"/>
  <c r="BO540" i="2"/>
  <c r="BL540" i="2"/>
  <c r="BM540" i="2"/>
  <c r="AO540" i="2"/>
  <c r="BO536" i="2"/>
  <c r="BL536" i="2"/>
  <c r="BM536" i="2"/>
  <c r="AN536" i="2"/>
  <c r="BO532" i="2"/>
  <c r="BL532" i="2"/>
  <c r="BM532" i="2"/>
  <c r="AN532" i="2"/>
  <c r="AO532" i="2"/>
  <c r="BO528" i="2"/>
  <c r="BL528" i="2"/>
  <c r="BM528" i="2"/>
  <c r="AN528" i="2"/>
  <c r="AO528" i="2"/>
  <c r="BO524" i="2"/>
  <c r="BL524" i="2"/>
  <c r="BM524" i="2"/>
  <c r="AO524" i="2"/>
  <c r="BO520" i="2"/>
  <c r="BL520" i="2"/>
  <c r="BM520" i="2"/>
  <c r="AN520" i="2"/>
  <c r="BO516" i="2"/>
  <c r="BL516" i="2"/>
  <c r="BM516" i="2"/>
  <c r="AN516" i="2"/>
  <c r="AO516" i="2"/>
  <c r="BO512" i="2"/>
  <c r="BL512" i="2"/>
  <c r="BM512" i="2"/>
  <c r="AN512" i="2"/>
  <c r="AO512" i="2"/>
  <c r="BO508" i="2"/>
  <c r="BL508" i="2"/>
  <c r="BM508" i="2"/>
  <c r="AO508" i="2"/>
  <c r="BO504" i="2"/>
  <c r="BL504" i="2"/>
  <c r="BM504" i="2"/>
  <c r="AN504" i="2"/>
  <c r="BO500" i="2"/>
  <c r="BL500" i="2"/>
  <c r="BM500" i="2"/>
  <c r="AN500" i="2"/>
  <c r="AO500" i="2"/>
  <c r="BO496" i="2"/>
  <c r="BL496" i="2"/>
  <c r="BM496" i="2"/>
  <c r="AN496" i="2"/>
  <c r="AO496" i="2"/>
  <c r="BO492" i="2"/>
  <c r="BL492" i="2"/>
  <c r="BM492" i="2"/>
  <c r="AO492" i="2"/>
  <c r="BO488" i="2"/>
  <c r="BL488" i="2"/>
  <c r="BM488" i="2"/>
  <c r="AN488" i="2"/>
  <c r="BO484" i="2"/>
  <c r="BL484" i="2"/>
  <c r="BM484" i="2"/>
  <c r="AN484" i="2"/>
  <c r="AO484" i="2"/>
  <c r="BO480" i="2"/>
  <c r="BL480" i="2"/>
  <c r="BM480" i="2"/>
  <c r="AN480" i="2"/>
  <c r="AO480" i="2"/>
  <c r="BO476" i="2"/>
  <c r="BL476" i="2"/>
  <c r="BM476" i="2"/>
  <c r="AO476" i="2"/>
  <c r="BO472" i="2"/>
  <c r="BL472" i="2"/>
  <c r="BM472" i="2"/>
  <c r="AN472" i="2"/>
  <c r="BO468" i="2"/>
  <c r="BL468" i="2"/>
  <c r="BM468" i="2"/>
  <c r="AN468" i="2"/>
  <c r="AO468" i="2"/>
  <c r="BO464" i="2"/>
  <c r="BL464" i="2"/>
  <c r="BM464" i="2"/>
  <c r="AN464" i="2"/>
  <c r="AO464" i="2"/>
  <c r="BO460" i="2"/>
  <c r="BL460" i="2"/>
  <c r="BM460" i="2"/>
  <c r="AO460" i="2"/>
  <c r="BO456" i="2"/>
  <c r="BL456" i="2"/>
  <c r="BM456" i="2"/>
  <c r="AN456" i="2"/>
  <c r="BO452" i="2"/>
  <c r="BL452" i="2"/>
  <c r="BM452" i="2"/>
  <c r="AN452" i="2"/>
  <c r="AO452" i="2"/>
  <c r="BO448" i="2"/>
  <c r="BL448" i="2"/>
  <c r="BM448" i="2"/>
  <c r="AN448" i="2"/>
  <c r="AO448" i="2"/>
  <c r="BO444" i="2"/>
  <c r="BL444" i="2"/>
  <c r="BM444" i="2"/>
  <c r="AO444" i="2"/>
  <c r="BO440" i="2"/>
  <c r="BL440" i="2"/>
  <c r="BM440" i="2"/>
  <c r="AN440" i="2"/>
  <c r="BO436" i="2"/>
  <c r="BL436" i="2"/>
  <c r="BM436" i="2"/>
  <c r="AN436" i="2"/>
  <c r="AO436" i="2"/>
  <c r="BO432" i="2"/>
  <c r="BL432" i="2"/>
  <c r="BM432" i="2"/>
  <c r="AN432" i="2"/>
  <c r="AO432" i="2"/>
  <c r="BO428" i="2"/>
  <c r="BL428" i="2"/>
  <c r="BM428" i="2"/>
  <c r="AO428" i="2"/>
  <c r="BO424" i="2"/>
  <c r="BL424" i="2"/>
  <c r="BM424" i="2"/>
  <c r="AN424" i="2"/>
  <c r="BO420" i="2"/>
  <c r="BL420" i="2"/>
  <c r="BM420" i="2"/>
  <c r="AN420" i="2"/>
  <c r="AO420" i="2"/>
  <c r="BO416" i="2"/>
  <c r="BL416" i="2"/>
  <c r="BM416" i="2"/>
  <c r="AN416" i="2"/>
  <c r="AO416" i="2"/>
  <c r="BO412" i="2"/>
  <c r="BL412" i="2"/>
  <c r="BM412" i="2"/>
  <c r="AO412" i="2"/>
  <c r="BO408" i="2"/>
  <c r="BL408" i="2"/>
  <c r="BM408" i="2"/>
  <c r="AN408" i="2"/>
  <c r="BO404" i="2"/>
  <c r="BL404" i="2"/>
  <c r="BM404" i="2"/>
  <c r="AN404" i="2"/>
  <c r="AO404" i="2"/>
  <c r="BO400" i="2"/>
  <c r="BL400" i="2"/>
  <c r="BM400" i="2"/>
  <c r="AN400" i="2"/>
  <c r="AO400" i="2"/>
  <c r="BO396" i="2"/>
  <c r="BL396" i="2"/>
  <c r="BM396" i="2"/>
  <c r="AO396" i="2"/>
  <c r="BO392" i="2"/>
  <c r="BL392" i="2"/>
  <c r="BM392" i="2"/>
  <c r="AN392" i="2"/>
  <c r="BO388" i="2"/>
  <c r="BL388" i="2"/>
  <c r="BM388" i="2"/>
  <c r="AN388" i="2"/>
  <c r="AO388" i="2"/>
  <c r="BO384" i="2"/>
  <c r="BL384" i="2"/>
  <c r="BM384" i="2"/>
  <c r="AN384" i="2"/>
  <c r="AO384" i="2"/>
  <c r="BO380" i="2"/>
  <c r="BL380" i="2"/>
  <c r="BM380" i="2"/>
  <c r="AO380" i="2"/>
  <c r="BO376" i="2"/>
  <c r="BL376" i="2"/>
  <c r="BM376" i="2"/>
  <c r="AN376" i="2"/>
  <c r="BO372" i="2"/>
  <c r="BL372" i="2"/>
  <c r="BM372" i="2"/>
  <c r="AN372" i="2"/>
  <c r="AO372" i="2"/>
  <c r="BO368" i="2"/>
  <c r="BL368" i="2"/>
  <c r="BM368" i="2"/>
  <c r="AN368" i="2"/>
  <c r="AO368" i="2"/>
  <c r="BO364" i="2"/>
  <c r="BL364" i="2"/>
  <c r="BM364" i="2"/>
  <c r="AO364" i="2"/>
  <c r="BO360" i="2"/>
  <c r="BL360" i="2"/>
  <c r="BM360" i="2"/>
  <c r="AN360" i="2"/>
  <c r="BO356" i="2"/>
  <c r="BL356" i="2"/>
  <c r="BM356" i="2"/>
  <c r="AN356" i="2"/>
  <c r="AO356" i="2"/>
  <c r="BO352" i="2"/>
  <c r="BL352" i="2"/>
  <c r="BM352" i="2"/>
  <c r="AN352" i="2"/>
  <c r="AO352" i="2"/>
  <c r="BO348" i="2"/>
  <c r="BL348" i="2"/>
  <c r="BM348" i="2"/>
  <c r="AO348" i="2"/>
  <c r="BO344" i="2"/>
  <c r="BL344" i="2"/>
  <c r="BM344" i="2"/>
  <c r="AO344" i="2"/>
  <c r="AN344" i="2"/>
  <c r="BO340" i="2"/>
  <c r="BL340" i="2"/>
  <c r="BM340" i="2"/>
  <c r="AN340" i="2"/>
  <c r="BO336" i="2"/>
  <c r="BL336" i="2"/>
  <c r="BM336" i="2"/>
  <c r="AO336" i="2"/>
  <c r="BO332" i="2"/>
  <c r="BL332" i="2"/>
  <c r="BM332" i="2"/>
  <c r="AO332" i="2"/>
  <c r="AN332" i="2"/>
  <c r="BO328" i="2"/>
  <c r="BL328" i="2"/>
  <c r="BM328" i="2"/>
  <c r="AO328" i="2"/>
  <c r="AN328" i="2"/>
  <c r="BO324" i="2"/>
  <c r="BL324" i="2"/>
  <c r="BM324" i="2"/>
  <c r="BO320" i="2"/>
  <c r="BL320" i="2"/>
  <c r="BM320" i="2"/>
  <c r="AO320" i="2"/>
  <c r="BO316" i="2"/>
  <c r="BL316" i="2"/>
  <c r="BM316" i="2"/>
  <c r="AO316" i="2"/>
  <c r="AN316" i="2"/>
  <c r="BO312" i="2"/>
  <c r="BL312" i="2"/>
  <c r="BM312" i="2"/>
  <c r="AO312" i="2"/>
  <c r="AN312" i="2"/>
  <c r="BO308" i="2"/>
  <c r="BL308" i="2"/>
  <c r="BM308" i="2"/>
  <c r="AN308" i="2"/>
  <c r="BO304" i="2"/>
  <c r="BL304" i="2"/>
  <c r="BM304" i="2"/>
  <c r="AO304" i="2"/>
  <c r="AN304" i="2"/>
  <c r="BO300" i="2"/>
  <c r="BL300" i="2"/>
  <c r="BM300" i="2"/>
  <c r="AO300" i="2"/>
  <c r="AN300" i="2"/>
  <c r="BO296" i="2"/>
  <c r="BL296" i="2"/>
  <c r="BM296" i="2"/>
  <c r="AO296" i="2"/>
  <c r="AN296" i="2"/>
  <c r="BO292" i="2"/>
  <c r="BL292" i="2"/>
  <c r="BM292" i="2"/>
  <c r="AN292" i="2"/>
  <c r="BO288" i="2"/>
  <c r="BL288" i="2"/>
  <c r="BM288" i="2"/>
  <c r="AO288" i="2"/>
  <c r="AN288" i="2"/>
  <c r="BO284" i="2"/>
  <c r="BL284" i="2"/>
  <c r="BM284" i="2"/>
  <c r="AN284" i="2"/>
  <c r="AO284" i="2"/>
  <c r="BO280" i="2"/>
  <c r="BL280" i="2"/>
  <c r="BM280" i="2"/>
  <c r="AO280" i="2"/>
  <c r="AN280" i="2"/>
  <c r="BO276" i="2"/>
  <c r="BL276" i="2"/>
  <c r="BM276" i="2"/>
  <c r="AN276" i="2"/>
  <c r="BO272" i="2"/>
  <c r="BL272" i="2"/>
  <c r="BM272" i="2"/>
  <c r="AO272" i="2"/>
  <c r="AN272" i="2"/>
  <c r="BO268" i="2"/>
  <c r="BL268" i="2"/>
  <c r="BM268" i="2"/>
  <c r="AO268" i="2"/>
  <c r="AN268" i="2"/>
  <c r="BO264" i="2"/>
  <c r="BL264" i="2"/>
  <c r="BM264" i="2"/>
  <c r="AO264" i="2"/>
  <c r="AN264" i="2"/>
  <c r="BO260" i="2"/>
  <c r="BL260" i="2"/>
  <c r="BM260" i="2"/>
  <c r="BO256" i="2"/>
  <c r="BL256" i="2"/>
  <c r="BM256" i="2"/>
  <c r="AO256" i="2"/>
  <c r="BO252" i="2"/>
  <c r="BL252" i="2"/>
  <c r="BM252" i="2"/>
  <c r="AO252" i="2"/>
  <c r="AN252" i="2"/>
  <c r="BO248" i="2"/>
  <c r="BL248" i="2"/>
  <c r="BM248" i="2"/>
  <c r="AO248" i="2"/>
  <c r="BO244" i="2"/>
  <c r="BL244" i="2"/>
  <c r="BM244" i="2"/>
  <c r="AN244" i="2"/>
  <c r="BO240" i="2"/>
  <c r="BL240" i="2"/>
  <c r="BM240" i="2"/>
  <c r="AO240" i="2"/>
  <c r="AN240" i="2"/>
  <c r="BO236" i="2"/>
  <c r="BL236" i="2"/>
  <c r="BM236" i="2"/>
  <c r="AN236" i="2"/>
  <c r="AO236" i="2"/>
  <c r="AN23" i="2"/>
  <c r="AN809" i="2"/>
  <c r="AN777" i="2"/>
  <c r="AN745" i="2"/>
  <c r="AN682" i="2"/>
  <c r="AN618" i="2"/>
  <c r="AN554" i="2"/>
  <c r="AN490" i="2"/>
  <c r="AN263" i="2"/>
  <c r="AO766" i="2"/>
  <c r="AN141" i="2"/>
  <c r="AN125" i="2"/>
  <c r="AN109" i="2"/>
  <c r="AN93" i="2"/>
  <c r="AN77" i="2"/>
  <c r="AN61" i="2"/>
  <c r="AN45" i="2"/>
  <c r="AN19" i="2"/>
  <c r="AN805" i="2"/>
  <c r="AN773" i="2"/>
  <c r="AN738" i="2"/>
  <c r="AN674" i="2"/>
  <c r="AN610" i="2"/>
  <c r="AN546" i="2"/>
  <c r="AN482" i="2"/>
  <c r="AN418" i="2"/>
  <c r="AN354" i="2"/>
  <c r="AN248" i="2"/>
  <c r="AO745" i="2"/>
  <c r="AN148" i="2"/>
  <c r="AN132" i="2"/>
  <c r="AN116" i="2"/>
  <c r="AN100" i="2"/>
  <c r="AN84" i="2"/>
  <c r="AN68" i="2"/>
  <c r="AN52" i="2"/>
  <c r="AN32" i="2"/>
  <c r="AN818" i="2"/>
  <c r="AN786" i="2"/>
  <c r="AN754" i="2"/>
  <c r="AN702" i="2"/>
  <c r="AN638" i="2"/>
  <c r="AN574" i="2"/>
  <c r="AN510" i="2"/>
  <c r="AN446" i="2"/>
  <c r="AN382" i="2"/>
  <c r="AN299" i="2"/>
  <c r="AO819" i="2"/>
  <c r="AO527" i="2"/>
  <c r="AN143" i="2"/>
  <c r="AN127" i="2"/>
  <c r="AN111" i="2"/>
  <c r="AN95" i="2"/>
  <c r="AN79" i="2"/>
  <c r="AN63" i="2"/>
  <c r="AN47" i="2"/>
  <c r="AN154" i="2"/>
  <c r="AN138" i="2"/>
  <c r="AN122" i="2"/>
  <c r="AN106" i="2"/>
  <c r="AN90" i="2"/>
  <c r="AN74" i="2"/>
  <c r="AN58" i="2"/>
  <c r="AN42" i="2"/>
  <c r="AN12" i="2"/>
  <c r="AN798" i="2"/>
  <c r="AN766" i="2"/>
  <c r="AN662" i="2"/>
  <c r="AN534" i="2"/>
  <c r="AN406" i="2"/>
  <c r="AN216" i="2"/>
  <c r="AN737" i="2"/>
  <c r="AN705" i="2"/>
  <c r="AN673" i="2"/>
  <c r="AN641" i="2"/>
  <c r="AN609" i="2"/>
  <c r="AN577" i="2"/>
  <c r="AN545" i="2"/>
  <c r="AN513" i="2"/>
  <c r="AN481" i="2"/>
  <c r="AN449" i="2"/>
  <c r="AN417" i="2"/>
  <c r="AN385" i="2"/>
  <c r="AN311" i="2"/>
  <c r="AN171" i="2"/>
  <c r="AO639" i="2"/>
  <c r="AN812" i="2"/>
  <c r="AN748" i="2"/>
  <c r="AN684" i="2"/>
  <c r="AN620" i="2"/>
  <c r="AN556" i="2"/>
  <c r="AN492" i="2"/>
  <c r="AN428" i="2"/>
  <c r="AN364" i="2"/>
  <c r="AN267" i="2"/>
  <c r="AO771" i="2"/>
  <c r="AN33" i="2"/>
  <c r="AN787" i="2"/>
  <c r="AN723" i="2"/>
  <c r="AN659" i="2"/>
  <c r="AN595" i="2"/>
  <c r="AN531" i="2"/>
  <c r="AN467" i="2"/>
  <c r="AN403" i="2"/>
  <c r="AN336" i="2"/>
  <c r="AN208" i="2"/>
  <c r="AO705" i="2"/>
  <c r="AN303" i="2"/>
  <c r="AN218" i="2"/>
  <c r="AO799" i="2"/>
  <c r="AO714" i="2"/>
  <c r="AO555" i="2"/>
  <c r="AO659" i="2"/>
  <c r="AO407" i="2"/>
  <c r="AN188" i="2"/>
  <c r="AO770" i="2"/>
  <c r="AO685" i="2"/>
  <c r="AO467" i="2"/>
  <c r="AO626" i="2"/>
  <c r="AO562" i="2"/>
  <c r="AO498" i="2"/>
  <c r="AO434" i="2"/>
  <c r="AO370" i="2"/>
  <c r="AO645" i="2"/>
  <c r="AO581" i="2"/>
  <c r="AO517" i="2"/>
  <c r="AO453" i="2"/>
  <c r="AO389" i="2"/>
  <c r="AN333" i="2"/>
  <c r="AN269" i="2"/>
  <c r="AN205" i="2"/>
  <c r="AO808" i="2"/>
  <c r="AO744" i="2"/>
  <c r="AO680" i="2"/>
  <c r="AO616" i="2"/>
  <c r="AO552" i="2"/>
  <c r="AO488" i="2"/>
  <c r="AO424" i="2"/>
  <c r="AO360" i="2"/>
  <c r="AO308" i="2"/>
  <c r="AO244" i="2"/>
  <c r="AO180" i="2"/>
  <c r="AO116" i="2"/>
  <c r="AO52" i="2"/>
  <c r="AO327" i="2"/>
  <c r="AO263" i="2"/>
  <c r="AO199" i="2"/>
  <c r="AO135" i="2"/>
  <c r="AO71" i="2"/>
  <c r="AO7" i="2"/>
  <c r="AO246" i="2"/>
  <c r="AO182" i="2"/>
  <c r="AO118" i="2"/>
  <c r="AO54" i="2"/>
  <c r="AO329" i="2"/>
  <c r="AO265" i="2"/>
  <c r="AO201" i="2"/>
  <c r="AO137" i="2"/>
  <c r="AO73" i="2"/>
  <c r="AO9" i="2"/>
  <c r="D13" i="1"/>
  <c r="B9" i="2" l="1"/>
  <c r="B7" i="2"/>
  <c r="D22" i="4" l="1"/>
  <c r="D27" i="4" s="1"/>
  <c r="B41" i="2"/>
  <c r="D41" i="2" s="1"/>
  <c r="B11" i="2"/>
  <c r="B10" i="2"/>
  <c r="B66" i="2"/>
  <c r="D30" i="2"/>
  <c r="B37" i="2" s="1"/>
  <c r="D9" i="2"/>
  <c r="W5" i="2"/>
  <c r="D5" i="2"/>
  <c r="W4" i="2"/>
  <c r="BO5" i="2" l="1"/>
  <c r="BM5" i="2"/>
  <c r="BL5" i="2"/>
  <c r="AN5" i="2"/>
  <c r="AO5" i="2"/>
  <c r="BO4" i="2"/>
  <c r="BM4" i="2"/>
  <c r="BL4" i="2"/>
  <c r="AL4" i="2"/>
  <c r="AM4" i="2"/>
  <c r="AO4" i="2"/>
  <c r="AN4" i="2"/>
  <c r="B21" i="2"/>
  <c r="D32" i="4"/>
  <c r="C32" i="4"/>
  <c r="B32" i="4"/>
  <c r="D28" i="4"/>
  <c r="C22" i="4"/>
  <c r="B22" i="4"/>
  <c r="B11" i="4"/>
  <c r="D29" i="4" s="1"/>
  <c r="B10" i="4"/>
  <c r="I35" i="4"/>
  <c r="I36" i="4"/>
  <c r="AR233" i="2"/>
  <c r="AR235" i="2"/>
  <c r="AR236" i="2"/>
  <c r="AR238" i="2"/>
  <c r="AR241" i="2"/>
  <c r="AR258" i="2"/>
  <c r="AR261" i="2"/>
  <c r="AR264" i="2"/>
  <c r="AR266" i="2"/>
  <c r="AR268" i="2"/>
  <c r="AR274" i="2"/>
  <c r="AR275" i="2"/>
  <c r="AR277" i="2"/>
  <c r="AR283" i="2"/>
  <c r="AR285" i="2"/>
  <c r="AR286" i="2"/>
  <c r="AR291" i="2"/>
  <c r="AR297" i="2"/>
  <c r="AR298" i="2"/>
  <c r="AR300" i="2"/>
  <c r="AR303" i="2"/>
  <c r="AR304" i="2"/>
  <c r="AR308" i="2"/>
  <c r="AR309" i="2"/>
  <c r="AR325" i="2"/>
  <c r="AR326" i="2"/>
  <c r="AR328" i="2"/>
  <c r="AR335" i="2"/>
  <c r="AR368" i="2"/>
  <c r="AR372" i="2"/>
  <c r="AR373" i="2"/>
  <c r="AR374" i="2"/>
  <c r="AR377" i="2"/>
  <c r="AR380" i="2"/>
  <c r="AR387" i="2"/>
  <c r="AR391" i="2"/>
  <c r="AR401" i="2"/>
  <c r="AR402" i="2"/>
  <c r="AR404" i="2"/>
  <c r="AR405" i="2"/>
  <c r="AR416" i="2"/>
  <c r="AR417" i="2"/>
  <c r="AR419" i="2"/>
  <c r="AR422" i="2"/>
  <c r="AR444" i="2"/>
  <c r="AR445" i="2"/>
  <c r="AR447" i="2"/>
  <c r="AR448" i="2"/>
  <c r="AR449" i="2"/>
  <c r="AR451" i="2"/>
  <c r="AR452" i="2"/>
  <c r="AR455" i="2"/>
  <c r="AR457" i="2"/>
  <c r="AR467" i="2"/>
  <c r="AR468" i="2"/>
  <c r="AR470" i="2"/>
  <c r="AR477" i="2"/>
  <c r="AR480" i="2"/>
  <c r="AR482" i="2"/>
  <c r="AR483" i="2"/>
  <c r="AR484" i="2"/>
  <c r="AR486" i="2"/>
  <c r="AR487" i="2"/>
  <c r="AR488" i="2"/>
  <c r="AR490" i="2"/>
  <c r="AR491" i="2"/>
  <c r="AR497" i="2"/>
  <c r="AR501" i="2"/>
  <c r="AR505" i="2"/>
  <c r="AR508" i="2"/>
  <c r="AR520" i="2"/>
  <c r="AR522" i="2"/>
  <c r="AR525" i="2"/>
  <c r="AR529" i="2"/>
  <c r="AR531" i="2"/>
  <c r="AR532" i="2"/>
  <c r="AR543" i="2"/>
  <c r="AR545" i="2"/>
  <c r="AR237" i="2"/>
  <c r="AR239" i="2"/>
  <c r="AR240" i="2"/>
  <c r="AR246" i="2"/>
  <c r="AR247" i="2"/>
  <c r="AR248" i="2"/>
  <c r="AR254" i="2"/>
  <c r="AR259" i="2"/>
  <c r="AR260" i="2"/>
  <c r="AR262" i="2"/>
  <c r="AR263" i="2"/>
  <c r="AR267" i="2"/>
  <c r="AR278" i="2"/>
  <c r="AR289" i="2"/>
  <c r="AR299" i="2"/>
  <c r="AR305" i="2"/>
  <c r="AR310" i="2"/>
  <c r="AR311" i="2"/>
  <c r="AR312" i="2"/>
  <c r="AR313" i="2"/>
  <c r="AR324" i="2"/>
  <c r="AR327" i="2"/>
  <c r="AR329" i="2"/>
  <c r="AR340" i="2"/>
  <c r="AR344" i="2"/>
  <c r="AR345" i="2"/>
  <c r="AR346" i="2"/>
  <c r="AR348" i="2"/>
  <c r="AR352" i="2"/>
  <c r="AR356" i="2"/>
  <c r="AR357" i="2"/>
  <c r="AR359" i="2"/>
  <c r="AR364" i="2"/>
  <c r="AR365" i="2"/>
  <c r="AR369" i="2"/>
  <c r="AR243" i="2"/>
  <c r="AR244" i="2"/>
  <c r="AR245" i="2"/>
  <c r="AR250" i="2"/>
  <c r="AR253" i="2"/>
  <c r="AR255" i="2"/>
  <c r="AR256" i="2"/>
  <c r="AR257" i="2"/>
  <c r="AR270" i="2"/>
  <c r="AR272" i="2"/>
  <c r="AR280" i="2"/>
  <c r="AR281" i="2"/>
  <c r="AR288" i="2"/>
  <c r="AR290" i="2"/>
  <c r="AR293" i="2"/>
  <c r="AR294" i="2"/>
  <c r="AR296" i="2"/>
  <c r="AR306" i="2"/>
  <c r="AR314" i="2"/>
  <c r="AR315" i="2"/>
  <c r="AR316" i="2"/>
  <c r="AR317" i="2"/>
  <c r="AR320" i="2"/>
  <c r="AR321" i="2"/>
  <c r="AR322" i="2"/>
  <c r="AR323" i="2"/>
  <c r="AR330" i="2"/>
  <c r="AR332" i="2"/>
  <c r="AR336" i="2"/>
  <c r="AR337" i="2"/>
  <c r="AR338" i="2"/>
  <c r="AR341" i="2"/>
  <c r="AR342" i="2"/>
  <c r="AR347" i="2"/>
  <c r="AR349" i="2"/>
  <c r="AR350" i="2"/>
  <c r="AR353" i="2"/>
  <c r="AR354" i="2"/>
  <c r="AR358" i="2"/>
  <c r="AR362" i="2"/>
  <c r="AR367" i="2"/>
  <c r="AR371" i="2"/>
  <c r="AR375" i="2"/>
  <c r="AR382" i="2"/>
  <c r="AR383" i="2"/>
  <c r="AR385" i="2"/>
  <c r="AR393" i="2"/>
  <c r="AR394" i="2"/>
  <c r="AR396" i="2"/>
  <c r="AR397" i="2"/>
  <c r="AR398" i="2"/>
  <c r="AR406" i="2"/>
  <c r="AR408" i="2"/>
  <c r="AR411" i="2"/>
  <c r="AR414" i="2"/>
  <c r="AR424" i="2"/>
  <c r="AR425" i="2"/>
  <c r="AR427" i="2"/>
  <c r="AR428" i="2"/>
  <c r="AR431" i="2"/>
  <c r="AR433" i="2"/>
  <c r="AR435" i="2"/>
  <c r="AR436" i="2"/>
  <c r="AR437" i="2"/>
  <c r="AR438" i="2"/>
  <c r="AR442" i="2"/>
  <c r="AR459" i="2"/>
  <c r="AR460" i="2"/>
  <c r="AR462" i="2"/>
  <c r="AR465" i="2"/>
  <c r="AR471" i="2"/>
  <c r="AR472" i="2"/>
  <c r="AR473" i="2"/>
  <c r="AR476" i="2"/>
  <c r="AR494" i="2"/>
  <c r="AR495" i="2"/>
  <c r="AR509" i="2"/>
  <c r="AR513" i="2"/>
  <c r="AR517" i="2"/>
  <c r="AR527" i="2"/>
  <c r="AR534" i="2"/>
  <c r="AR537" i="2"/>
  <c r="AR539" i="2"/>
  <c r="AR541" i="2"/>
  <c r="AR546" i="2"/>
  <c r="AR234" i="2"/>
  <c r="AR242" i="2"/>
  <c r="AR249" i="2"/>
  <c r="AR251" i="2"/>
  <c r="AR252" i="2"/>
  <c r="AR265" i="2"/>
  <c r="AR269" i="2"/>
  <c r="AR271" i="2"/>
  <c r="AR273" i="2"/>
  <c r="AR276" i="2"/>
  <c r="AR279" i="2"/>
  <c r="AR282" i="2"/>
  <c r="AR284" i="2"/>
  <c r="AR287" i="2"/>
  <c r="AR292" i="2"/>
  <c r="AR295" i="2"/>
  <c r="AR301" i="2"/>
  <c r="AR302" i="2"/>
  <c r="AR307" i="2"/>
  <c r="AR318" i="2"/>
  <c r="AR319" i="2"/>
  <c r="AR331" i="2"/>
  <c r="AR333" i="2"/>
  <c r="AR334" i="2"/>
  <c r="AR339" i="2"/>
  <c r="AR343" i="2"/>
  <c r="AR351" i="2"/>
  <c r="AR355" i="2"/>
  <c r="AR360" i="2"/>
  <c r="AR361" i="2"/>
  <c r="AR363" i="2"/>
  <c r="AR366" i="2"/>
  <c r="AR381" i="2"/>
  <c r="AR384" i="2"/>
  <c r="AR386" i="2"/>
  <c r="AR400" i="2"/>
  <c r="AR403" i="2"/>
  <c r="AR409" i="2"/>
  <c r="AR410" i="2"/>
  <c r="AR412" i="2"/>
  <c r="AR413" i="2"/>
  <c r="AR423" i="2"/>
  <c r="AR426" i="2"/>
  <c r="AR429" i="2"/>
  <c r="AR430" i="2"/>
  <c r="AR439" i="2"/>
  <c r="AR440" i="2"/>
  <c r="AR441" i="2"/>
  <c r="AR443" i="2"/>
  <c r="AR446" i="2"/>
  <c r="AR450" i="2"/>
  <c r="AR453" i="2"/>
  <c r="AR454" i="2"/>
  <c r="AR458" i="2"/>
  <c r="AR461" i="2"/>
  <c r="AR463" i="2"/>
  <c r="AR464" i="2"/>
  <c r="AR478" i="2"/>
  <c r="AR479" i="2"/>
  <c r="AR493" i="2"/>
  <c r="AR496" i="2"/>
  <c r="AR498" i="2"/>
  <c r="AR499" i="2"/>
  <c r="AR500" i="2"/>
  <c r="AR502" i="2"/>
  <c r="AR503" i="2"/>
  <c r="AR504" i="2"/>
  <c r="AR506" i="2"/>
  <c r="AR507" i="2"/>
  <c r="AR519" i="2"/>
  <c r="AR526" i="2"/>
  <c r="AR528" i="2"/>
  <c r="AR530" i="2"/>
  <c r="AR533" i="2"/>
  <c r="AR370" i="2"/>
  <c r="AR399" i="2"/>
  <c r="AR418" i="2"/>
  <c r="AR434" i="2"/>
  <c r="AR469" i="2"/>
  <c r="AR474" i="2"/>
  <c r="AR475" i="2"/>
  <c r="AR485" i="2"/>
  <c r="AR518" i="2"/>
  <c r="AR542" i="2"/>
  <c r="AR553" i="2"/>
  <c r="AR559" i="2"/>
  <c r="AR560" i="2"/>
  <c r="AR562" i="2"/>
  <c r="AR563" i="2"/>
  <c r="AR564" i="2"/>
  <c r="AR566" i="2"/>
  <c r="AR569" i="2"/>
  <c r="AR573" i="2"/>
  <c r="AR595" i="2"/>
  <c r="AR596" i="2"/>
  <c r="AR598" i="2"/>
  <c r="AR599" i="2"/>
  <c r="AR602" i="2"/>
  <c r="AR609" i="2"/>
  <c r="AR611" i="2"/>
  <c r="AR613" i="2"/>
  <c r="AR616" i="2"/>
  <c r="AR623" i="2"/>
  <c r="AR629" i="2"/>
  <c r="AR636" i="2"/>
  <c r="AR637" i="2"/>
  <c r="AR638" i="2"/>
  <c r="AR647" i="2"/>
  <c r="AR651" i="2"/>
  <c r="AR656" i="2"/>
  <c r="AR657" i="2"/>
  <c r="AR671" i="2"/>
  <c r="AR674" i="2"/>
  <c r="AR676" i="2"/>
  <c r="AR679" i="2"/>
  <c r="AR682" i="2"/>
  <c r="AR684" i="2"/>
  <c r="AR687" i="2"/>
  <c r="AR693" i="2"/>
  <c r="AR694" i="2"/>
  <c r="AR696" i="2"/>
  <c r="AR699" i="2"/>
  <c r="AR706" i="2"/>
  <c r="AR713" i="2"/>
  <c r="AR714" i="2"/>
  <c r="AR718" i="2"/>
  <c r="AR723" i="2"/>
  <c r="AR724" i="2"/>
  <c r="AR738" i="2"/>
  <c r="AR741" i="2"/>
  <c r="AR743" i="2"/>
  <c r="AR744" i="2"/>
  <c r="AR758" i="2"/>
  <c r="AR761" i="2"/>
  <c r="AR763" i="2"/>
  <c r="AR764" i="2"/>
  <c r="AR765" i="2"/>
  <c r="AR767" i="2"/>
  <c r="AR768" i="2"/>
  <c r="AR769" i="2"/>
  <c r="AR784" i="2"/>
  <c r="AR785" i="2"/>
  <c r="AR788" i="2"/>
  <c r="AR792" i="2"/>
  <c r="AR793" i="2"/>
  <c r="AR795" i="2"/>
  <c r="AR798" i="2"/>
  <c r="AR802" i="2"/>
  <c r="AR804" i="2"/>
  <c r="AR805" i="2"/>
  <c r="AR813" i="2"/>
  <c r="AR14" i="2"/>
  <c r="AR18" i="2"/>
  <c r="AR26" i="2"/>
  <c r="AR29" i="2"/>
  <c r="AR31" i="2"/>
  <c r="AR392" i="2"/>
  <c r="AR407" i="2"/>
  <c r="AR432" i="2"/>
  <c r="AR489" i="2"/>
  <c r="AR514" i="2"/>
  <c r="AR515" i="2"/>
  <c r="AR516" i="2"/>
  <c r="AR523" i="2"/>
  <c r="AR524" i="2"/>
  <c r="AR551" i="2"/>
  <c r="AR552" i="2"/>
  <c r="AR557" i="2"/>
  <c r="AR567" i="2"/>
  <c r="AR568" i="2"/>
  <c r="AR570" i="2"/>
  <c r="AR571" i="2"/>
  <c r="AR572" i="2"/>
  <c r="AR574" i="2"/>
  <c r="AR577" i="2"/>
  <c r="AR581" i="2"/>
  <c r="AR593" i="2"/>
  <c r="AR601" i="2"/>
  <c r="AR603" i="2"/>
  <c r="AR605" i="2"/>
  <c r="AR608" i="2"/>
  <c r="AR612" i="2"/>
  <c r="AR614" i="2"/>
  <c r="AR615" i="2"/>
  <c r="AR633" i="2"/>
  <c r="AR634" i="2"/>
  <c r="AR635" i="2"/>
  <c r="AR640" i="2"/>
  <c r="AR641" i="2"/>
  <c r="AR655" i="2"/>
  <c r="AR658" i="2"/>
  <c r="AR660" i="2"/>
  <c r="AR661" i="2"/>
  <c r="AR675" i="2"/>
  <c r="AR683" i="2"/>
  <c r="AR692" i="2"/>
  <c r="AR695" i="2"/>
  <c r="AR697" i="2"/>
  <c r="AR698" i="2"/>
  <c r="AR712" i="2"/>
  <c r="AR722" i="2"/>
  <c r="AR725" i="2"/>
  <c r="AR727" i="2"/>
  <c r="AR728" i="2"/>
  <c r="AR742" i="2"/>
  <c r="AR745" i="2"/>
  <c r="AR747" i="2"/>
  <c r="AR748" i="2"/>
  <c r="AR749" i="2"/>
  <c r="AR751" i="2"/>
  <c r="AR752" i="2"/>
  <c r="AR753" i="2"/>
  <c r="AR762" i="2"/>
  <c r="AR766" i="2"/>
  <c r="AR771" i="2"/>
  <c r="AR772" i="2"/>
  <c r="AR776" i="2"/>
  <c r="AR777" i="2"/>
  <c r="AR779" i="2"/>
  <c r="AR780" i="2"/>
  <c r="AR787" i="2"/>
  <c r="AR789" i="2"/>
  <c r="AR791" i="2"/>
  <c r="AR794" i="2"/>
  <c r="AR796" i="2"/>
  <c r="AR797" i="2"/>
  <c r="AR808" i="2"/>
  <c r="AR816" i="2"/>
  <c r="AR820" i="2"/>
  <c r="AR822" i="2"/>
  <c r="AR6" i="2"/>
  <c r="AR7" i="2"/>
  <c r="AR8" i="2"/>
  <c r="AR9" i="2"/>
  <c r="AR16" i="2"/>
  <c r="AR17" i="2"/>
  <c r="AR22" i="2"/>
  <c r="AR25" i="2"/>
  <c r="AR27" i="2"/>
  <c r="AR28" i="2"/>
  <c r="AR32" i="2"/>
  <c r="AR378" i="2"/>
  <c r="AR379" i="2"/>
  <c r="AR388" i="2"/>
  <c r="AR389" i="2"/>
  <c r="AR390" i="2"/>
  <c r="AR415" i="2"/>
  <c r="AR466" i="2"/>
  <c r="AR510" i="2"/>
  <c r="AR511" i="2"/>
  <c r="AR512" i="2"/>
  <c r="AR521" i="2"/>
  <c r="AR538" i="2"/>
  <c r="AR547" i="2"/>
  <c r="AR550" i="2"/>
  <c r="AR554" i="2"/>
  <c r="AR555" i="2"/>
  <c r="AR556" i="2"/>
  <c r="AR575" i="2"/>
  <c r="AR576" i="2"/>
  <c r="AR578" i="2"/>
  <c r="AR579" i="2"/>
  <c r="AR580" i="2"/>
  <c r="AR582" i="2"/>
  <c r="AR585" i="2"/>
  <c r="AR589" i="2"/>
  <c r="AR592" i="2"/>
  <c r="AR600" i="2"/>
  <c r="AR604" i="2"/>
  <c r="AR606" i="2"/>
  <c r="AR607" i="2"/>
  <c r="AR618" i="2"/>
  <c r="AR619" i="2"/>
  <c r="AR621" i="2"/>
  <c r="AR625" i="2"/>
  <c r="AR626" i="2"/>
  <c r="AR627" i="2"/>
  <c r="AR628" i="2"/>
  <c r="AR632" i="2"/>
  <c r="AR639" i="2"/>
  <c r="AR642" i="2"/>
  <c r="AR644" i="2"/>
  <c r="AR645" i="2"/>
  <c r="AR659" i="2"/>
  <c r="AR662" i="2"/>
  <c r="AR664" i="2"/>
  <c r="AR665" i="2"/>
  <c r="AR666" i="2"/>
  <c r="AR668" i="2"/>
  <c r="AR669" i="2"/>
  <c r="AR670" i="2"/>
  <c r="AR685" i="2"/>
  <c r="AR376" i="2"/>
  <c r="AR395" i="2"/>
  <c r="AR420" i="2"/>
  <c r="AR421" i="2"/>
  <c r="AR456" i="2"/>
  <c r="AR481" i="2"/>
  <c r="AR492" i="2"/>
  <c r="AR535" i="2"/>
  <c r="AR536" i="2"/>
  <c r="AR540" i="2"/>
  <c r="AR544" i="2"/>
  <c r="AR548" i="2"/>
  <c r="AR549" i="2"/>
  <c r="AR558" i="2"/>
  <c r="AR561" i="2"/>
  <c r="AR565" i="2"/>
  <c r="AR583" i="2"/>
  <c r="AR584" i="2"/>
  <c r="AR586" i="2"/>
  <c r="AR587" i="2"/>
  <c r="AR588" i="2"/>
  <c r="AR590" i="2"/>
  <c r="AR591" i="2"/>
  <c r="AR594" i="2"/>
  <c r="AR597" i="2"/>
  <c r="AR610" i="2"/>
  <c r="AR617" i="2"/>
  <c r="AR620" i="2"/>
  <c r="AR622" i="2"/>
  <c r="AR624" i="2"/>
  <c r="AR630" i="2"/>
  <c r="AR631" i="2"/>
  <c r="AR643" i="2"/>
  <c r="AR646" i="2"/>
  <c r="AR648" i="2"/>
  <c r="AR649" i="2"/>
  <c r="AR650" i="2"/>
  <c r="AR652" i="2"/>
  <c r="AR653" i="2"/>
  <c r="AR654" i="2"/>
  <c r="AR663" i="2"/>
  <c r="AR667" i="2"/>
  <c r="AR672" i="2"/>
  <c r="AR673" i="2"/>
  <c r="AR677" i="2"/>
  <c r="AR678" i="2"/>
  <c r="AR680" i="2"/>
  <c r="AR681" i="2"/>
  <c r="AR688" i="2"/>
  <c r="AR690" i="2"/>
  <c r="AR700" i="2"/>
  <c r="AR703" i="2"/>
  <c r="AR705" i="2"/>
  <c r="AR707" i="2"/>
  <c r="AR715" i="2"/>
  <c r="AR716" i="2"/>
  <c r="AR717" i="2"/>
  <c r="AR719" i="2"/>
  <c r="AR720" i="2"/>
  <c r="AR721" i="2"/>
  <c r="AR730" i="2"/>
  <c r="AR734" i="2"/>
  <c r="AR739" i="2"/>
  <c r="AR740" i="2"/>
  <c r="AR754" i="2"/>
  <c r="AR757" i="2"/>
  <c r="AR759" i="2"/>
  <c r="AR760" i="2"/>
  <c r="AR774" i="2"/>
  <c r="AR782" i="2"/>
  <c r="AR799" i="2"/>
  <c r="AR801" i="2"/>
  <c r="AR803" i="2"/>
  <c r="AR806" i="2"/>
  <c r="AR810" i="2"/>
  <c r="AR812" i="2"/>
  <c r="AR814" i="2"/>
  <c r="AR818" i="2"/>
  <c r="AR10" i="2"/>
  <c r="AR11" i="2"/>
  <c r="AR15" i="2"/>
  <c r="AR30" i="2"/>
  <c r="AR704" i="2"/>
  <c r="AR731" i="2"/>
  <c r="AR732" i="2"/>
  <c r="AR733" i="2"/>
  <c r="AR750" i="2"/>
  <c r="AR755" i="2"/>
  <c r="AR756" i="2"/>
  <c r="AR775" i="2"/>
  <c r="AR781" i="2"/>
  <c r="AR819" i="2"/>
  <c r="AR12" i="2"/>
  <c r="AR13" i="2"/>
  <c r="AR34" i="2"/>
  <c r="AR38" i="2"/>
  <c r="AR47" i="2"/>
  <c r="AR50" i="2"/>
  <c r="AR52" i="2"/>
  <c r="AR59" i="2"/>
  <c r="AR63" i="2"/>
  <c r="AR71" i="2"/>
  <c r="AR72" i="2"/>
  <c r="AR75" i="2"/>
  <c r="AR86" i="2"/>
  <c r="AR90" i="2"/>
  <c r="AR94" i="2"/>
  <c r="AR96" i="2"/>
  <c r="AR99" i="2"/>
  <c r="AR101" i="2"/>
  <c r="AR108" i="2"/>
  <c r="AR112" i="2"/>
  <c r="AR116" i="2"/>
  <c r="AR128" i="2"/>
  <c r="AR129" i="2"/>
  <c r="AR132" i="2"/>
  <c r="AR133" i="2"/>
  <c r="AR134" i="2"/>
  <c r="AR135" i="2"/>
  <c r="AR138" i="2"/>
  <c r="AR139" i="2"/>
  <c r="AR148" i="2"/>
  <c r="AR149" i="2"/>
  <c r="AR151" i="2"/>
  <c r="AR152" i="2"/>
  <c r="AR155" i="2"/>
  <c r="AR164" i="2"/>
  <c r="AR165" i="2"/>
  <c r="AR166" i="2"/>
  <c r="AR167" i="2"/>
  <c r="AR172" i="2"/>
  <c r="AR173" i="2"/>
  <c r="AR174" i="2"/>
  <c r="AR175" i="2"/>
  <c r="AR180" i="2"/>
  <c r="AR181" i="2"/>
  <c r="AR182" i="2"/>
  <c r="AR186" i="2"/>
  <c r="AR195" i="2"/>
  <c r="AR203" i="2"/>
  <c r="AR204" i="2"/>
  <c r="AR207" i="2"/>
  <c r="AR208" i="2"/>
  <c r="AR211" i="2"/>
  <c r="AR212" i="2"/>
  <c r="AR215" i="2"/>
  <c r="AR216" i="2"/>
  <c r="AR232" i="2"/>
  <c r="AR686" i="2"/>
  <c r="AR701" i="2"/>
  <c r="AR702" i="2"/>
  <c r="AR708" i="2"/>
  <c r="AR709" i="2"/>
  <c r="AR710" i="2"/>
  <c r="AR711" i="2"/>
  <c r="AR729" i="2"/>
  <c r="AR773" i="2"/>
  <c r="AR786" i="2"/>
  <c r="AR800" i="2"/>
  <c r="AR811" i="2"/>
  <c r="AR817" i="2"/>
  <c r="AR33" i="2"/>
  <c r="AR35" i="2"/>
  <c r="AR36" i="2"/>
  <c r="AR37" i="2"/>
  <c r="AR51" i="2"/>
  <c r="AR57" i="2"/>
  <c r="AR58" i="2"/>
  <c r="AR60" i="2"/>
  <c r="AR61" i="2"/>
  <c r="AR62" i="2"/>
  <c r="AR64" i="2"/>
  <c r="AR67" i="2"/>
  <c r="AR70" i="2"/>
  <c r="AR73" i="2"/>
  <c r="AR74" i="2"/>
  <c r="AR79" i="2"/>
  <c r="AR80" i="2"/>
  <c r="AR97" i="2"/>
  <c r="AR98" i="2"/>
  <c r="AR107" i="2"/>
  <c r="AR121" i="2"/>
  <c r="AR136" i="2"/>
  <c r="AR137" i="2"/>
  <c r="AR140" i="2"/>
  <c r="AR141" i="2"/>
  <c r="AR142" i="2"/>
  <c r="AR143" i="2"/>
  <c r="AR146" i="2"/>
  <c r="AR147" i="2"/>
  <c r="AR153" i="2"/>
  <c r="AR154" i="2"/>
  <c r="AR158" i="2"/>
  <c r="AR184" i="2"/>
  <c r="AR188" i="2"/>
  <c r="AR189" i="2"/>
  <c r="AR191" i="2"/>
  <c r="AR193" i="2"/>
  <c r="AR194" i="2"/>
  <c r="AR205" i="2"/>
  <c r="AR206" i="2"/>
  <c r="AR209" i="2"/>
  <c r="AR210" i="2"/>
  <c r="AR213" i="2"/>
  <c r="AR214" i="2"/>
  <c r="AR217" i="2"/>
  <c r="AR219" i="2"/>
  <c r="AR220" i="2"/>
  <c r="AR223" i="2"/>
  <c r="AR224" i="2"/>
  <c r="AR227" i="2"/>
  <c r="AR228" i="2"/>
  <c r="AR231" i="2"/>
  <c r="AR691" i="2"/>
  <c r="AR778" i="2"/>
  <c r="AR790" i="2"/>
  <c r="AR809" i="2"/>
  <c r="AR815" i="2"/>
  <c r="AR23" i="2"/>
  <c r="AR24" i="2"/>
  <c r="AR39" i="2"/>
  <c r="AR40" i="2"/>
  <c r="AR41" i="2"/>
  <c r="AR42" i="2"/>
  <c r="AR44" i="2"/>
  <c r="AR45" i="2"/>
  <c r="AR46" i="2"/>
  <c r="AR56" i="2"/>
  <c r="AR65" i="2"/>
  <c r="AR66" i="2"/>
  <c r="AR68" i="2"/>
  <c r="AR69" i="2"/>
  <c r="AR78" i="2"/>
  <c r="AR81" i="2"/>
  <c r="AR83" i="2"/>
  <c r="AR84" i="2"/>
  <c r="AR103" i="2"/>
  <c r="AR104" i="2"/>
  <c r="AR105" i="2"/>
  <c r="AR106" i="2"/>
  <c r="AR118" i="2"/>
  <c r="AR120" i="2"/>
  <c r="AR122" i="2"/>
  <c r="AR123" i="2"/>
  <c r="AR144" i="2"/>
  <c r="AR145" i="2"/>
  <c r="AR156" i="2"/>
  <c r="AR157" i="2"/>
  <c r="AR159" i="2"/>
  <c r="AR160" i="2"/>
  <c r="AR163" i="2"/>
  <c r="AR168" i="2"/>
  <c r="AR169" i="2"/>
  <c r="AR170" i="2"/>
  <c r="AR171" i="2"/>
  <c r="AR176" i="2"/>
  <c r="AR177" i="2"/>
  <c r="AR178" i="2"/>
  <c r="AR179" i="2"/>
  <c r="AR190" i="2"/>
  <c r="AR192" i="2"/>
  <c r="AR196" i="2"/>
  <c r="AR197" i="2"/>
  <c r="AR198" i="2"/>
  <c r="AR200" i="2"/>
  <c r="AR201" i="2"/>
  <c r="AR218" i="2"/>
  <c r="AR221" i="2"/>
  <c r="AR222" i="2"/>
  <c r="AR225" i="2"/>
  <c r="AR226" i="2"/>
  <c r="AR689" i="2"/>
  <c r="AR726" i="2"/>
  <c r="AR735" i="2"/>
  <c r="AR736" i="2"/>
  <c r="AR737" i="2"/>
  <c r="AR746" i="2"/>
  <c r="AR770" i="2"/>
  <c r="AR783" i="2"/>
  <c r="AR807" i="2"/>
  <c r="AR821" i="2"/>
  <c r="AR19" i="2"/>
  <c r="AR20" i="2"/>
  <c r="AR21" i="2"/>
  <c r="AR43" i="2"/>
  <c r="AR48" i="2"/>
  <c r="AR49" i="2"/>
  <c r="AR53" i="2"/>
  <c r="AR54" i="2"/>
  <c r="AR55" i="2"/>
  <c r="AR76" i="2"/>
  <c r="AR77" i="2"/>
  <c r="AR82" i="2"/>
  <c r="AR85" i="2"/>
  <c r="AR87" i="2"/>
  <c r="AR88" i="2"/>
  <c r="AR89" i="2"/>
  <c r="AR91" i="2"/>
  <c r="AR92" i="2"/>
  <c r="AR93" i="2"/>
  <c r="AR95" i="2"/>
  <c r="AR100" i="2"/>
  <c r="AR102" i="2"/>
  <c r="AR109" i="2"/>
  <c r="AR110" i="2"/>
  <c r="AR111" i="2"/>
  <c r="AR113" i="2"/>
  <c r="AR114" i="2"/>
  <c r="AR115" i="2"/>
  <c r="AR117" i="2"/>
  <c r="AR119" i="2"/>
  <c r="AR124" i="2"/>
  <c r="AR125" i="2"/>
  <c r="AR126" i="2"/>
  <c r="AR127" i="2"/>
  <c r="AR130" i="2"/>
  <c r="AR131" i="2"/>
  <c r="AR150" i="2"/>
  <c r="AR161" i="2"/>
  <c r="AR162" i="2"/>
  <c r="AR183" i="2"/>
  <c r="AR185" i="2"/>
  <c r="AR187" i="2"/>
  <c r="AR199" i="2"/>
  <c r="AR202" i="2"/>
  <c r="AR229" i="2"/>
  <c r="AR230" i="2"/>
  <c r="AR5" i="2"/>
  <c r="AR4" i="2"/>
  <c r="AS234" i="2"/>
  <c r="AS235" i="2"/>
  <c r="AS236" i="2"/>
  <c r="AS239" i="2"/>
  <c r="AS240" i="2"/>
  <c r="AS245" i="2"/>
  <c r="AS253" i="2"/>
  <c r="AS255" i="2"/>
  <c r="AS259" i="2"/>
  <c r="AS261" i="2"/>
  <c r="AS262" i="2"/>
  <c r="AS264" i="2"/>
  <c r="AS267" i="2"/>
  <c r="AS272" i="2"/>
  <c r="AS273" i="2"/>
  <c r="AS281" i="2"/>
  <c r="AS284" i="2"/>
  <c r="AS288" i="2"/>
  <c r="AS293" i="2"/>
  <c r="AS296" i="2"/>
  <c r="AS297" i="2"/>
  <c r="AS300" i="2"/>
  <c r="AS305" i="2"/>
  <c r="AS314" i="2"/>
  <c r="AS319" i="2"/>
  <c r="AS321" i="2"/>
  <c r="AS327" i="2"/>
  <c r="AS329" i="2"/>
  <c r="AS334" i="2"/>
  <c r="AS336" i="2"/>
  <c r="AS339" i="2"/>
  <c r="AS341" i="2"/>
  <c r="AS350" i="2"/>
  <c r="AS354" i="2"/>
  <c r="AS356" i="2"/>
  <c r="AS365" i="2"/>
  <c r="AS366" i="2"/>
  <c r="AS369" i="2"/>
  <c r="AS376" i="2"/>
  <c r="AS382" i="2"/>
  <c r="AS383" i="2"/>
  <c r="AS385" i="2"/>
  <c r="AS393" i="2"/>
  <c r="AS395" i="2"/>
  <c r="AS396" i="2"/>
  <c r="AS402" i="2"/>
  <c r="AS409" i="2"/>
  <c r="AS411" i="2"/>
  <c r="AS414" i="2"/>
  <c r="AS424" i="2"/>
  <c r="AS429" i="2"/>
  <c r="AS432" i="2"/>
  <c r="AS433" i="2"/>
  <c r="AS436" i="2"/>
  <c r="AS440" i="2"/>
  <c r="AS442" i="2"/>
  <c r="AS443" i="2"/>
  <c r="AS449" i="2"/>
  <c r="AS455" i="2"/>
  <c r="AS456" i="2"/>
  <c r="AS464" i="2"/>
  <c r="AS475" i="2"/>
  <c r="AS476" i="2"/>
  <c r="AS477" i="2"/>
  <c r="AS482" i="2"/>
  <c r="AS491" i="2"/>
  <c r="AS492" i="2"/>
  <c r="AS493" i="2"/>
  <c r="AS498" i="2"/>
  <c r="AS507" i="2"/>
  <c r="AS508" i="2"/>
  <c r="AS509" i="2"/>
  <c r="AS514" i="2"/>
  <c r="AS521" i="2"/>
  <c r="AS527" i="2"/>
  <c r="AS528" i="2"/>
  <c r="AS530" i="2"/>
  <c r="AS534" i="2"/>
  <c r="AS536" i="2"/>
  <c r="AS539" i="2"/>
  <c r="AS540" i="2"/>
  <c r="AS545" i="2"/>
  <c r="AS546" i="2"/>
  <c r="AS550" i="2"/>
  <c r="AS238" i="2"/>
  <c r="AS241" i="2"/>
  <c r="AS246" i="2"/>
  <c r="AS254" i="2"/>
  <c r="AS257" i="2"/>
  <c r="AS258" i="2"/>
  <c r="AS266" i="2"/>
  <c r="AS268" i="2"/>
  <c r="AS275" i="2"/>
  <c r="AS278" i="2"/>
  <c r="AS279" i="2"/>
  <c r="AS289" i="2"/>
  <c r="AS290" i="2"/>
  <c r="AS291" i="2"/>
  <c r="AS301" i="2"/>
  <c r="AS304" i="2"/>
  <c r="AS308" i="2"/>
  <c r="AS311" i="2"/>
  <c r="AS313" i="2"/>
  <c r="AS316" i="2"/>
  <c r="AS323" i="2"/>
  <c r="AS326" i="2"/>
  <c r="AS328" i="2"/>
  <c r="AS338" i="2"/>
  <c r="AS340" i="2"/>
  <c r="AS343" i="2"/>
  <c r="AS345" i="2"/>
  <c r="AS358" i="2"/>
  <c r="AS361" i="2"/>
  <c r="AS363" i="2"/>
  <c r="AS367" i="2"/>
  <c r="AS368" i="2"/>
  <c r="AS371" i="2"/>
  <c r="AS373" i="2"/>
  <c r="AS378" i="2"/>
  <c r="AS379" i="2"/>
  <c r="AS389" i="2"/>
  <c r="AS391" i="2"/>
  <c r="AS392" i="2"/>
  <c r="AS398" i="2"/>
  <c r="AS405" i="2"/>
  <c r="AS406" i="2"/>
  <c r="AS408" i="2"/>
  <c r="AS415" i="2"/>
  <c r="AS418" i="2"/>
  <c r="AS420" i="2"/>
  <c r="AS421" i="2"/>
  <c r="AS428" i="2"/>
  <c r="AS434" i="2"/>
  <c r="AS435" i="2"/>
  <c r="AS438" i="2"/>
  <c r="AS439" i="2"/>
  <c r="AS445" i="2"/>
  <c r="AS451" i="2"/>
  <c r="AS452" i="2"/>
  <c r="AS454" i="2"/>
  <c r="AS457" i="2"/>
  <c r="AS461" i="2"/>
  <c r="AS463" i="2"/>
  <c r="AS465" i="2"/>
  <c r="AS469" i="2"/>
  <c r="AS473" i="2"/>
  <c r="AS478" i="2"/>
  <c r="AS487" i="2"/>
  <c r="AS488" i="2"/>
  <c r="AS489" i="2"/>
  <c r="AS494" i="2"/>
  <c r="AS503" i="2"/>
  <c r="AS504" i="2"/>
  <c r="AS505" i="2"/>
  <c r="AS510" i="2"/>
  <c r="AS517" i="2"/>
  <c r="AS520" i="2"/>
  <c r="AS523" i="2"/>
  <c r="AS524" i="2"/>
  <c r="AS535" i="2"/>
  <c r="AS538" i="2"/>
  <c r="AS541" i="2"/>
  <c r="AS548" i="2"/>
  <c r="AS551" i="2"/>
  <c r="AS552" i="2"/>
  <c r="AS233" i="2"/>
  <c r="AS242" i="2"/>
  <c r="AS244" i="2"/>
  <c r="AS248" i="2"/>
  <c r="AS249" i="2"/>
  <c r="AS256" i="2"/>
  <c r="AS260" i="2"/>
  <c r="AS265" i="2"/>
  <c r="AS269" i="2"/>
  <c r="AS276" i="2"/>
  <c r="AS277" i="2"/>
  <c r="AS280" i="2"/>
  <c r="AS283" i="2"/>
  <c r="AS286" i="2"/>
  <c r="AS294" i="2"/>
  <c r="AS295" i="2"/>
  <c r="AS298" i="2"/>
  <c r="AS299" i="2"/>
  <c r="AS307" i="2"/>
  <c r="AS310" i="2"/>
  <c r="AS318" i="2"/>
  <c r="AS320" i="2"/>
  <c r="AS322" i="2"/>
  <c r="AS324" i="2"/>
  <c r="AS331" i="2"/>
  <c r="AS333" i="2"/>
  <c r="AS342" i="2"/>
  <c r="AS344" i="2"/>
  <c r="AS347" i="2"/>
  <c r="AS349" i="2"/>
  <c r="AS353" i="2"/>
  <c r="AS357" i="2"/>
  <c r="AS359" i="2"/>
  <c r="AS360" i="2"/>
  <c r="AS362" i="2"/>
  <c r="AS364" i="2"/>
  <c r="AS370" i="2"/>
  <c r="AS372" i="2"/>
  <c r="AS377" i="2"/>
  <c r="AS380" i="2"/>
  <c r="AS387" i="2"/>
  <c r="AS388" i="2"/>
  <c r="AS394" i="2"/>
  <c r="AS401" i="2"/>
  <c r="AS403" i="2"/>
  <c r="AS404" i="2"/>
  <c r="AS407" i="2"/>
  <c r="AS410" i="2"/>
  <c r="AS416" i="2"/>
  <c r="AS417" i="2"/>
  <c r="AS419" i="2"/>
  <c r="AS422" i="2"/>
  <c r="AS426" i="2"/>
  <c r="AS430" i="2"/>
  <c r="AS437" i="2"/>
  <c r="AS441" i="2"/>
  <c r="AS448" i="2"/>
  <c r="AS450" i="2"/>
  <c r="AS453" i="2"/>
  <c r="AS458" i="2"/>
  <c r="AS460" i="2"/>
  <c r="AS462" i="2"/>
  <c r="AS466" i="2"/>
  <c r="AS468" i="2"/>
  <c r="AS472" i="2"/>
  <c r="AS474" i="2"/>
  <c r="AS483" i="2"/>
  <c r="AS484" i="2"/>
  <c r="AS485" i="2"/>
  <c r="AS490" i="2"/>
  <c r="AS499" i="2"/>
  <c r="AS500" i="2"/>
  <c r="AS501" i="2"/>
  <c r="AS506" i="2"/>
  <c r="AS515" i="2"/>
  <c r="AS516" i="2"/>
  <c r="AS518" i="2"/>
  <c r="AS519" i="2"/>
  <c r="AS522" i="2"/>
  <c r="AS525" i="2"/>
  <c r="AS532" i="2"/>
  <c r="AS542" i="2"/>
  <c r="AS547" i="2"/>
  <c r="AS553" i="2"/>
  <c r="AS554" i="2"/>
  <c r="AS237" i="2"/>
  <c r="AS243" i="2"/>
  <c r="AS247" i="2"/>
  <c r="AS250" i="2"/>
  <c r="AS251" i="2"/>
  <c r="AS252" i="2"/>
  <c r="AS263" i="2"/>
  <c r="AS270" i="2"/>
  <c r="AS271" i="2"/>
  <c r="AS274" i="2"/>
  <c r="AS282" i="2"/>
  <c r="AS285" i="2"/>
  <c r="AS287" i="2"/>
  <c r="AS292" i="2"/>
  <c r="AS302" i="2"/>
  <c r="AS303" i="2"/>
  <c r="AS306" i="2"/>
  <c r="AS309" i="2"/>
  <c r="AS312" i="2"/>
  <c r="AS315" i="2"/>
  <c r="AS317" i="2"/>
  <c r="AS325" i="2"/>
  <c r="AS330" i="2"/>
  <c r="AS332" i="2"/>
  <c r="AS335" i="2"/>
  <c r="AS337" i="2"/>
  <c r="AS346" i="2"/>
  <c r="AS348" i="2"/>
  <c r="AS351" i="2"/>
  <c r="AS352" i="2"/>
  <c r="AS355" i="2"/>
  <c r="AS374" i="2"/>
  <c r="AS375" i="2"/>
  <c r="AS381" i="2"/>
  <c r="AS384" i="2"/>
  <c r="AS386" i="2"/>
  <c r="AS390" i="2"/>
  <c r="AS397" i="2"/>
  <c r="AS399" i="2"/>
  <c r="AS400" i="2"/>
  <c r="AS412" i="2"/>
  <c r="AS413" i="2"/>
  <c r="AS423" i="2"/>
  <c r="AS425" i="2"/>
  <c r="AS427" i="2"/>
  <c r="AS431" i="2"/>
  <c r="AS444" i="2"/>
  <c r="AS446" i="2"/>
  <c r="AS447" i="2"/>
  <c r="AS459" i="2"/>
  <c r="AS467" i="2"/>
  <c r="AS470" i="2"/>
  <c r="AS471" i="2"/>
  <c r="AS479" i="2"/>
  <c r="AS480" i="2"/>
  <c r="AS481" i="2"/>
  <c r="AS486" i="2"/>
  <c r="AS495" i="2"/>
  <c r="AS496" i="2"/>
  <c r="AS497" i="2"/>
  <c r="AS502" i="2"/>
  <c r="AS511" i="2"/>
  <c r="AS512" i="2"/>
  <c r="AS513" i="2"/>
  <c r="AS526" i="2"/>
  <c r="AS529" i="2"/>
  <c r="AS531" i="2"/>
  <c r="AS533" i="2"/>
  <c r="AS537" i="2"/>
  <c r="AS543" i="2"/>
  <c r="AS544" i="2"/>
  <c r="AS549" i="2"/>
  <c r="AS556" i="2"/>
  <c r="AS563" i="2"/>
  <c r="AS565" i="2"/>
  <c r="AS566" i="2"/>
  <c r="AS572" i="2"/>
  <c r="AS579" i="2"/>
  <c r="AS581" i="2"/>
  <c r="AS582" i="2"/>
  <c r="AS588" i="2"/>
  <c r="AS591" i="2"/>
  <c r="AS599" i="2"/>
  <c r="AS600" i="2"/>
  <c r="AS604" i="2"/>
  <c r="AS607" i="2"/>
  <c r="AS617" i="2"/>
  <c r="AS619" i="2"/>
  <c r="AS622" i="2"/>
  <c r="AS624" i="2"/>
  <c r="AS628" i="2"/>
  <c r="AS629" i="2"/>
  <c r="AS635" i="2"/>
  <c r="AS640" i="2"/>
  <c r="AS649" i="2"/>
  <c r="AS650" i="2"/>
  <c r="AS651" i="2"/>
  <c r="AS656" i="2"/>
  <c r="AS665" i="2"/>
  <c r="AS666" i="2"/>
  <c r="AS667" i="2"/>
  <c r="AS672" i="2"/>
  <c r="AS677" i="2"/>
  <c r="AS678" i="2"/>
  <c r="AS680" i="2"/>
  <c r="AS688" i="2"/>
  <c r="AS693" i="2"/>
  <c r="AS694" i="2"/>
  <c r="AS696" i="2"/>
  <c r="AS699" i="2"/>
  <c r="AS703" i="2"/>
  <c r="AS710" i="2"/>
  <c r="AS713" i="2"/>
  <c r="AS714" i="2"/>
  <c r="AS719" i="2"/>
  <c r="AS728" i="2"/>
  <c r="AS729" i="2"/>
  <c r="AS730" i="2"/>
  <c r="AS735" i="2"/>
  <c r="AS744" i="2"/>
  <c r="AS745" i="2"/>
  <c r="AS746" i="2"/>
  <c r="AS751" i="2"/>
  <c r="AS760" i="2"/>
  <c r="AS761" i="2"/>
  <c r="AS762" i="2"/>
  <c r="AS767" i="2"/>
  <c r="AS788" i="2"/>
  <c r="AS789" i="2"/>
  <c r="AS790" i="2"/>
  <c r="AS799" i="2"/>
  <c r="AS802" i="2"/>
  <c r="AS804" i="2"/>
  <c r="AS806" i="2"/>
  <c r="AS810" i="2"/>
  <c r="AS816" i="2"/>
  <c r="AS817" i="2"/>
  <c r="AS819" i="2"/>
  <c r="AS6" i="2"/>
  <c r="AS12" i="2"/>
  <c r="AS15" i="2"/>
  <c r="AS16" i="2"/>
  <c r="AS18" i="2"/>
  <c r="AS19" i="2"/>
  <c r="AS26" i="2"/>
  <c r="AS29" i="2"/>
  <c r="AS36" i="2"/>
  <c r="AS38" i="2"/>
  <c r="AS39" i="2"/>
  <c r="AS45" i="2"/>
  <c r="AS46" i="2"/>
  <c r="AS47" i="2"/>
  <c r="AS52" i="2"/>
  <c r="AS54" i="2"/>
  <c r="AS57" i="2"/>
  <c r="AS59" i="2"/>
  <c r="AS60" i="2"/>
  <c r="AS66" i="2"/>
  <c r="AS559" i="2"/>
  <c r="AS561" i="2"/>
  <c r="AS562" i="2"/>
  <c r="AS568" i="2"/>
  <c r="AS575" i="2"/>
  <c r="AS577" i="2"/>
  <c r="AS578" i="2"/>
  <c r="AS584" i="2"/>
  <c r="AS590" i="2"/>
  <c r="AS592" i="2"/>
  <c r="AS595" i="2"/>
  <c r="AS597" i="2"/>
  <c r="AS598" i="2"/>
  <c r="AS601" i="2"/>
  <c r="AS603" i="2"/>
  <c r="AS606" i="2"/>
  <c r="AS608" i="2"/>
  <c r="AS618" i="2"/>
  <c r="AS621" i="2"/>
  <c r="AS625" i="2"/>
  <c r="AS630" i="2"/>
  <c r="AS631" i="2"/>
  <c r="AS634" i="2"/>
  <c r="AS636" i="2"/>
  <c r="AS645" i="2"/>
  <c r="AS646" i="2"/>
  <c r="AS647" i="2"/>
  <c r="AS652" i="2"/>
  <c r="AS661" i="2"/>
  <c r="AS662" i="2"/>
  <c r="AS663" i="2"/>
  <c r="AS668" i="2"/>
  <c r="AS689" i="2"/>
  <c r="AS690" i="2"/>
  <c r="AS700" i="2"/>
  <c r="AS702" i="2"/>
  <c r="AS705" i="2"/>
  <c r="AS706" i="2"/>
  <c r="AS709" i="2"/>
  <c r="AS715" i="2"/>
  <c r="AS724" i="2"/>
  <c r="AS725" i="2"/>
  <c r="AS726" i="2"/>
  <c r="AS731" i="2"/>
  <c r="AS740" i="2"/>
  <c r="AS741" i="2"/>
  <c r="AS742" i="2"/>
  <c r="AS747" i="2"/>
  <c r="AS756" i="2"/>
  <c r="AS757" i="2"/>
  <c r="AS758" i="2"/>
  <c r="AS763" i="2"/>
  <c r="AS772" i="2"/>
  <c r="AS773" i="2"/>
  <c r="AS774" i="2"/>
  <c r="AS780" i="2"/>
  <c r="AS781" i="2"/>
  <c r="AS782" i="2"/>
  <c r="AS791" i="2"/>
  <c r="AS794" i="2"/>
  <c r="AS800" i="2"/>
  <c r="AS801" i="2"/>
  <c r="AS803" i="2"/>
  <c r="AS807" i="2"/>
  <c r="AS809" i="2"/>
  <c r="AS812" i="2"/>
  <c r="AS813" i="2"/>
  <c r="AS820" i="2"/>
  <c r="AS821" i="2"/>
  <c r="AS9" i="2"/>
  <c r="AS10" i="2"/>
  <c r="AS21" i="2"/>
  <c r="AS32" i="2"/>
  <c r="AS34" i="2"/>
  <c r="AS35" i="2"/>
  <c r="AS41" i="2"/>
  <c r="AS42" i="2"/>
  <c r="AS43" i="2"/>
  <c r="AS48" i="2"/>
  <c r="AS53" i="2"/>
  <c r="AS62" i="2"/>
  <c r="AS557" i="2"/>
  <c r="AS558" i="2"/>
  <c r="AS564" i="2"/>
  <c r="AS571" i="2"/>
  <c r="AS573" i="2"/>
  <c r="AS574" i="2"/>
  <c r="AS580" i="2"/>
  <c r="AS587" i="2"/>
  <c r="AS589" i="2"/>
  <c r="AS593" i="2"/>
  <c r="AS594" i="2"/>
  <c r="AS602" i="2"/>
  <c r="AS605" i="2"/>
  <c r="AS609" i="2"/>
  <c r="AS612" i="2"/>
  <c r="AS614" i="2"/>
  <c r="AS615" i="2"/>
  <c r="AS627" i="2"/>
  <c r="AS632" i="2"/>
  <c r="AS641" i="2"/>
  <c r="AS642" i="2"/>
  <c r="AS643" i="2"/>
  <c r="AS648" i="2"/>
  <c r="AS657" i="2"/>
  <c r="AS658" i="2"/>
  <c r="AS659" i="2"/>
  <c r="AS664" i="2"/>
  <c r="AS673" i="2"/>
  <c r="AS674" i="2"/>
  <c r="AS675" i="2"/>
  <c r="AS681" i="2"/>
  <c r="AS682" i="2"/>
  <c r="AS683" i="2"/>
  <c r="AS691" i="2"/>
  <c r="AS701" i="2"/>
  <c r="AS704" i="2"/>
  <c r="AS707" i="2"/>
  <c r="AS711" i="2"/>
  <c r="AS720" i="2"/>
  <c r="AS721" i="2"/>
  <c r="AS722" i="2"/>
  <c r="AS727" i="2"/>
  <c r="AS736" i="2"/>
  <c r="AS737" i="2"/>
  <c r="AS738" i="2"/>
  <c r="AS743" i="2"/>
  <c r="AS752" i="2"/>
  <c r="AS753" i="2"/>
  <c r="AS754" i="2"/>
  <c r="AS759" i="2"/>
  <c r="AS768" i="2"/>
  <c r="AS769" i="2"/>
  <c r="AS770" i="2"/>
  <c r="AS775" i="2"/>
  <c r="AS778" i="2"/>
  <c r="AS783" i="2"/>
  <c r="AS784" i="2"/>
  <c r="AS785" i="2"/>
  <c r="AS786" i="2"/>
  <c r="AS792" i="2"/>
  <c r="AS793" i="2"/>
  <c r="AS796" i="2"/>
  <c r="AS797" i="2"/>
  <c r="AS808" i="2"/>
  <c r="AS811" i="2"/>
  <c r="AS814" i="2"/>
  <c r="AS822" i="2"/>
  <c r="AS7" i="2"/>
  <c r="AS8" i="2"/>
  <c r="AS24" i="2"/>
  <c r="AS30" i="2"/>
  <c r="AS31" i="2"/>
  <c r="AS37" i="2"/>
  <c r="AS44" i="2"/>
  <c r="AS55" i="2"/>
  <c r="AS58" i="2"/>
  <c r="AS65" i="2"/>
  <c r="AS555" i="2"/>
  <c r="AS560" i="2"/>
  <c r="AS567" i="2"/>
  <c r="AS569" i="2"/>
  <c r="AS570" i="2"/>
  <c r="AS576" i="2"/>
  <c r="AS583" i="2"/>
  <c r="AS585" i="2"/>
  <c r="AS586" i="2"/>
  <c r="AS596" i="2"/>
  <c r="AS610" i="2"/>
  <c r="AS611" i="2"/>
  <c r="AS613" i="2"/>
  <c r="AS616" i="2"/>
  <c r="AS620" i="2"/>
  <c r="AS623" i="2"/>
  <c r="AS626" i="2"/>
  <c r="AS633" i="2"/>
  <c r="AS637" i="2"/>
  <c r="AS638" i="2"/>
  <c r="AS639" i="2"/>
  <c r="AS644" i="2"/>
  <c r="AS653" i="2"/>
  <c r="AS654" i="2"/>
  <c r="AS655" i="2"/>
  <c r="AS660" i="2"/>
  <c r="AS669" i="2"/>
  <c r="AS670" i="2"/>
  <c r="AS671" i="2"/>
  <c r="AS676" i="2"/>
  <c r="AS679" i="2"/>
  <c r="AS684" i="2"/>
  <c r="AS685" i="2"/>
  <c r="AS686" i="2"/>
  <c r="AS687" i="2"/>
  <c r="AS692" i="2"/>
  <c r="AS695" i="2"/>
  <c r="AS697" i="2"/>
  <c r="AS698" i="2"/>
  <c r="AS708" i="2"/>
  <c r="AS712" i="2"/>
  <c r="AS716" i="2"/>
  <c r="AS717" i="2"/>
  <c r="AS718" i="2"/>
  <c r="AS723" i="2"/>
  <c r="AS732" i="2"/>
  <c r="AS733" i="2"/>
  <c r="AS734" i="2"/>
  <c r="AS739" i="2"/>
  <c r="AS748" i="2"/>
  <c r="AS749" i="2"/>
  <c r="AS750" i="2"/>
  <c r="AS755" i="2"/>
  <c r="AS764" i="2"/>
  <c r="AS765" i="2"/>
  <c r="AS766" i="2"/>
  <c r="AS771" i="2"/>
  <c r="AS776" i="2"/>
  <c r="AS777" i="2"/>
  <c r="AS779" i="2"/>
  <c r="AS787" i="2"/>
  <c r="AS795" i="2"/>
  <c r="AS798" i="2"/>
  <c r="AS805" i="2"/>
  <c r="AS815" i="2"/>
  <c r="AS818" i="2"/>
  <c r="AS11" i="2"/>
  <c r="AS13" i="2"/>
  <c r="AS14" i="2"/>
  <c r="AS17" i="2"/>
  <c r="AS20" i="2"/>
  <c r="AS22" i="2"/>
  <c r="AS23" i="2"/>
  <c r="AS25" i="2"/>
  <c r="AS27" i="2"/>
  <c r="AS28" i="2"/>
  <c r="AS33" i="2"/>
  <c r="AS40" i="2"/>
  <c r="AS49" i="2"/>
  <c r="AS50" i="2"/>
  <c r="AS51" i="2"/>
  <c r="AS56" i="2"/>
  <c r="AS61" i="2"/>
  <c r="AS63" i="2"/>
  <c r="AS64" i="2"/>
  <c r="AS68" i="2"/>
  <c r="AS70" i="2"/>
  <c r="AS74" i="2"/>
  <c r="AS79" i="2"/>
  <c r="AS88" i="2"/>
  <c r="AS89" i="2"/>
  <c r="AS90" i="2"/>
  <c r="AS98" i="2"/>
  <c r="AS105" i="2"/>
  <c r="AS108" i="2"/>
  <c r="AS113" i="2"/>
  <c r="AS118" i="2"/>
  <c r="AS123" i="2"/>
  <c r="AS142" i="2"/>
  <c r="AS222" i="2"/>
  <c r="AS67" i="2"/>
  <c r="AS71" i="2"/>
  <c r="AS75" i="2"/>
  <c r="AS84" i="2"/>
  <c r="AS85" i="2"/>
  <c r="AS86" i="2"/>
  <c r="AS91" i="2"/>
  <c r="AS99" i="2"/>
  <c r="AS101" i="2"/>
  <c r="AS104" i="2"/>
  <c r="AS109" i="2"/>
  <c r="AS120" i="2"/>
  <c r="AS128" i="2"/>
  <c r="AS136" i="2"/>
  <c r="AS144" i="2"/>
  <c r="AS148" i="2"/>
  <c r="AS149" i="2"/>
  <c r="AS151" i="2"/>
  <c r="AS154" i="2"/>
  <c r="AS157" i="2"/>
  <c r="AS159" i="2"/>
  <c r="AS163" i="2"/>
  <c r="AS164" i="2"/>
  <c r="AS167" i="2"/>
  <c r="AS168" i="2"/>
  <c r="AS171" i="2"/>
  <c r="AS172" i="2"/>
  <c r="AS175" i="2"/>
  <c r="AS179" i="2"/>
  <c r="AS180" i="2"/>
  <c r="AS183" i="2"/>
  <c r="AS184" i="2"/>
  <c r="AS186" i="2"/>
  <c r="AS226" i="2"/>
  <c r="AS73" i="2"/>
  <c r="AS76" i="2"/>
  <c r="AS77" i="2"/>
  <c r="AS80" i="2"/>
  <c r="AS81" i="2"/>
  <c r="AS82" i="2"/>
  <c r="AS87" i="2"/>
  <c r="AS94" i="2"/>
  <c r="AS96" i="2"/>
  <c r="AS97" i="2"/>
  <c r="AS100" i="2"/>
  <c r="AS102" i="2"/>
  <c r="AS106" i="2"/>
  <c r="AS114" i="2"/>
  <c r="AS115" i="2"/>
  <c r="AS116" i="2"/>
  <c r="AS122" i="2"/>
  <c r="AS125" i="2"/>
  <c r="AS127" i="2"/>
  <c r="AS130" i="2"/>
  <c r="AS133" i="2"/>
  <c r="AS135" i="2"/>
  <c r="AS138" i="2"/>
  <c r="AS141" i="2"/>
  <c r="AS143" i="2"/>
  <c r="AS146" i="2"/>
  <c r="AS150" i="2"/>
  <c r="AS155" i="2"/>
  <c r="AS156" i="2"/>
  <c r="AS158" i="2"/>
  <c r="AS191" i="2"/>
  <c r="AS193" i="2"/>
  <c r="AS194" i="2"/>
  <c r="AS201" i="2"/>
  <c r="AS204" i="2"/>
  <c r="AS207" i="2"/>
  <c r="AS210" i="2"/>
  <c r="AS212" i="2"/>
  <c r="AS217" i="2"/>
  <c r="AS219" i="2"/>
  <c r="AS223" i="2"/>
  <c r="AS227" i="2"/>
  <c r="AS129" i="2"/>
  <c r="AS134" i="2"/>
  <c r="AS139" i="2"/>
  <c r="AS145" i="2"/>
  <c r="AS200" i="2"/>
  <c r="AS206" i="2"/>
  <c r="AS214" i="2"/>
  <c r="AS220" i="2"/>
  <c r="AS228" i="2"/>
  <c r="AS176" i="2"/>
  <c r="AS190" i="2"/>
  <c r="AS202" i="2"/>
  <c r="AS213" i="2"/>
  <c r="AS69" i="2"/>
  <c r="AS72" i="2"/>
  <c r="AS78" i="2"/>
  <c r="AS83" i="2"/>
  <c r="AS92" i="2"/>
  <c r="AS93" i="2"/>
  <c r="AS95" i="2"/>
  <c r="AS103" i="2"/>
  <c r="AS107" i="2"/>
  <c r="AS110" i="2"/>
  <c r="AS111" i="2"/>
  <c r="AS112" i="2"/>
  <c r="AS117" i="2"/>
  <c r="AS121" i="2"/>
  <c r="AS124" i="2"/>
  <c r="AS132" i="2"/>
  <c r="AS140" i="2"/>
  <c r="AS152" i="2"/>
  <c r="AS153" i="2"/>
  <c r="AS160" i="2"/>
  <c r="AS161" i="2"/>
  <c r="AS162" i="2"/>
  <c r="AS165" i="2"/>
  <c r="AS166" i="2"/>
  <c r="AS169" i="2"/>
  <c r="AS170" i="2"/>
  <c r="AS173" i="2"/>
  <c r="AS174" i="2"/>
  <c r="AS177" i="2"/>
  <c r="AS178" i="2"/>
  <c r="AS181" i="2"/>
  <c r="AS182" i="2"/>
  <c r="AS187" i="2"/>
  <c r="AS188" i="2"/>
  <c r="AS195" i="2"/>
  <c r="AS196" i="2"/>
  <c r="AS199" i="2"/>
  <c r="AS209" i="2"/>
  <c r="AS216" i="2"/>
  <c r="AS221" i="2"/>
  <c r="AS225" i="2"/>
  <c r="AS230" i="2"/>
  <c r="AS231" i="2"/>
  <c r="AS119" i="2"/>
  <c r="AS126" i="2"/>
  <c r="AS131" i="2"/>
  <c r="AS137" i="2"/>
  <c r="AS147" i="2"/>
  <c r="AS198" i="2"/>
  <c r="AS203" i="2"/>
  <c r="AS208" i="2"/>
  <c r="AS211" i="2"/>
  <c r="AS224" i="2"/>
  <c r="AS232" i="2"/>
  <c r="AS185" i="2"/>
  <c r="AS189" i="2"/>
  <c r="AS192" i="2"/>
  <c r="AS197" i="2"/>
  <c r="AS205" i="2"/>
  <c r="AS215" i="2"/>
  <c r="AS218" i="2"/>
  <c r="AS229" i="2"/>
  <c r="AS4" i="2"/>
  <c r="AS5" i="2"/>
  <c r="B58" i="2"/>
  <c r="B59" i="2" s="1"/>
  <c r="B42" i="2"/>
  <c r="D42" i="2" s="1"/>
  <c r="B12" i="2"/>
  <c r="D36" i="4" l="1"/>
  <c r="D34" i="4"/>
  <c r="D35" i="4" s="1"/>
  <c r="C31" i="4"/>
  <c r="B38" i="2"/>
  <c r="E38" i="2" s="1"/>
  <c r="B26" i="4"/>
  <c r="C29" i="4" s="1"/>
  <c r="AG235" i="2"/>
  <c r="AG241" i="2"/>
  <c r="AG242" i="2"/>
  <c r="AG243" i="2"/>
  <c r="AG244" i="2"/>
  <c r="AG249" i="2"/>
  <c r="AG256" i="2"/>
  <c r="AG261" i="2"/>
  <c r="AG264" i="2"/>
  <c r="AG265" i="2"/>
  <c r="AG266" i="2"/>
  <c r="AG268" i="2"/>
  <c r="AG269" i="2"/>
  <c r="AG270" i="2"/>
  <c r="AG271" i="2"/>
  <c r="AG276" i="2"/>
  <c r="AG277" i="2"/>
  <c r="AG279" i="2"/>
  <c r="AG282" i="2"/>
  <c r="AG284" i="2"/>
  <c r="AG285" i="2"/>
  <c r="AG292" i="2"/>
  <c r="AG296" i="2"/>
  <c r="AG297" i="2"/>
  <c r="AG299" i="2"/>
  <c r="AG310" i="2"/>
  <c r="AG313" i="2"/>
  <c r="AG316" i="2"/>
  <c r="AG319" i="2"/>
  <c r="AG324" i="2"/>
  <c r="AG325" i="2"/>
  <c r="AG326" i="2"/>
  <c r="AG335" i="2"/>
  <c r="AG341" i="2"/>
  <c r="AG345" i="2"/>
  <c r="AG348" i="2"/>
  <c r="AG349" i="2"/>
  <c r="AG353" i="2"/>
  <c r="AG357" i="2"/>
  <c r="AG365" i="2"/>
  <c r="AG367" i="2"/>
  <c r="AG368" i="2"/>
  <c r="AG372" i="2"/>
  <c r="AG374" i="2"/>
  <c r="AG376" i="2"/>
  <c r="AG377" i="2"/>
  <c r="AG378" i="2"/>
  <c r="AG384" i="2"/>
  <c r="AG387" i="2"/>
  <c r="AG389" i="2"/>
  <c r="AG393" i="2"/>
  <c r="AG402" i="2"/>
  <c r="AG405" i="2"/>
  <c r="AG407" i="2"/>
  <c r="AG408" i="2"/>
  <c r="AG410" i="2"/>
  <c r="AG414" i="2"/>
  <c r="AG415" i="2"/>
  <c r="AG416" i="2"/>
  <c r="AG417" i="2"/>
  <c r="AG426" i="2"/>
  <c r="AG434" i="2"/>
  <c r="AG435" i="2"/>
  <c r="AG438" i="2"/>
  <c r="AG440" i="2"/>
  <c r="AG444" i="2"/>
  <c r="AG455" i="2"/>
  <c r="AG462" i="2"/>
  <c r="AG463" i="2"/>
  <c r="AG469" i="2"/>
  <c r="AG476" i="2"/>
  <c r="AG484" i="2"/>
  <c r="AG488" i="2"/>
  <c r="AG492" i="2"/>
  <c r="AG233" i="2"/>
  <c r="AG238" i="2"/>
  <c r="AG239" i="2"/>
  <c r="AG245" i="2"/>
  <c r="AG252" i="2"/>
  <c r="AG257" i="2"/>
  <c r="AG259" i="2"/>
  <c r="AG262" i="2"/>
  <c r="AG274" i="2"/>
  <c r="AG291" i="2"/>
  <c r="AG293" i="2"/>
  <c r="AG294" i="2"/>
  <c r="AG306" i="2"/>
  <c r="AG308" i="2"/>
  <c r="AG314" i="2"/>
  <c r="AG317" i="2"/>
  <c r="AG320" i="2"/>
  <c r="AG321" i="2"/>
  <c r="AG327" i="2"/>
  <c r="AG330" i="2"/>
  <c r="AG332" i="2"/>
  <c r="AG333" i="2"/>
  <c r="AG337" i="2"/>
  <c r="AG340" i="2"/>
  <c r="AG344" i="2"/>
  <c r="AG346" i="2"/>
  <c r="AG352" i="2"/>
  <c r="AG356" i="2"/>
  <c r="AG358" i="2"/>
  <c r="AG364" i="2"/>
  <c r="AG366" i="2"/>
  <c r="AG370" i="2"/>
  <c r="AG375" i="2"/>
  <c r="AG390" i="2"/>
  <c r="AG397" i="2"/>
  <c r="AG403" i="2"/>
  <c r="AG406" i="2"/>
  <c r="AG411" i="2"/>
  <c r="AG412" i="2"/>
  <c r="AG418" i="2"/>
  <c r="AG421" i="2"/>
  <c r="AG430" i="2"/>
  <c r="AG441" i="2"/>
  <c r="AG448" i="2"/>
  <c r="AG452" i="2"/>
  <c r="AG457" i="2"/>
  <c r="AG458" i="2"/>
  <c r="AG459" i="2"/>
  <c r="AG460" i="2"/>
  <c r="AG472" i="2"/>
  <c r="AG481" i="2"/>
  <c r="AG485" i="2"/>
  <c r="AG489" i="2"/>
  <c r="AG236" i="2"/>
  <c r="AG246" i="2"/>
  <c r="AG247" i="2"/>
  <c r="AG253" i="2"/>
  <c r="AG254" i="2"/>
  <c r="AG255" i="2"/>
  <c r="AG258" i="2"/>
  <c r="AG267" i="2"/>
  <c r="AG278" i="2"/>
  <c r="AG283" i="2"/>
  <c r="AG286" i="2"/>
  <c r="AG295" i="2"/>
  <c r="AG300" i="2"/>
  <c r="AG301" i="2"/>
  <c r="AG302" i="2"/>
  <c r="AG304" i="2"/>
  <c r="AG311" i="2"/>
  <c r="AG318" i="2"/>
  <c r="AG322" i="2"/>
  <c r="AG336" i="2"/>
  <c r="AG338" i="2"/>
  <c r="AG342" i="2"/>
  <c r="AG347" i="2"/>
  <c r="AG350" i="2"/>
  <c r="AG354" i="2"/>
  <c r="AG361" i="2"/>
  <c r="AG371" i="2"/>
  <c r="AG379" i="2"/>
  <c r="AG385" i="2"/>
  <c r="AG386" i="2"/>
  <c r="AG388" i="2"/>
  <c r="AG391" i="2"/>
  <c r="AG392" i="2"/>
  <c r="AG394" i="2"/>
  <c r="AG398" i="2"/>
  <c r="AG401" i="2"/>
  <c r="AG404" i="2"/>
  <c r="AG409" i="2"/>
  <c r="AG427" i="2"/>
  <c r="AG428" i="2"/>
  <c r="AG431" i="2"/>
  <c r="AG432" i="2"/>
  <c r="AG433" i="2"/>
  <c r="AG436" i="2"/>
  <c r="AG439" i="2"/>
  <c r="AG442" i="2"/>
  <c r="AG443" i="2"/>
  <c r="AG445" i="2"/>
  <c r="AG449" i="2"/>
  <c r="AG453" i="2"/>
  <c r="AG454" i="2"/>
  <c r="AG456" i="2"/>
  <c r="AG461" i="2"/>
  <c r="AG464" i="2"/>
  <c r="AG470" i="2"/>
  <c r="AG471" i="2"/>
  <c r="AG473" i="2"/>
  <c r="AG478" i="2"/>
  <c r="AG479" i="2"/>
  <c r="AG494" i="2"/>
  <c r="AG495" i="2"/>
  <c r="AG234" i="2"/>
  <c r="AG237" i="2"/>
  <c r="AG240" i="2"/>
  <c r="AG248" i="2"/>
  <c r="AG250" i="2"/>
  <c r="AG251" i="2"/>
  <c r="AG260" i="2"/>
  <c r="AG263" i="2"/>
  <c r="AG272" i="2"/>
  <c r="AG273" i="2"/>
  <c r="AG275" i="2"/>
  <c r="AG280" i="2"/>
  <c r="AG281" i="2"/>
  <c r="AG287" i="2"/>
  <c r="AG288" i="2"/>
  <c r="AG289" i="2"/>
  <c r="AG290" i="2"/>
  <c r="AG298" i="2"/>
  <c r="AG303" i="2"/>
  <c r="AG305" i="2"/>
  <c r="AG307" i="2"/>
  <c r="AG309" i="2"/>
  <c r="AG312" i="2"/>
  <c r="AG315" i="2"/>
  <c r="AG323" i="2"/>
  <c r="AG328" i="2"/>
  <c r="AG329" i="2"/>
  <c r="AG331" i="2"/>
  <c r="AG334" i="2"/>
  <c r="AG339" i="2"/>
  <c r="AG343" i="2"/>
  <c r="AG351" i="2"/>
  <c r="AG355" i="2"/>
  <c r="AG359" i="2"/>
  <c r="AG360" i="2"/>
  <c r="AG362" i="2"/>
  <c r="AG363" i="2"/>
  <c r="AG369" i="2"/>
  <c r="AG373" i="2"/>
  <c r="AG380" i="2"/>
  <c r="AG381" i="2"/>
  <c r="AG382" i="2"/>
  <c r="AG383" i="2"/>
  <c r="AG395" i="2"/>
  <c r="AG396" i="2"/>
  <c r="AG399" i="2"/>
  <c r="AG400" i="2"/>
  <c r="AG413" i="2"/>
  <c r="AG419" i="2"/>
  <c r="AG420" i="2"/>
  <c r="AG422" i="2"/>
  <c r="AG423" i="2"/>
  <c r="AG424" i="2"/>
  <c r="AG425" i="2"/>
  <c r="AG429" i="2"/>
  <c r="AG437" i="2"/>
  <c r="AG446" i="2"/>
  <c r="AG447" i="2"/>
  <c r="AG450" i="2"/>
  <c r="AG451" i="2"/>
  <c r="AG465" i="2"/>
  <c r="AG466" i="2"/>
  <c r="AG467" i="2"/>
  <c r="AG468" i="2"/>
  <c r="AG474" i="2"/>
  <c r="AG475" i="2"/>
  <c r="AG477" i="2"/>
  <c r="AG480" i="2"/>
  <c r="AG482" i="2"/>
  <c r="AG483" i="2"/>
  <c r="AG486" i="2"/>
  <c r="AG487" i="2"/>
  <c r="AG490" i="2"/>
  <c r="AG491" i="2"/>
  <c r="AG493" i="2"/>
  <c r="AG496" i="2"/>
  <c r="AG498" i="2"/>
  <c r="AG499" i="2"/>
  <c r="AG502" i="2"/>
  <c r="AG503" i="2"/>
  <c r="AG506" i="2"/>
  <c r="AG507" i="2"/>
  <c r="AG509" i="2"/>
  <c r="AG512" i="2"/>
  <c r="AG516" i="2"/>
  <c r="AG521" i="2"/>
  <c r="AG524" i="2"/>
  <c r="AG529" i="2"/>
  <c r="AG532" i="2"/>
  <c r="AG538" i="2"/>
  <c r="AG545" i="2"/>
  <c r="AG546" i="2"/>
  <c r="AG548" i="2"/>
  <c r="AG553" i="2"/>
  <c r="AG554" i="2"/>
  <c r="AG556" i="2"/>
  <c r="AG559" i="2"/>
  <c r="AG562" i="2"/>
  <c r="AG565" i="2"/>
  <c r="AG566" i="2"/>
  <c r="AG568" i="2"/>
  <c r="AG571" i="2"/>
  <c r="AG575" i="2"/>
  <c r="AG585" i="2"/>
  <c r="AG586" i="2"/>
  <c r="AG589" i="2"/>
  <c r="AG590" i="2"/>
  <c r="AG596" i="2"/>
  <c r="AG599" i="2"/>
  <c r="AG601" i="2"/>
  <c r="AG602" i="2"/>
  <c r="AG603" i="2"/>
  <c r="AG605" i="2"/>
  <c r="AG606" i="2"/>
  <c r="AG500" i="2"/>
  <c r="AG504" i="2"/>
  <c r="AG508" i="2"/>
  <c r="AG513" i="2"/>
  <c r="AG517" i="2"/>
  <c r="AG525" i="2"/>
  <c r="AG526" i="2"/>
  <c r="AG527" i="2"/>
  <c r="AG528" i="2"/>
  <c r="AG533" i="2"/>
  <c r="AG534" i="2"/>
  <c r="AG535" i="2"/>
  <c r="AG536" i="2"/>
  <c r="AG539" i="2"/>
  <c r="AG557" i="2"/>
  <c r="AG558" i="2"/>
  <c r="AG569" i="2"/>
  <c r="AG572" i="2"/>
  <c r="AG579" i="2"/>
  <c r="AG583" i="2"/>
  <c r="AG597" i="2"/>
  <c r="AG600" i="2"/>
  <c r="AG612" i="2"/>
  <c r="AG615" i="2"/>
  <c r="AG621" i="2"/>
  <c r="AG629" i="2"/>
  <c r="AG632" i="2"/>
  <c r="AG633" i="2"/>
  <c r="AG634" i="2"/>
  <c r="AG640" i="2"/>
  <c r="AG641" i="2"/>
  <c r="AG647" i="2"/>
  <c r="AG651" i="2"/>
  <c r="AG656" i="2"/>
  <c r="AG657" i="2"/>
  <c r="AG663" i="2"/>
  <c r="AG667" i="2"/>
  <c r="AG672" i="2"/>
  <c r="AG673" i="2"/>
  <c r="AG680" i="2"/>
  <c r="AG681" i="2"/>
  <c r="AG686" i="2"/>
  <c r="AG695" i="2"/>
  <c r="AG698" i="2"/>
  <c r="AG712" i="2"/>
  <c r="AG713" i="2"/>
  <c r="AG714" i="2"/>
  <c r="AG722" i="2"/>
  <c r="AG725" i="2"/>
  <c r="AG727" i="2"/>
  <c r="AG728" i="2"/>
  <c r="AG738" i="2"/>
  <c r="AG741" i="2"/>
  <c r="AG743" i="2"/>
  <c r="AG744" i="2"/>
  <c r="AG754" i="2"/>
  <c r="AG757" i="2"/>
  <c r="AG759" i="2"/>
  <c r="AG760" i="2"/>
  <c r="AG770" i="2"/>
  <c r="AG773" i="2"/>
  <c r="AG775" i="2"/>
  <c r="AG776" i="2"/>
  <c r="AG777" i="2"/>
  <c r="AG781" i="2"/>
  <c r="AG783" i="2"/>
  <c r="AG784" i="2"/>
  <c r="AG787" i="2"/>
  <c r="AG788" i="2"/>
  <c r="AG789" i="2"/>
  <c r="AG791" i="2"/>
  <c r="AG792" i="2"/>
  <c r="AG793" i="2"/>
  <c r="AG795" i="2"/>
  <c r="AG806" i="2"/>
  <c r="AG807" i="2"/>
  <c r="AG808" i="2"/>
  <c r="AG497" i="2"/>
  <c r="AG501" i="2"/>
  <c r="AG505" i="2"/>
  <c r="AG520" i="2"/>
  <c r="AG522" i="2"/>
  <c r="AG523" i="2"/>
  <c r="AG530" i="2"/>
  <c r="AG531" i="2"/>
  <c r="AG537" i="2"/>
  <c r="AG541" i="2"/>
  <c r="AG542" i="2"/>
  <c r="AG543" i="2"/>
  <c r="AG544" i="2"/>
  <c r="AG549" i="2"/>
  <c r="AG560" i="2"/>
  <c r="AG563" i="2"/>
  <c r="AG567" i="2"/>
  <c r="AG570" i="2"/>
  <c r="AG573" i="2"/>
  <c r="AG574" i="2"/>
  <c r="AG576" i="2"/>
  <c r="AG580" i="2"/>
  <c r="AG587" i="2"/>
  <c r="AG591" i="2"/>
  <c r="AG595" i="2"/>
  <c r="AG598" i="2"/>
  <c r="AG604" i="2"/>
  <c r="AG607" i="2"/>
  <c r="AG616" i="2"/>
  <c r="AG510" i="2"/>
  <c r="AG511" i="2"/>
  <c r="AG514" i="2"/>
  <c r="AG515" i="2"/>
  <c r="AG518" i="2"/>
  <c r="AG519" i="2"/>
  <c r="AG540" i="2"/>
  <c r="AG547" i="2"/>
  <c r="AG550" i="2"/>
  <c r="AG551" i="2"/>
  <c r="AG552" i="2"/>
  <c r="AG555" i="2"/>
  <c r="AG561" i="2"/>
  <c r="AG564" i="2"/>
  <c r="AG577" i="2"/>
  <c r="AG578" i="2"/>
  <c r="AG581" i="2"/>
  <c r="AG582" i="2"/>
  <c r="AG584" i="2"/>
  <c r="AG588" i="2"/>
  <c r="AG592" i="2"/>
  <c r="AG593" i="2"/>
  <c r="AG594" i="2"/>
  <c r="AG608" i="2"/>
  <c r="AG609" i="2"/>
  <c r="AG610" i="2"/>
  <c r="AG611" i="2"/>
  <c r="AG613" i="2"/>
  <c r="AG614" i="2"/>
  <c r="AG620" i="2"/>
  <c r="AG627" i="2"/>
  <c r="AG636" i="2"/>
  <c r="AG637" i="2"/>
  <c r="AG646" i="2"/>
  <c r="AG648" i="2"/>
  <c r="AG649" i="2"/>
  <c r="AG652" i="2"/>
  <c r="AG653" i="2"/>
  <c r="AG662" i="2"/>
  <c r="AG664" i="2"/>
  <c r="AG665" i="2"/>
  <c r="AG668" i="2"/>
  <c r="AG669" i="2"/>
  <c r="AG679" i="2"/>
  <c r="AG687" i="2"/>
  <c r="AG696" i="2"/>
  <c r="AG697" i="2"/>
  <c r="AG699" i="2"/>
  <c r="AG700" i="2"/>
  <c r="AG701" i="2"/>
  <c r="AG702" i="2"/>
  <c r="AG710" i="2"/>
  <c r="AG717" i="2"/>
  <c r="AG721" i="2"/>
  <c r="AG726" i="2"/>
  <c r="AG733" i="2"/>
  <c r="AG737" i="2"/>
  <c r="AG742" i="2"/>
  <c r="AG749" i="2"/>
  <c r="AG753" i="2"/>
  <c r="AG758" i="2"/>
  <c r="AG765" i="2"/>
  <c r="AG769" i="2"/>
  <c r="AG774" i="2"/>
  <c r="AG782" i="2"/>
  <c r="AG790" i="2"/>
  <c r="AG794" i="2"/>
  <c r="AG628" i="2"/>
  <c r="AG654" i="2"/>
  <c r="AG683" i="2"/>
  <c r="AG688" i="2"/>
  <c r="AG689" i="2"/>
  <c r="AG690" i="2"/>
  <c r="AG704" i="2"/>
  <c r="AG705" i="2"/>
  <c r="AG707" i="2"/>
  <c r="AG708" i="2"/>
  <c r="AG709" i="2"/>
  <c r="AG715" i="2"/>
  <c r="AG716" i="2"/>
  <c r="AG735" i="2"/>
  <c r="AG736" i="2"/>
  <c r="AG739" i="2"/>
  <c r="AG740" i="2"/>
  <c r="AG746" i="2"/>
  <c r="AG766" i="2"/>
  <c r="AG796" i="2"/>
  <c r="AG23" i="2"/>
  <c r="AG32" i="2"/>
  <c r="AG42" i="2"/>
  <c r="AG46" i="2"/>
  <c r="AG51" i="2"/>
  <c r="AG56" i="2"/>
  <c r="AG57" i="2"/>
  <c r="AG58" i="2"/>
  <c r="AG61" i="2"/>
  <c r="AG65" i="2"/>
  <c r="AG81" i="2"/>
  <c r="AG83" i="2"/>
  <c r="AG84" i="2"/>
  <c r="AG94" i="2"/>
  <c r="AG100" i="2"/>
  <c r="AG143" i="2"/>
  <c r="AG169" i="2"/>
  <c r="AG175" i="2"/>
  <c r="AG184" i="2"/>
  <c r="AG188" i="2"/>
  <c r="AG194" i="2"/>
  <c r="AG231" i="2"/>
  <c r="AG623" i="2"/>
  <c r="AG642" i="2"/>
  <c r="AG644" i="2"/>
  <c r="AG645" i="2"/>
  <c r="AG655" i="2"/>
  <c r="AG659" i="2"/>
  <c r="AG666" i="2"/>
  <c r="AG674" i="2"/>
  <c r="AG676" i="2"/>
  <c r="AG677" i="2"/>
  <c r="AG678" i="2"/>
  <c r="AG711" i="2"/>
  <c r="AG718" i="2"/>
  <c r="AG729" i="2"/>
  <c r="AG731" i="2"/>
  <c r="AG732" i="2"/>
  <c r="AG751" i="2"/>
  <c r="AG752" i="2"/>
  <c r="AG755" i="2"/>
  <c r="AG756" i="2"/>
  <c r="AG762" i="2"/>
  <c r="AG779" i="2"/>
  <c r="AG780" i="2"/>
  <c r="AG785" i="2"/>
  <c r="AG802" i="2"/>
  <c r="AG805" i="2"/>
  <c r="AG810" i="2"/>
  <c r="AG813" i="2"/>
  <c r="AG818" i="2"/>
  <c r="AG822" i="2"/>
  <c r="AG6" i="2"/>
  <c r="AG9" i="2"/>
  <c r="AG11" i="2"/>
  <c r="AG17" i="2"/>
  <c r="AG20" i="2"/>
  <c r="AG28" i="2"/>
  <c r="AG36" i="2"/>
  <c r="AG43" i="2"/>
  <c r="AG48" i="2"/>
  <c r="AG49" i="2"/>
  <c r="AG59" i="2"/>
  <c r="AG62" i="2"/>
  <c r="AG69" i="2"/>
  <c r="AG74" i="2"/>
  <c r="AG85" i="2"/>
  <c r="AG87" i="2"/>
  <c r="AG88" i="2"/>
  <c r="AG91" i="2"/>
  <c r="AG92" i="2"/>
  <c r="AG107" i="2"/>
  <c r="AG108" i="2"/>
  <c r="AG109" i="2"/>
  <c r="AG110" i="2"/>
  <c r="AG113" i="2"/>
  <c r="AG114" i="2"/>
  <c r="AG117" i="2"/>
  <c r="AG118" i="2"/>
  <c r="AG119" i="2"/>
  <c r="AG123" i="2"/>
  <c r="AG126" i="2"/>
  <c r="AG129" i="2"/>
  <c r="AG133" i="2"/>
  <c r="AG144" i="2"/>
  <c r="AG148" i="2"/>
  <c r="AG149" i="2"/>
  <c r="AG152" i="2"/>
  <c r="AG155" i="2"/>
  <c r="AG156" i="2"/>
  <c r="AG158" i="2"/>
  <c r="AG159" i="2"/>
  <c r="AG168" i="2"/>
  <c r="AG170" i="2"/>
  <c r="AG176" i="2"/>
  <c r="AG178" i="2"/>
  <c r="AG197" i="2"/>
  <c r="AG200" i="2"/>
  <c r="AG201" i="2"/>
  <c r="AG206" i="2"/>
  <c r="AG210" i="2"/>
  <c r="AG214" i="2"/>
  <c r="AG218" i="2"/>
  <c r="AG89" i="2"/>
  <c r="AG93" i="2"/>
  <c r="AG96" i="2"/>
  <c r="AG102" i="2"/>
  <c r="AG104" i="2"/>
  <c r="AG111" i="2"/>
  <c r="AG124" i="2"/>
  <c r="AG127" i="2"/>
  <c r="AG130" i="2"/>
  <c r="AG131" i="2"/>
  <c r="AG137" i="2"/>
  <c r="AG153" i="2"/>
  <c r="AG165" i="2"/>
  <c r="AG171" i="2"/>
  <c r="AG173" i="2"/>
  <c r="AG179" i="2"/>
  <c r="AG181" i="2"/>
  <c r="AG186" i="2"/>
  <c r="AG191" i="2"/>
  <c r="AG192" i="2"/>
  <c r="AG195" i="2"/>
  <c r="AG196" i="2"/>
  <c r="AG198" i="2"/>
  <c r="AG204" i="2"/>
  <c r="AG207" i="2"/>
  <c r="AG211" i="2"/>
  <c r="AG212" i="2"/>
  <c r="AG215" i="2"/>
  <c r="AG222" i="2"/>
  <c r="AG226" i="2"/>
  <c r="AG617" i="2"/>
  <c r="AG618" i="2"/>
  <c r="AG619" i="2"/>
  <c r="AG635" i="2"/>
  <c r="AG638" i="2"/>
  <c r="AG670" i="2"/>
  <c r="AG682" i="2"/>
  <c r="AG684" i="2"/>
  <c r="AG685" i="2"/>
  <c r="AG691" i="2"/>
  <c r="AG692" i="2"/>
  <c r="AG693" i="2"/>
  <c r="AG694" i="2"/>
  <c r="AG703" i="2"/>
  <c r="AG706" i="2"/>
  <c r="AG734" i="2"/>
  <c r="AG745" i="2"/>
  <c r="AG747" i="2"/>
  <c r="AG748" i="2"/>
  <c r="AG767" i="2"/>
  <c r="AG768" i="2"/>
  <c r="AG771" i="2"/>
  <c r="AG772" i="2"/>
  <c r="AG786" i="2"/>
  <c r="AG797" i="2"/>
  <c r="AG7" i="2"/>
  <c r="AG10" i="2"/>
  <c r="AG12" i="2"/>
  <c r="AG13" i="2"/>
  <c r="AG15" i="2"/>
  <c r="AG16" i="2"/>
  <c r="AG18" i="2"/>
  <c r="AG19" i="2"/>
  <c r="AG21" i="2"/>
  <c r="AG24" i="2"/>
  <c r="AG29" i="2"/>
  <c r="AG30" i="2"/>
  <c r="AG31" i="2"/>
  <c r="AG33" i="2"/>
  <c r="AG37" i="2"/>
  <c r="AG40" i="2"/>
  <c r="AG47" i="2"/>
  <c r="AG50" i="2"/>
  <c r="AG52" i="2"/>
  <c r="AG53" i="2"/>
  <c r="AG54" i="2"/>
  <c r="AG60" i="2"/>
  <c r="AG63" i="2"/>
  <c r="AG64" i="2"/>
  <c r="AG66" i="2"/>
  <c r="AG70" i="2"/>
  <c r="AG71" i="2"/>
  <c r="AG72" i="2"/>
  <c r="AG75" i="2"/>
  <c r="AG76" i="2"/>
  <c r="AG77" i="2"/>
  <c r="AG82" i="2"/>
  <c r="AG95" i="2"/>
  <c r="AG103" i="2"/>
  <c r="AG115" i="2"/>
  <c r="AG134" i="2"/>
  <c r="AG141" i="2"/>
  <c r="AG162" i="2"/>
  <c r="AG202" i="2"/>
  <c r="AG208" i="2"/>
  <c r="AG216" i="2"/>
  <c r="AG622" i="2"/>
  <c r="AG624" i="2"/>
  <c r="AG625" i="2"/>
  <c r="AG626" i="2"/>
  <c r="AG630" i="2"/>
  <c r="AG631" i="2"/>
  <c r="AG639" i="2"/>
  <c r="AG643" i="2"/>
  <c r="AG650" i="2"/>
  <c r="AG658" i="2"/>
  <c r="AG660" i="2"/>
  <c r="AG661" i="2"/>
  <c r="AG671" i="2"/>
  <c r="AG675" i="2"/>
  <c r="AG719" i="2"/>
  <c r="AG720" i="2"/>
  <c r="AG723" i="2"/>
  <c r="AG724" i="2"/>
  <c r="AG730" i="2"/>
  <c r="AG750" i="2"/>
  <c r="AG761" i="2"/>
  <c r="AG763" i="2"/>
  <c r="AG764" i="2"/>
  <c r="AG778" i="2"/>
  <c r="AG798" i="2"/>
  <c r="AG799" i="2"/>
  <c r="AG800" i="2"/>
  <c r="AG801" i="2"/>
  <c r="AG803" i="2"/>
  <c r="AG804" i="2"/>
  <c r="AG809" i="2"/>
  <c r="AG811" i="2"/>
  <c r="AG812" i="2"/>
  <c r="AG814" i="2"/>
  <c r="AG815" i="2"/>
  <c r="AG816" i="2"/>
  <c r="AG817" i="2"/>
  <c r="AG819" i="2"/>
  <c r="AG820" i="2"/>
  <c r="AG821" i="2"/>
  <c r="AG8" i="2"/>
  <c r="AG14" i="2"/>
  <c r="AG22" i="2"/>
  <c r="AG25" i="2"/>
  <c r="AG26" i="2"/>
  <c r="AG27" i="2"/>
  <c r="AG34" i="2"/>
  <c r="AG35" i="2"/>
  <c r="AG38" i="2"/>
  <c r="AG39" i="2"/>
  <c r="AG41" i="2"/>
  <c r="AG44" i="2"/>
  <c r="AG45" i="2"/>
  <c r="AG55" i="2"/>
  <c r="AG67" i="2"/>
  <c r="AG68" i="2"/>
  <c r="AG73" i="2"/>
  <c r="AG78" i="2"/>
  <c r="AG79" i="2"/>
  <c r="AG80" i="2"/>
  <c r="AG86" i="2"/>
  <c r="AG90" i="2"/>
  <c r="AG98" i="2"/>
  <c r="AG105" i="2"/>
  <c r="AG112" i="2"/>
  <c r="AG116" i="2"/>
  <c r="AG120" i="2"/>
  <c r="AG121" i="2"/>
  <c r="AG122" i="2"/>
  <c r="AG128" i="2"/>
  <c r="AG132" i="2"/>
  <c r="AG135" i="2"/>
  <c r="AG138" i="2"/>
  <c r="AG139" i="2"/>
  <c r="AG142" i="2"/>
  <c r="AG145" i="2"/>
  <c r="AG150" i="2"/>
  <c r="AG151" i="2"/>
  <c r="AG160" i="2"/>
  <c r="AG163" i="2"/>
  <c r="AG164" i="2"/>
  <c r="AG166" i="2"/>
  <c r="AG172" i="2"/>
  <c r="AG174" i="2"/>
  <c r="AG180" i="2"/>
  <c r="AG182" i="2"/>
  <c r="AG185" i="2"/>
  <c r="AG189" i="2"/>
  <c r="AG199" i="2"/>
  <c r="AG205" i="2"/>
  <c r="AG209" i="2"/>
  <c r="AG213" i="2"/>
  <c r="AG217" i="2"/>
  <c r="AG219" i="2"/>
  <c r="AG220" i="2"/>
  <c r="AG223" i="2"/>
  <c r="AG224" i="2"/>
  <c r="AG227" i="2"/>
  <c r="AG228" i="2"/>
  <c r="AG230" i="2"/>
  <c r="AG232" i="2"/>
  <c r="AG97" i="2"/>
  <c r="AG99" i="2"/>
  <c r="AG101" i="2"/>
  <c r="AG106" i="2"/>
  <c r="AG125" i="2"/>
  <c r="AG136" i="2"/>
  <c r="AG140" i="2"/>
  <c r="AG146" i="2"/>
  <c r="AG147" i="2"/>
  <c r="AG154" i="2"/>
  <c r="AG157" i="2"/>
  <c r="AG161" i="2"/>
  <c r="AG167" i="2"/>
  <c r="AG177" i="2"/>
  <c r="AG183" i="2"/>
  <c r="AG187" i="2"/>
  <c r="AG190" i="2"/>
  <c r="AG193" i="2"/>
  <c r="AG203" i="2"/>
  <c r="AG221" i="2"/>
  <c r="AG225" i="2"/>
  <c r="AG229" i="2"/>
  <c r="D21" i="2"/>
  <c r="B27" i="2" s="1"/>
  <c r="D37" i="2"/>
  <c r="E37" i="2"/>
  <c r="AG4" i="2"/>
  <c r="AG5" i="2"/>
  <c r="C33" i="4" l="1"/>
  <c r="B74" i="1" s="1"/>
  <c r="B77" i="1" s="1"/>
  <c r="D38" i="2"/>
  <c r="C36" i="4"/>
  <c r="C34" i="4"/>
  <c r="C35" i="4" s="1"/>
  <c r="B75" i="1" s="1"/>
  <c r="B27" i="4"/>
  <c r="B29" i="4"/>
  <c r="B35" i="2"/>
  <c r="B34" i="2"/>
  <c r="B28" i="4"/>
  <c r="B25" i="4"/>
  <c r="B38" i="4"/>
  <c r="X245" i="2"/>
  <c r="X246" i="2"/>
  <c r="X249" i="2"/>
  <c r="X251" i="2"/>
  <c r="X262" i="2"/>
  <c r="X265" i="2"/>
  <c r="X275" i="2"/>
  <c r="X279" i="2"/>
  <c r="X287" i="2"/>
  <c r="X290" i="2"/>
  <c r="X293" i="2"/>
  <c r="X298" i="2"/>
  <c r="X301" i="2"/>
  <c r="X302" i="2"/>
  <c r="X313" i="2"/>
  <c r="X241" i="2"/>
  <c r="X250" i="2"/>
  <c r="X257" i="2"/>
  <c r="X258" i="2"/>
  <c r="X260" i="2"/>
  <c r="X269" i="2"/>
  <c r="X272" i="2"/>
  <c r="X274" i="2"/>
  <c r="X278" i="2"/>
  <c r="X280" i="2"/>
  <c r="X281" i="2"/>
  <c r="X282" i="2"/>
  <c r="X286" i="2"/>
  <c r="X288" i="2"/>
  <c r="X292" i="2"/>
  <c r="X297" i="2"/>
  <c r="X300" i="2"/>
  <c r="X305" i="2"/>
  <c r="X306" i="2"/>
  <c r="X312" i="2"/>
  <c r="X233" i="2"/>
  <c r="X234" i="2"/>
  <c r="X235" i="2"/>
  <c r="X239" i="2"/>
  <c r="X240" i="2"/>
  <c r="X242" i="2"/>
  <c r="X254" i="2"/>
  <c r="X261" i="2"/>
  <c r="X263" i="2"/>
  <c r="X268" i="2"/>
  <c r="X270" i="2"/>
  <c r="X271" i="2"/>
  <c r="X283" i="2"/>
  <c r="X289" i="2"/>
  <c r="X309" i="2"/>
  <c r="X311" i="2"/>
  <c r="X317" i="2"/>
  <c r="X323" i="2"/>
  <c r="X325" i="2"/>
  <c r="X328" i="2"/>
  <c r="X237" i="2"/>
  <c r="X238" i="2"/>
  <c r="X243" i="2"/>
  <c r="X248" i="2"/>
  <c r="X252" i="2"/>
  <c r="X253" i="2"/>
  <c r="X255" i="2"/>
  <c r="X259" i="2"/>
  <c r="X276" i="2"/>
  <c r="X284" i="2"/>
  <c r="X294" i="2"/>
  <c r="X296" i="2"/>
  <c r="X304" i="2"/>
  <c r="X236" i="2"/>
  <c r="X244" i="2"/>
  <c r="X247" i="2"/>
  <c r="X256" i="2"/>
  <c r="X264" i="2"/>
  <c r="X266" i="2"/>
  <c r="X267" i="2"/>
  <c r="X273" i="2"/>
  <c r="X277" i="2"/>
  <c r="X285" i="2"/>
  <c r="X291" i="2"/>
  <c r="X295" i="2"/>
  <c r="X299" i="2"/>
  <c r="X303" i="2"/>
  <c r="X307" i="2"/>
  <c r="X308" i="2"/>
  <c r="X321" i="2"/>
  <c r="X324" i="2"/>
  <c r="X327" i="2"/>
  <c r="X315" i="2"/>
  <c r="X316" i="2"/>
  <c r="X319" i="2"/>
  <c r="X322" i="2"/>
  <c r="X314" i="2"/>
  <c r="X318" i="2"/>
  <c r="X326" i="2"/>
  <c r="X341" i="2"/>
  <c r="X343" i="2"/>
  <c r="X344" i="2"/>
  <c r="X346" i="2"/>
  <c r="X357" i="2"/>
  <c r="X366" i="2"/>
  <c r="X379" i="2"/>
  <c r="X380" i="2"/>
  <c r="X383" i="2"/>
  <c r="X388" i="2"/>
  <c r="X397" i="2"/>
  <c r="X399" i="2"/>
  <c r="X402" i="2"/>
  <c r="X310" i="2"/>
  <c r="X320" i="2"/>
  <c r="X329" i="2"/>
  <c r="X331" i="2"/>
  <c r="X333" i="2"/>
  <c r="X335" i="2"/>
  <c r="X336" i="2"/>
  <c r="X338" i="2"/>
  <c r="X349" i="2"/>
  <c r="X351" i="2"/>
  <c r="X352" i="2"/>
  <c r="X353" i="2"/>
  <c r="X358" i="2"/>
  <c r="X362" i="2"/>
  <c r="X365" i="2"/>
  <c r="X367" i="2"/>
  <c r="X368" i="2"/>
  <c r="X369" i="2"/>
  <c r="X373" i="2"/>
  <c r="X385" i="2"/>
  <c r="X389" i="2"/>
  <c r="X391" i="2"/>
  <c r="X394" i="2"/>
  <c r="X396" i="2"/>
  <c r="X334" i="2"/>
  <c r="X342" i="2"/>
  <c r="X350" i="2"/>
  <c r="X354" i="2"/>
  <c r="X356" i="2"/>
  <c r="X359" i="2"/>
  <c r="X361" i="2"/>
  <c r="X390" i="2"/>
  <c r="X400" i="2"/>
  <c r="X404" i="2"/>
  <c r="X409" i="2"/>
  <c r="X413" i="2"/>
  <c r="X414" i="2"/>
  <c r="X417" i="2"/>
  <c r="X436" i="2"/>
  <c r="X438" i="2"/>
  <c r="X440" i="2"/>
  <c r="X442" i="2"/>
  <c r="X448" i="2"/>
  <c r="X450" i="2"/>
  <c r="X452" i="2"/>
  <c r="X330" i="2"/>
  <c r="X332" i="2"/>
  <c r="X337" i="2"/>
  <c r="X340" i="2"/>
  <c r="X345" i="2"/>
  <c r="X348" i="2"/>
  <c r="X355" i="2"/>
  <c r="X370" i="2"/>
  <c r="X377" i="2"/>
  <c r="X378" i="2"/>
  <c r="X392" i="2"/>
  <c r="X401" i="2"/>
  <c r="X406" i="2"/>
  <c r="X412" i="2"/>
  <c r="X416" i="2"/>
  <c r="X418" i="2"/>
  <c r="X428" i="2"/>
  <c r="X443" i="2"/>
  <c r="X451" i="2"/>
  <c r="X464" i="2"/>
  <c r="X471" i="2"/>
  <c r="X472" i="2"/>
  <c r="X476" i="2"/>
  <c r="X477" i="2"/>
  <c r="X479" i="2"/>
  <c r="X486" i="2"/>
  <c r="X492" i="2"/>
  <c r="X493" i="2"/>
  <c r="X495" i="2"/>
  <c r="X339" i="2"/>
  <c r="X347" i="2"/>
  <c r="X360" i="2"/>
  <c r="X364" i="2"/>
  <c r="X371" i="2"/>
  <c r="X375" i="2"/>
  <c r="X381" i="2"/>
  <c r="X382" i="2"/>
  <c r="X386" i="2"/>
  <c r="X393" i="2"/>
  <c r="X403" i="2"/>
  <c r="X405" i="2"/>
  <c r="X407" i="2"/>
  <c r="X419" i="2"/>
  <c r="X422" i="2"/>
  <c r="X424" i="2"/>
  <c r="X432" i="2"/>
  <c r="X433" i="2"/>
  <c r="X434" i="2"/>
  <c r="X435" i="2"/>
  <c r="X439" i="2"/>
  <c r="X445" i="2"/>
  <c r="X363" i="2"/>
  <c r="X372" i="2"/>
  <c r="X374" i="2"/>
  <c r="X376" i="2"/>
  <c r="X384" i="2"/>
  <c r="X387" i="2"/>
  <c r="X395" i="2"/>
  <c r="X398" i="2"/>
  <c r="X408" i="2"/>
  <c r="X410" i="2"/>
  <c r="X411" i="2"/>
  <c r="X415" i="2"/>
  <c r="X420" i="2"/>
  <c r="X421" i="2"/>
  <c r="X423" i="2"/>
  <c r="X425" i="2"/>
  <c r="X426" i="2"/>
  <c r="X427" i="2"/>
  <c r="X429" i="2"/>
  <c r="X430" i="2"/>
  <c r="X431" i="2"/>
  <c r="X437" i="2"/>
  <c r="X441" i="2"/>
  <c r="X444" i="2"/>
  <c r="X446" i="2"/>
  <c r="X449" i="2"/>
  <c r="X453" i="2"/>
  <c r="X456" i="2"/>
  <c r="X458" i="2"/>
  <c r="X460" i="2"/>
  <c r="X462" i="2"/>
  <c r="X465" i="2"/>
  <c r="X467" i="2"/>
  <c r="X470" i="2"/>
  <c r="X478" i="2"/>
  <c r="X484" i="2"/>
  <c r="X485" i="2"/>
  <c r="X487" i="2"/>
  <c r="X494" i="2"/>
  <c r="X500" i="2"/>
  <c r="X457" i="2"/>
  <c r="X463" i="2"/>
  <c r="X469" i="2"/>
  <c r="X473" i="2"/>
  <c r="X474" i="2"/>
  <c r="X475" i="2"/>
  <c r="X488" i="2"/>
  <c r="X497" i="2"/>
  <c r="X502" i="2"/>
  <c r="X508" i="2"/>
  <c r="X509" i="2"/>
  <c r="X511" i="2"/>
  <c r="X523" i="2"/>
  <c r="X527" i="2"/>
  <c r="X529" i="2"/>
  <c r="X556" i="2"/>
  <c r="X558" i="2"/>
  <c r="X567" i="2"/>
  <c r="X569" i="2"/>
  <c r="X454" i="2"/>
  <c r="X459" i="2"/>
  <c r="X461" i="2"/>
  <c r="X480" i="2"/>
  <c r="X489" i="2"/>
  <c r="X498" i="2"/>
  <c r="X499" i="2"/>
  <c r="X506" i="2"/>
  <c r="X512" i="2"/>
  <c r="X513" i="2"/>
  <c r="X515" i="2"/>
  <c r="X519" i="2"/>
  <c r="X530" i="2"/>
  <c r="X533" i="2"/>
  <c r="X535" i="2"/>
  <c r="X538" i="2"/>
  <c r="X542" i="2"/>
  <c r="X547" i="2"/>
  <c r="X555" i="2"/>
  <c r="X557" i="2"/>
  <c r="X560" i="2"/>
  <c r="X562" i="2"/>
  <c r="X571" i="2"/>
  <c r="X573" i="2"/>
  <c r="X576" i="2"/>
  <c r="X578" i="2"/>
  <c r="X587" i="2"/>
  <c r="X589" i="2"/>
  <c r="X591" i="2"/>
  <c r="X594" i="2"/>
  <c r="X600" i="2"/>
  <c r="X605" i="2"/>
  <c r="X607" i="2"/>
  <c r="X610" i="2"/>
  <c r="X613" i="2"/>
  <c r="X615" i="2"/>
  <c r="X617" i="2"/>
  <c r="X619" i="2"/>
  <c r="X624" i="2"/>
  <c r="X455" i="2"/>
  <c r="X481" i="2"/>
  <c r="X490" i="2"/>
  <c r="X491" i="2"/>
  <c r="X501" i="2"/>
  <c r="X503" i="2"/>
  <c r="X510" i="2"/>
  <c r="X516" i="2"/>
  <c r="X517" i="2"/>
  <c r="X522" i="2"/>
  <c r="X526" i="2"/>
  <c r="X531" i="2"/>
  <c r="X534" i="2"/>
  <c r="X536" i="2"/>
  <c r="X537" i="2"/>
  <c r="X540" i="2"/>
  <c r="X541" i="2"/>
  <c r="X544" i="2"/>
  <c r="X551" i="2"/>
  <c r="X552" i="2"/>
  <c r="X553" i="2"/>
  <c r="X554" i="2"/>
  <c r="X559" i="2"/>
  <c r="X561" i="2"/>
  <c r="X564" i="2"/>
  <c r="X447" i="2"/>
  <c r="X466" i="2"/>
  <c r="X468" i="2"/>
  <c r="X482" i="2"/>
  <c r="X483" i="2"/>
  <c r="X496" i="2"/>
  <c r="X504" i="2"/>
  <c r="X505" i="2"/>
  <c r="X507" i="2"/>
  <c r="X514" i="2"/>
  <c r="X518" i="2"/>
  <c r="X520" i="2"/>
  <c r="X521" i="2"/>
  <c r="X524" i="2"/>
  <c r="X525" i="2"/>
  <c r="X528" i="2"/>
  <c r="X532" i="2"/>
  <c r="X539" i="2"/>
  <c r="X543" i="2"/>
  <c r="X545" i="2"/>
  <c r="X546" i="2"/>
  <c r="X548" i="2"/>
  <c r="X549" i="2"/>
  <c r="X550" i="2"/>
  <c r="X563" i="2"/>
  <c r="X565" i="2"/>
  <c r="X568" i="2"/>
  <c r="X570" i="2"/>
  <c r="X579" i="2"/>
  <c r="X581" i="2"/>
  <c r="X584" i="2"/>
  <c r="X586" i="2"/>
  <c r="X593" i="2"/>
  <c r="X595" i="2"/>
  <c r="X602" i="2"/>
  <c r="X604" i="2"/>
  <c r="X606" i="2"/>
  <c r="X609" i="2"/>
  <c r="X575" i="2"/>
  <c r="X585" i="2"/>
  <c r="X588" i="2"/>
  <c r="X599" i="2"/>
  <c r="X603" i="2"/>
  <c r="X616" i="2"/>
  <c r="X628" i="2"/>
  <c r="X630" i="2"/>
  <c r="X636" i="2"/>
  <c r="X642" i="2"/>
  <c r="X643" i="2"/>
  <c r="X645" i="2"/>
  <c r="X652" i="2"/>
  <c r="X658" i="2"/>
  <c r="X659" i="2"/>
  <c r="X661" i="2"/>
  <c r="X668" i="2"/>
  <c r="X674" i="2"/>
  <c r="X675" i="2"/>
  <c r="X677" i="2"/>
  <c r="X679" i="2"/>
  <c r="X684" i="2"/>
  <c r="X687" i="2"/>
  <c r="X697" i="2"/>
  <c r="X704" i="2"/>
  <c r="X706" i="2"/>
  <c r="X707" i="2"/>
  <c r="X708" i="2"/>
  <c r="X710" i="2"/>
  <c r="X711" i="2"/>
  <c r="X712" i="2"/>
  <c r="X717" i="2"/>
  <c r="X718" i="2"/>
  <c r="X720" i="2"/>
  <c r="X727" i="2"/>
  <c r="X733" i="2"/>
  <c r="X577" i="2"/>
  <c r="X580" i="2"/>
  <c r="X590" i="2"/>
  <c r="X592" i="2"/>
  <c r="X601" i="2"/>
  <c r="X612" i="2"/>
  <c r="X618" i="2"/>
  <c r="X620" i="2"/>
  <c r="X632" i="2"/>
  <c r="X633" i="2"/>
  <c r="X635" i="2"/>
  <c r="X640" i="2"/>
  <c r="X646" i="2"/>
  <c r="X647" i="2"/>
  <c r="X649" i="2"/>
  <c r="X656" i="2"/>
  <c r="X662" i="2"/>
  <c r="X663" i="2"/>
  <c r="X665" i="2"/>
  <c r="X672" i="2"/>
  <c r="X680" i="2"/>
  <c r="X692" i="2"/>
  <c r="X721" i="2"/>
  <c r="X566" i="2"/>
  <c r="X572" i="2"/>
  <c r="X582" i="2"/>
  <c r="X608" i="2"/>
  <c r="X614" i="2"/>
  <c r="X621" i="2"/>
  <c r="X622" i="2"/>
  <c r="X625" i="2"/>
  <c r="X626" i="2"/>
  <c r="X637" i="2"/>
  <c r="X644" i="2"/>
  <c r="X650" i="2"/>
  <c r="X651" i="2"/>
  <c r="X653" i="2"/>
  <c r="X660" i="2"/>
  <c r="X666" i="2"/>
  <c r="X667" i="2"/>
  <c r="X669" i="2"/>
  <c r="X676" i="2"/>
  <c r="X681" i="2"/>
  <c r="X683" i="2"/>
  <c r="X685" i="2"/>
  <c r="X688" i="2"/>
  <c r="X690" i="2"/>
  <c r="X691" i="2"/>
  <c r="X694" i="2"/>
  <c r="X699" i="2"/>
  <c r="X701" i="2"/>
  <c r="X703" i="2"/>
  <c r="X705" i="2"/>
  <c r="X709" i="2"/>
  <c r="X719" i="2"/>
  <c r="X725" i="2"/>
  <c r="X726" i="2"/>
  <c r="X574" i="2"/>
  <c r="X583" i="2"/>
  <c r="X596" i="2"/>
  <c r="X597" i="2"/>
  <c r="X598" i="2"/>
  <c r="X611" i="2"/>
  <c r="X623" i="2"/>
  <c r="X627" i="2"/>
  <c r="X629" i="2"/>
  <c r="X631" i="2"/>
  <c r="X634" i="2"/>
  <c r="X638" i="2"/>
  <c r="X639" i="2"/>
  <c r="X641" i="2"/>
  <c r="X648" i="2"/>
  <c r="X654" i="2"/>
  <c r="X655" i="2"/>
  <c r="X657" i="2"/>
  <c r="X664" i="2"/>
  <c r="X670" i="2"/>
  <c r="X671" i="2"/>
  <c r="X673" i="2"/>
  <c r="X678" i="2"/>
  <c r="X682" i="2"/>
  <c r="X686" i="2"/>
  <c r="X689" i="2"/>
  <c r="X693" i="2"/>
  <c r="X695" i="2"/>
  <c r="X696" i="2"/>
  <c r="X698" i="2"/>
  <c r="X700" i="2"/>
  <c r="X702" i="2"/>
  <c r="X713" i="2"/>
  <c r="X714" i="2"/>
  <c r="X715" i="2"/>
  <c r="X716" i="2"/>
  <c r="X723" i="2"/>
  <c r="X729" i="2"/>
  <c r="X730" i="2"/>
  <c r="X732" i="2"/>
  <c r="X739" i="2"/>
  <c r="X745" i="2"/>
  <c r="X746" i="2"/>
  <c r="X748" i="2"/>
  <c r="X724" i="2"/>
  <c r="X731" i="2"/>
  <c r="X740" i="2"/>
  <c r="X742" i="2"/>
  <c r="X750" i="2"/>
  <c r="X753" i="2"/>
  <c r="X755" i="2"/>
  <c r="X761" i="2"/>
  <c r="X762" i="2"/>
  <c r="X764" i="2"/>
  <c r="X771" i="2"/>
  <c r="X775" i="2"/>
  <c r="X780" i="2"/>
  <c r="X782" i="2"/>
  <c r="X784" i="2"/>
  <c r="X787" i="2"/>
  <c r="X789" i="2"/>
  <c r="X795" i="2"/>
  <c r="X799" i="2"/>
  <c r="X804" i="2"/>
  <c r="X807" i="2"/>
  <c r="X809" i="2"/>
  <c r="X810" i="2"/>
  <c r="X813" i="2"/>
  <c r="X814" i="2"/>
  <c r="X817" i="2"/>
  <c r="X7" i="2"/>
  <c r="X12" i="2"/>
  <c r="X18" i="2"/>
  <c r="X21" i="2"/>
  <c r="X23" i="2"/>
  <c r="X26" i="2"/>
  <c r="X28" i="2"/>
  <c r="X32" i="2"/>
  <c r="X34" i="2"/>
  <c r="X46" i="2"/>
  <c r="X47" i="2"/>
  <c r="X49" i="2"/>
  <c r="X51" i="2"/>
  <c r="X60" i="2"/>
  <c r="X71" i="2"/>
  <c r="X73" i="2"/>
  <c r="X74" i="2"/>
  <c r="X722" i="2"/>
  <c r="X735" i="2"/>
  <c r="X741" i="2"/>
  <c r="X743" i="2"/>
  <c r="X747" i="2"/>
  <c r="X759" i="2"/>
  <c r="X765" i="2"/>
  <c r="X766" i="2"/>
  <c r="X768" i="2"/>
  <c r="X777" i="2"/>
  <c r="X781" i="2"/>
  <c r="X785" i="2"/>
  <c r="X788" i="2"/>
  <c r="X791" i="2"/>
  <c r="X794" i="2"/>
  <c r="X797" i="2"/>
  <c r="X798" i="2"/>
  <c r="X801" i="2"/>
  <c r="X805" i="2"/>
  <c r="X812" i="2"/>
  <c r="X816" i="2"/>
  <c r="X818" i="2"/>
  <c r="X820" i="2"/>
  <c r="X821" i="2"/>
  <c r="X822" i="2"/>
  <c r="X6" i="2"/>
  <c r="X8" i="2"/>
  <c r="X10" i="2"/>
  <c r="X14" i="2"/>
  <c r="X19" i="2"/>
  <c r="X20" i="2"/>
  <c r="X22" i="2"/>
  <c r="X25" i="2"/>
  <c r="X29" i="2"/>
  <c r="X30" i="2"/>
  <c r="X36" i="2"/>
  <c r="X38" i="2"/>
  <c r="X44" i="2"/>
  <c r="X50" i="2"/>
  <c r="X53" i="2"/>
  <c r="X57" i="2"/>
  <c r="X58" i="2"/>
  <c r="X59" i="2"/>
  <c r="X62" i="2"/>
  <c r="X64" i="2"/>
  <c r="X68" i="2"/>
  <c r="X70" i="2"/>
  <c r="X76" i="2"/>
  <c r="X77" i="2"/>
  <c r="X78" i="2"/>
  <c r="X79" i="2"/>
  <c r="X85" i="2"/>
  <c r="X86" i="2"/>
  <c r="X736" i="2"/>
  <c r="X738" i="2"/>
  <c r="X744" i="2"/>
  <c r="X749" i="2"/>
  <c r="X751" i="2"/>
  <c r="X756" i="2"/>
  <c r="X763" i="2"/>
  <c r="X769" i="2"/>
  <c r="X770" i="2"/>
  <c r="X772" i="2"/>
  <c r="X774" i="2"/>
  <c r="X776" i="2"/>
  <c r="X778" i="2"/>
  <c r="X783" i="2"/>
  <c r="X786" i="2"/>
  <c r="X793" i="2"/>
  <c r="X796" i="2"/>
  <c r="X800" i="2"/>
  <c r="X802" i="2"/>
  <c r="X819" i="2"/>
  <c r="X9" i="2"/>
  <c r="X13" i="2"/>
  <c r="X16" i="2"/>
  <c r="X17" i="2"/>
  <c r="X24" i="2"/>
  <c r="X27" i="2"/>
  <c r="X31" i="2"/>
  <c r="X41" i="2"/>
  <c r="X48" i="2"/>
  <c r="X52" i="2"/>
  <c r="X54" i="2"/>
  <c r="X55" i="2"/>
  <c r="X56" i="2"/>
  <c r="X61" i="2"/>
  <c r="X63" i="2"/>
  <c r="X66" i="2"/>
  <c r="X69" i="2"/>
  <c r="X728" i="2"/>
  <c r="X734" i="2"/>
  <c r="X737" i="2"/>
  <c r="X752" i="2"/>
  <c r="X754" i="2"/>
  <c r="X757" i="2"/>
  <c r="X758" i="2"/>
  <c r="X760" i="2"/>
  <c r="X767" i="2"/>
  <c r="X773" i="2"/>
  <c r="X779" i="2"/>
  <c r="X790" i="2"/>
  <c r="X792" i="2"/>
  <c r="X803" i="2"/>
  <c r="X806" i="2"/>
  <c r="X808" i="2"/>
  <c r="X811" i="2"/>
  <c r="X815" i="2"/>
  <c r="X11" i="2"/>
  <c r="X15" i="2"/>
  <c r="X33" i="2"/>
  <c r="X35" i="2"/>
  <c r="X37" i="2"/>
  <c r="X39" i="2"/>
  <c r="X40" i="2"/>
  <c r="X42" i="2"/>
  <c r="X43" i="2"/>
  <c r="X45" i="2"/>
  <c r="X65" i="2"/>
  <c r="X67" i="2"/>
  <c r="X80" i="2"/>
  <c r="X87" i="2"/>
  <c r="X75" i="2"/>
  <c r="X82" i="2"/>
  <c r="X93" i="2"/>
  <c r="X95" i="2"/>
  <c r="X97" i="2"/>
  <c r="X98" i="2"/>
  <c r="X99" i="2"/>
  <c r="X102" i="2"/>
  <c r="X103" i="2"/>
  <c r="X105" i="2"/>
  <c r="X106" i="2"/>
  <c r="X107" i="2"/>
  <c r="X111" i="2"/>
  <c r="X112" i="2"/>
  <c r="X114" i="2"/>
  <c r="X119" i="2"/>
  <c r="X121" i="2"/>
  <c r="X149" i="2"/>
  <c r="X153" i="2"/>
  <c r="X154" i="2"/>
  <c r="X166" i="2"/>
  <c r="X167" i="2"/>
  <c r="X174" i="2"/>
  <c r="X175" i="2"/>
  <c r="X182" i="2"/>
  <c r="X183" i="2"/>
  <c r="X189" i="2"/>
  <c r="X194" i="2"/>
  <c r="X198" i="2"/>
  <c r="X199" i="2"/>
  <c r="X203" i="2"/>
  <c r="X205" i="2"/>
  <c r="X206" i="2"/>
  <c r="X207" i="2"/>
  <c r="X209" i="2"/>
  <c r="X210" i="2"/>
  <c r="X211" i="2"/>
  <c r="X213" i="2"/>
  <c r="X214" i="2"/>
  <c r="X83" i="2"/>
  <c r="X84" i="2"/>
  <c r="X91" i="2"/>
  <c r="X96" i="2"/>
  <c r="X101" i="2"/>
  <c r="X108" i="2"/>
  <c r="X109" i="2"/>
  <c r="X115" i="2"/>
  <c r="X116" i="2"/>
  <c r="X118" i="2"/>
  <c r="X120" i="2"/>
  <c r="X127" i="2"/>
  <c r="X131" i="2"/>
  <c r="X135" i="2"/>
  <c r="X139" i="2"/>
  <c r="X143" i="2"/>
  <c r="X147" i="2"/>
  <c r="X150" i="2"/>
  <c r="X152" i="2"/>
  <c r="X159" i="2"/>
  <c r="X164" i="2"/>
  <c r="X169" i="2"/>
  <c r="X172" i="2"/>
  <c r="X177" i="2"/>
  <c r="X180" i="2"/>
  <c r="X185" i="2"/>
  <c r="X192" i="2"/>
  <c r="X193" i="2"/>
  <c r="X195" i="2"/>
  <c r="X197" i="2"/>
  <c r="X217" i="2"/>
  <c r="X221" i="2"/>
  <c r="X223" i="2"/>
  <c r="X231" i="2"/>
  <c r="X219" i="2"/>
  <c r="X88" i="2"/>
  <c r="X104" i="2"/>
  <c r="X113" i="2"/>
  <c r="X122" i="2"/>
  <c r="X124" i="2"/>
  <c r="X125" i="2"/>
  <c r="X126" i="2"/>
  <c r="X128" i="2"/>
  <c r="X129" i="2"/>
  <c r="X130" i="2"/>
  <c r="X132" i="2"/>
  <c r="X133" i="2"/>
  <c r="X134" i="2"/>
  <c r="X136" i="2"/>
  <c r="X137" i="2"/>
  <c r="X138" i="2"/>
  <c r="X140" i="2"/>
  <c r="X141" i="2"/>
  <c r="X142" i="2"/>
  <c r="X144" i="2"/>
  <c r="X145" i="2"/>
  <c r="X146" i="2"/>
  <c r="X148" i="2"/>
  <c r="X158" i="2"/>
  <c r="X161" i="2"/>
  <c r="X162" i="2"/>
  <c r="X163" i="2"/>
  <c r="X170" i="2"/>
  <c r="X171" i="2"/>
  <c r="X178" i="2"/>
  <c r="X179" i="2"/>
  <c r="X186" i="2"/>
  <c r="X188" i="2"/>
  <c r="X202" i="2"/>
  <c r="X215" i="2"/>
  <c r="X72" i="2"/>
  <c r="X81" i="2"/>
  <c r="X89" i="2"/>
  <c r="X90" i="2"/>
  <c r="X92" i="2"/>
  <c r="X94" i="2"/>
  <c r="X100" i="2"/>
  <c r="X110" i="2"/>
  <c r="X117" i="2"/>
  <c r="X123" i="2"/>
  <c r="X151" i="2"/>
  <c r="X155" i="2"/>
  <c r="X156" i="2"/>
  <c r="X157" i="2"/>
  <c r="X160" i="2"/>
  <c r="X165" i="2"/>
  <c r="X168" i="2"/>
  <c r="X173" i="2"/>
  <c r="X176" i="2"/>
  <c r="X181" i="2"/>
  <c r="X184" i="2"/>
  <c r="X187" i="2"/>
  <c r="X190" i="2"/>
  <c r="X191" i="2"/>
  <c r="X196" i="2"/>
  <c r="X200" i="2"/>
  <c r="X201" i="2"/>
  <c r="X204" i="2"/>
  <c r="X208" i="2"/>
  <c r="X212" i="2"/>
  <c r="X224" i="2"/>
  <c r="X225" i="2"/>
  <c r="X226" i="2"/>
  <c r="X228" i="2"/>
  <c r="X229" i="2"/>
  <c r="X230" i="2"/>
  <c r="X232" i="2"/>
  <c r="X216" i="2"/>
  <c r="X218" i="2"/>
  <c r="X220" i="2"/>
  <c r="X222" i="2"/>
  <c r="X227" i="2"/>
  <c r="D2" i="2"/>
  <c r="B71" i="2" s="1"/>
  <c r="B32" i="1"/>
  <c r="D27" i="2"/>
  <c r="X5" i="2"/>
  <c r="X4" i="2"/>
  <c r="E27" i="2"/>
  <c r="B75" i="2" l="1"/>
  <c r="B76" i="2" s="1"/>
  <c r="BN1" i="2" s="1"/>
  <c r="B60" i="1"/>
  <c r="B31" i="4"/>
  <c r="B41" i="4" s="1"/>
  <c r="B24" i="4"/>
  <c r="AL356" i="2"/>
  <c r="AL289" i="2"/>
  <c r="AL346" i="2"/>
  <c r="AM203" i="2"/>
  <c r="AL576" i="2"/>
  <c r="AL641" i="2"/>
  <c r="AL220" i="2"/>
  <c r="AL294" i="2"/>
  <c r="AL802" i="2"/>
  <c r="AL160" i="2"/>
  <c r="AL539" i="2"/>
  <c r="AL7" i="2"/>
  <c r="AL667" i="2"/>
  <c r="AM279" i="2"/>
  <c r="AL108" i="2"/>
  <c r="AL45" i="2"/>
  <c r="AL784" i="2"/>
  <c r="AM253" i="2"/>
  <c r="AL25" i="2"/>
  <c r="AL120" i="2"/>
  <c r="AL616" i="2"/>
  <c r="AL435" i="2"/>
  <c r="AL515" i="2"/>
  <c r="AL228" i="2"/>
  <c r="AM18" i="2"/>
  <c r="AL786" i="2"/>
  <c r="AL287" i="2"/>
  <c r="AL144" i="2"/>
  <c r="AL90" i="2"/>
  <c r="AL808" i="2"/>
  <c r="AL317" i="2"/>
  <c r="AL110" i="2"/>
  <c r="AL140" i="2"/>
  <c r="AL677" i="2"/>
  <c r="AL497" i="2"/>
  <c r="AM553" i="2"/>
  <c r="AL260" i="2"/>
  <c r="AM78" i="2"/>
  <c r="AL114" i="2"/>
  <c r="AL535" i="2"/>
  <c r="AL273" i="2"/>
  <c r="AM118" i="2"/>
  <c r="AL43" i="2"/>
  <c r="AL499" i="2"/>
  <c r="AL691" i="2"/>
  <c r="AL332" i="2"/>
  <c r="AL192" i="2"/>
  <c r="AL441" i="2"/>
  <c r="AL124" i="2"/>
  <c r="AJ234" i="2"/>
  <c r="AK248" i="2"/>
  <c r="AK239" i="2"/>
  <c r="AJ252" i="2"/>
  <c r="AK266" i="2"/>
  <c r="AJ278" i="2"/>
  <c r="AK286" i="2"/>
  <c r="AJ298" i="2"/>
  <c r="AJ311" i="2"/>
  <c r="AK328" i="2"/>
  <c r="AK340" i="2"/>
  <c r="AK349" i="2"/>
  <c r="AJ360" i="2"/>
  <c r="AJ240" i="2"/>
  <c r="AJ269" i="2"/>
  <c r="AK289" i="2"/>
  <c r="AJ330" i="2"/>
  <c r="AJ348" i="2"/>
  <c r="AK361" i="2"/>
  <c r="AJ375" i="2"/>
  <c r="AK392" i="2"/>
  <c r="AK401" i="2"/>
  <c r="AK258" i="2"/>
  <c r="AJ274" i="2"/>
  <c r="AK263" i="2"/>
  <c r="AK290" i="2"/>
  <c r="AJ318" i="2"/>
  <c r="AJ335" i="2"/>
  <c r="AJ371" i="2"/>
  <c r="AK378" i="2"/>
  <c r="AJ385" i="2"/>
  <c r="AK389" i="2"/>
  <c r="AK273" i="2"/>
  <c r="AK307" i="2"/>
  <c r="AK360" i="2"/>
  <c r="AJ411" i="2"/>
  <c r="AJ417" i="2"/>
  <c r="AK422" i="2"/>
  <c r="AK429" i="2"/>
  <c r="AK444" i="2"/>
  <c r="AK453" i="2"/>
  <c r="AK469" i="2"/>
  <c r="AJ255" i="2"/>
  <c r="AK319" i="2"/>
  <c r="AJ356" i="2"/>
  <c r="AJ373" i="2"/>
  <c r="AJ401" i="2"/>
  <c r="AJ409" i="2"/>
  <c r="AK426" i="2"/>
  <c r="AJ440" i="2"/>
  <c r="AJ466" i="2"/>
  <c r="AJ288" i="2"/>
  <c r="AK308" i="2"/>
  <c r="AJ333" i="2"/>
  <c r="AJ372" i="2"/>
  <c r="AK409" i="2"/>
  <c r="AK424" i="2"/>
  <c r="AJ314" i="2"/>
  <c r="AK364" i="2"/>
  <c r="AJ456" i="2"/>
  <c r="AJ473" i="2"/>
  <c r="AK485" i="2"/>
  <c r="AK501" i="2"/>
  <c r="AK517" i="2"/>
  <c r="AK524" i="2"/>
  <c r="AK531" i="2"/>
  <c r="AJ538" i="2"/>
  <c r="AJ544" i="2"/>
  <c r="AJ575" i="2"/>
  <c r="AJ299" i="2"/>
  <c r="AK440" i="2"/>
  <c r="AJ460" i="2"/>
  <c r="AJ474" i="2"/>
  <c r="AJ490" i="2"/>
  <c r="AJ506" i="2"/>
  <c r="AK521" i="2"/>
  <c r="AK537" i="2"/>
  <c r="AK558" i="2"/>
  <c r="AK567" i="2"/>
  <c r="AJ581" i="2"/>
  <c r="AK590" i="2"/>
  <c r="AJ421" i="2"/>
  <c r="AK464" i="2"/>
  <c r="AK481" i="2"/>
  <c r="AK497" i="2"/>
  <c r="AK233" i="2"/>
  <c r="AK249" i="2"/>
  <c r="AK240" i="2"/>
  <c r="AJ257" i="2"/>
  <c r="AK267" i="2"/>
  <c r="AJ282" i="2"/>
  <c r="AK287" i="2"/>
  <c r="AK302" i="2"/>
  <c r="AJ319" i="2"/>
  <c r="AK332" i="2"/>
  <c r="AK341" i="2"/>
  <c r="AJ355" i="2"/>
  <c r="AJ361" i="2"/>
  <c r="AJ246" i="2"/>
  <c r="AK282" i="2"/>
  <c r="AK299" i="2"/>
  <c r="AJ341" i="2"/>
  <c r="AJ351" i="2"/>
  <c r="AJ364" i="2"/>
  <c r="AJ381" i="2"/>
  <c r="AK393" i="2"/>
  <c r="AK235" i="2"/>
  <c r="AJ263" i="2"/>
  <c r="AK237" i="2"/>
  <c r="AK274" i="2"/>
  <c r="AJ293" i="2"/>
  <c r="AK323" i="2"/>
  <c r="AK336" i="2"/>
  <c r="AK372" i="2"/>
  <c r="AK379" i="2"/>
  <c r="AK386" i="2"/>
  <c r="AJ395" i="2"/>
  <c r="AJ280" i="2"/>
  <c r="AK316" i="2"/>
  <c r="AJ379" i="2"/>
  <c r="AK412" i="2"/>
  <c r="AJ419" i="2"/>
  <c r="AJ425" i="2"/>
  <c r="AJ433" i="2"/>
  <c r="AJ450" i="2"/>
  <c r="AK460" i="2"/>
  <c r="AK471" i="2"/>
  <c r="AJ276" i="2"/>
  <c r="AJ322" i="2"/>
  <c r="AJ363" i="2"/>
  <c r="AJ389" i="2"/>
  <c r="AJ403" i="2"/>
  <c r="AK417" i="2"/>
  <c r="AK433" i="2"/>
  <c r="AJ448" i="2"/>
  <c r="AK467" i="2"/>
  <c r="AK295" i="2"/>
  <c r="AK312" i="2"/>
  <c r="AJ340" i="2"/>
  <c r="AK384" i="2"/>
  <c r="AJ415" i="2"/>
  <c r="AJ431" i="2"/>
  <c r="AJ323" i="2"/>
  <c r="AK436" i="2"/>
  <c r="AK465" i="2"/>
  <c r="AK476" i="2"/>
  <c r="AK492" i="2"/>
  <c r="AK508" i="2"/>
  <c r="AJ520" i="2"/>
  <c r="AK525" i="2"/>
  <c r="AK532" i="2"/>
  <c r="AK539" i="2"/>
  <c r="AK552" i="2"/>
  <c r="AJ267" i="2"/>
  <c r="AJ327" i="2"/>
  <c r="AJ444" i="2"/>
  <c r="AJ462" i="2"/>
  <c r="AJ480" i="2"/>
  <c r="AJ496" i="2"/>
  <c r="AJ512" i="2"/>
  <c r="AK528" i="2"/>
  <c r="AK544" i="2"/>
  <c r="AK559" i="2"/>
  <c r="AJ573" i="2"/>
  <c r="AK582" i="2"/>
  <c r="AK591" i="2"/>
  <c r="AK435" i="2"/>
  <c r="AJ468" i="2"/>
  <c r="AK488" i="2"/>
  <c r="AK504" i="2"/>
  <c r="AJ242" i="2"/>
  <c r="AJ236" i="2"/>
  <c r="AK241" i="2"/>
  <c r="AJ259" i="2"/>
  <c r="AK268" i="2"/>
  <c r="AJ284" i="2"/>
  <c r="AJ290" i="2"/>
  <c r="AK303" i="2"/>
  <c r="AJ326" i="2"/>
  <c r="AK333" i="2"/>
  <c r="AJ347" i="2"/>
  <c r="AK356" i="2"/>
  <c r="AK368" i="2"/>
  <c r="AJ254" i="2"/>
  <c r="AK283" i="2"/>
  <c r="AJ307" i="2"/>
  <c r="AJ344" i="2"/>
  <c r="AK352" i="2"/>
  <c r="AJ365" i="2"/>
  <c r="AK382" i="2"/>
  <c r="AJ399" i="2"/>
  <c r="AJ248" i="2"/>
  <c r="AK271" i="2"/>
  <c r="AJ250" i="2"/>
  <c r="AK278" i="2"/>
  <c r="AJ310" i="2"/>
  <c r="AJ331" i="2"/>
  <c r="AK337" i="2"/>
  <c r="AK373" i="2"/>
  <c r="AK380" i="2"/>
  <c r="AK387" i="2"/>
  <c r="AK396" i="2"/>
  <c r="AJ292" i="2"/>
  <c r="AK320" i="2"/>
  <c r="AJ387" i="2"/>
  <c r="AK413" i="2"/>
  <c r="AK420" i="2"/>
  <c r="AJ427" i="2"/>
  <c r="AJ442" i="2"/>
  <c r="AK451" i="2"/>
  <c r="AK461" i="2"/>
  <c r="AK236" i="2"/>
  <c r="AK296" i="2"/>
  <c r="AK344" i="2"/>
  <c r="AK365" i="2"/>
  <c r="AJ393" i="2"/>
  <c r="AK404" i="2"/>
  <c r="AK418" i="2"/>
  <c r="AJ434" i="2"/>
  <c r="AJ458" i="2"/>
  <c r="AK244" i="2"/>
  <c r="AK300" i="2"/>
  <c r="AK324" i="2"/>
  <c r="AJ353" i="2"/>
  <c r="AJ407" i="2"/>
  <c r="AK416" i="2"/>
  <c r="AJ436" i="2"/>
  <c r="AJ343" i="2"/>
  <c r="AK447" i="2"/>
  <c r="AJ471" i="2"/>
  <c r="AK477" i="2"/>
  <c r="AK493" i="2"/>
  <c r="AK509" i="2"/>
  <c r="AJ522" i="2"/>
  <c r="AJ528" i="2"/>
  <c r="AK533" i="2"/>
  <c r="AK540" i="2"/>
  <c r="AJ559" i="2"/>
  <c r="AK270" i="2"/>
  <c r="AJ337" i="2"/>
  <c r="AJ446" i="2"/>
  <c r="AJ464" i="2"/>
  <c r="AJ482" i="2"/>
  <c r="AJ498" i="2"/>
  <c r="AJ514" i="2"/>
  <c r="AK529" i="2"/>
  <c r="AJ550" i="2"/>
  <c r="AJ565" i="2"/>
  <c r="AK574" i="2"/>
  <c r="AK583" i="2"/>
  <c r="AJ303" i="2"/>
  <c r="AK439" i="2"/>
  <c r="AJ470" i="2"/>
  <c r="AK489" i="2"/>
  <c r="AK243" i="2"/>
  <c r="AJ238" i="2"/>
  <c r="AJ244" i="2"/>
  <c r="AJ265" i="2"/>
  <c r="AJ271" i="2"/>
  <c r="AK285" i="2"/>
  <c r="AJ295" i="2"/>
  <c r="AK304" i="2"/>
  <c r="AK327" i="2"/>
  <c r="AJ339" i="2"/>
  <c r="AK348" i="2"/>
  <c r="AK357" i="2"/>
  <c r="AK369" i="2"/>
  <c r="AJ261" i="2"/>
  <c r="AJ286" i="2"/>
  <c r="AJ308" i="2"/>
  <c r="AJ345" i="2"/>
  <c r="AK353" i="2"/>
  <c r="AJ369" i="2"/>
  <c r="AJ391" i="2"/>
  <c r="AK400" i="2"/>
  <c r="AK251" i="2"/>
  <c r="AJ272" i="2"/>
  <c r="AK257" i="2"/>
  <c r="AK281" i="2"/>
  <c r="AK315" i="2"/>
  <c r="AJ332" i="2"/>
  <c r="AJ357" i="2"/>
  <c r="AJ377" i="2"/>
  <c r="AJ383" i="2"/>
  <c r="AK388" i="2"/>
  <c r="AK397" i="2"/>
  <c r="AJ294" i="2"/>
  <c r="AJ336" i="2"/>
  <c r="AJ405" i="2"/>
  <c r="AK414" i="2"/>
  <c r="AK421" i="2"/>
  <c r="AJ428" i="2"/>
  <c r="AK443" i="2"/>
  <c r="AK452" i="2"/>
  <c r="AK468" i="2"/>
  <c r="AK252" i="2"/>
  <c r="AJ315" i="2"/>
  <c r="AJ349" i="2"/>
  <c r="AJ367" i="2"/>
  <c r="AJ397" i="2"/>
  <c r="AK405" i="2"/>
  <c r="AK425" i="2"/>
  <c r="AJ438" i="2"/>
  <c r="AK459" i="2"/>
  <c r="AK247" i="2"/>
  <c r="AJ306" i="2"/>
  <c r="AK331" i="2"/>
  <c r="AJ359" i="2"/>
  <c r="AK408" i="2"/>
  <c r="AJ423" i="2"/>
  <c r="AK438" i="2"/>
  <c r="AJ352" i="2"/>
  <c r="AK454" i="2"/>
  <c r="AK472" i="2"/>
  <c r="AK484" i="2"/>
  <c r="AK500" i="2"/>
  <c r="AK516" i="2"/>
  <c r="AK523" i="2"/>
  <c r="AJ530" i="2"/>
  <c r="AJ536" i="2"/>
  <c r="AK541" i="2"/>
  <c r="AJ567" i="2"/>
  <c r="AK277" i="2"/>
  <c r="AJ429" i="2"/>
  <c r="AK456" i="2"/>
  <c r="AK473" i="2"/>
  <c r="AJ488" i="2"/>
  <c r="AJ504" i="2"/>
  <c r="AK520" i="2"/>
  <c r="AK536" i="2"/>
  <c r="AJ557" i="2"/>
  <c r="AK566" i="2"/>
  <c r="AK575" i="2"/>
  <c r="AJ589" i="2"/>
  <c r="AJ368" i="2"/>
  <c r="AK455" i="2"/>
  <c r="AK480" i="2"/>
  <c r="AK496" i="2"/>
  <c r="AK512" i="2"/>
  <c r="AK505" i="2"/>
  <c r="AJ534" i="2"/>
  <c r="AJ548" i="2"/>
  <c r="AJ571" i="2"/>
  <c r="AK463" i="2"/>
  <c r="AJ518" i="2"/>
  <c r="AK598" i="2"/>
  <c r="AK611" i="2"/>
  <c r="AJ627" i="2"/>
  <c r="AJ636" i="2"/>
  <c r="AJ652" i="2"/>
  <c r="AJ668" i="2"/>
  <c r="AJ684" i="2"/>
  <c r="AK703" i="2"/>
  <c r="AJ729" i="2"/>
  <c r="AJ745" i="2"/>
  <c r="AJ761" i="2"/>
  <c r="AJ777" i="2"/>
  <c r="AK311" i="2"/>
  <c r="AJ484" i="2"/>
  <c r="AJ561" i="2"/>
  <c r="AK587" i="2"/>
  <c r="AK602" i="2"/>
  <c r="AK618" i="2"/>
  <c r="AJ631" i="2"/>
  <c r="AK651" i="2"/>
  <c r="AK667" i="2"/>
  <c r="AK683" i="2"/>
  <c r="AK693" i="2"/>
  <c r="AJ709" i="2"/>
  <c r="AK722" i="2"/>
  <c r="AK738" i="2"/>
  <c r="AK754" i="2"/>
  <c r="AK770" i="2"/>
  <c r="AJ452" i="2"/>
  <c r="AJ540" i="2"/>
  <c r="AK594" i="2"/>
  <c r="AJ623" i="2"/>
  <c r="AJ646" i="2"/>
  <c r="AJ662" i="2"/>
  <c r="AJ678" i="2"/>
  <c r="AJ690" i="2"/>
  <c r="AJ717" i="2"/>
  <c r="AJ733" i="2"/>
  <c r="AJ413" i="2"/>
  <c r="AJ611" i="2"/>
  <c r="AK654" i="2"/>
  <c r="AJ702" i="2"/>
  <c r="AK765" i="2"/>
  <c r="AJ783" i="2"/>
  <c r="AK794" i="2"/>
  <c r="AK810" i="2"/>
  <c r="AK8" i="2"/>
  <c r="AK20" i="2"/>
  <c r="AJ34" i="2"/>
  <c r="AK39" i="2"/>
  <c r="AJ54" i="2"/>
  <c r="AJ71" i="2"/>
  <c r="AK85" i="2"/>
  <c r="AK101" i="2"/>
  <c r="AJ605" i="2"/>
  <c r="AJ621" i="2"/>
  <c r="AK698" i="2"/>
  <c r="AK725" i="2"/>
  <c r="AJ773" i="2"/>
  <c r="AK800" i="2"/>
  <c r="AK816" i="2"/>
  <c r="AK16" i="2"/>
  <c r="AK46" i="2"/>
  <c r="AJ61" i="2"/>
  <c r="AJ83" i="2"/>
  <c r="AK100" i="2"/>
  <c r="AJ128" i="2"/>
  <c r="AK137" i="2"/>
  <c r="AK146" i="2"/>
  <c r="AK157" i="2"/>
  <c r="AK163" i="2"/>
  <c r="AK555" i="2"/>
  <c r="AK639" i="2"/>
  <c r="AK671" i="2"/>
  <c r="AK757" i="2"/>
  <c r="AJ775" i="2"/>
  <c r="AJ797" i="2"/>
  <c r="AJ12" i="2"/>
  <c r="AK24" i="2"/>
  <c r="AJ42" i="2"/>
  <c r="AK513" i="2"/>
  <c r="AK535" i="2"/>
  <c r="AJ554" i="2"/>
  <c r="AJ579" i="2"/>
  <c r="AJ472" i="2"/>
  <c r="AJ524" i="2"/>
  <c r="AK599" i="2"/>
  <c r="AK612" i="2"/>
  <c r="AJ633" i="2"/>
  <c r="AJ642" i="2"/>
  <c r="AJ658" i="2"/>
  <c r="AJ674" i="2"/>
  <c r="AK694" i="2"/>
  <c r="AJ710" i="2"/>
  <c r="AJ731" i="2"/>
  <c r="AJ747" i="2"/>
  <c r="AJ763" i="2"/>
  <c r="AJ779" i="2"/>
  <c r="AK448" i="2"/>
  <c r="AJ500" i="2"/>
  <c r="AK563" i="2"/>
  <c r="AJ591" i="2"/>
  <c r="AJ609" i="2"/>
  <c r="AJ625" i="2"/>
  <c r="AK642" i="2"/>
  <c r="AK658" i="2"/>
  <c r="AK674" i="2"/>
  <c r="AJ686" i="2"/>
  <c r="AJ700" i="2"/>
  <c r="AK710" i="2"/>
  <c r="AK729" i="2"/>
  <c r="AK745" i="2"/>
  <c r="AK761" i="2"/>
  <c r="AK777" i="2"/>
  <c r="AJ478" i="2"/>
  <c r="AJ552" i="2"/>
  <c r="AK595" i="2"/>
  <c r="AK631" i="2"/>
  <c r="AJ648" i="2"/>
  <c r="AJ664" i="2"/>
  <c r="AJ680" i="2"/>
  <c r="AJ698" i="2"/>
  <c r="AJ719" i="2"/>
  <c r="AJ735" i="2"/>
  <c r="AJ508" i="2"/>
  <c r="AJ635" i="2"/>
  <c r="AK662" i="2"/>
  <c r="AK749" i="2"/>
  <c r="AJ767" i="2"/>
  <c r="AJ785" i="2"/>
  <c r="AK801" i="2"/>
  <c r="AK817" i="2"/>
  <c r="AJ9" i="2"/>
  <c r="AJ26" i="2"/>
  <c r="AK35" i="2"/>
  <c r="AK40" i="2"/>
  <c r="AJ63" i="2"/>
  <c r="AJ72" i="2"/>
  <c r="AK86" i="2"/>
  <c r="AK548" i="2"/>
  <c r="AK607" i="2"/>
  <c r="AK623" i="2"/>
  <c r="AK705" i="2"/>
  <c r="AK733" i="2"/>
  <c r="AJ789" i="2"/>
  <c r="AJ807" i="2"/>
  <c r="AJ821" i="2"/>
  <c r="AK17" i="2"/>
  <c r="AK47" i="2"/>
  <c r="AJ69" i="2"/>
  <c r="AJ89" i="2"/>
  <c r="AJ105" i="2"/>
  <c r="AK129" i="2"/>
  <c r="AK138" i="2"/>
  <c r="AK149" i="2"/>
  <c r="AK158" i="2"/>
  <c r="AK170" i="2"/>
  <c r="AJ583" i="2"/>
  <c r="AK647" i="2"/>
  <c r="AK679" i="2"/>
  <c r="AJ759" i="2"/>
  <c r="AK782" i="2"/>
  <c r="AJ805" i="2"/>
  <c r="AJ13" i="2"/>
  <c r="AJ30" i="2"/>
  <c r="AJ526" i="2"/>
  <c r="AJ542" i="2"/>
  <c r="AJ555" i="2"/>
  <c r="AJ587" i="2"/>
  <c r="AJ486" i="2"/>
  <c r="AK578" i="2"/>
  <c r="AK603" i="2"/>
  <c r="AK619" i="2"/>
  <c r="AJ634" i="2"/>
  <c r="AJ644" i="2"/>
  <c r="AJ660" i="2"/>
  <c r="AJ676" i="2"/>
  <c r="AK695" i="2"/>
  <c r="AJ721" i="2"/>
  <c r="AJ737" i="2"/>
  <c r="AJ753" i="2"/>
  <c r="AJ769" i="2"/>
  <c r="AK785" i="2"/>
  <c r="AJ454" i="2"/>
  <c r="AJ516" i="2"/>
  <c r="AK570" i="2"/>
  <c r="AJ595" i="2"/>
  <c r="AK610" i="2"/>
  <c r="AJ626" i="2"/>
  <c r="AK643" i="2"/>
  <c r="AK659" i="2"/>
  <c r="AK675" i="2"/>
  <c r="AJ688" i="2"/>
  <c r="AK701" i="2"/>
  <c r="AJ714" i="2"/>
  <c r="AK730" i="2"/>
  <c r="AK746" i="2"/>
  <c r="AK762" i="2"/>
  <c r="AK778" i="2"/>
  <c r="AJ494" i="2"/>
  <c r="AK586" i="2"/>
  <c r="AJ607" i="2"/>
  <c r="AJ638" i="2"/>
  <c r="AJ654" i="2"/>
  <c r="AJ670" i="2"/>
  <c r="AK686" i="2"/>
  <c r="AJ706" i="2"/>
  <c r="AJ725" i="2"/>
  <c r="AJ741" i="2"/>
  <c r="AJ569" i="2"/>
  <c r="AK638" i="2"/>
  <c r="AK670" i="2"/>
  <c r="AJ751" i="2"/>
  <c r="AK774" i="2"/>
  <c r="AJ787" i="2"/>
  <c r="AK802" i="2"/>
  <c r="AK818" i="2"/>
  <c r="AJ16" i="2"/>
  <c r="AK27" i="2"/>
  <c r="AK36" i="2"/>
  <c r="AJ46" i="2"/>
  <c r="AK64" i="2"/>
  <c r="AK73" i="2"/>
  <c r="AK93" i="2"/>
  <c r="AK579" i="2"/>
  <c r="AK614" i="2"/>
  <c r="AK691" i="2"/>
  <c r="AJ712" i="2"/>
  <c r="AK741" i="2"/>
  <c r="AJ791" i="2"/>
  <c r="AK808" i="2"/>
  <c r="AK6" i="2"/>
  <c r="AJ24" i="2"/>
  <c r="AK54" i="2"/>
  <c r="AK77" i="2"/>
  <c r="AJ91" i="2"/>
  <c r="AK111" i="2"/>
  <c r="AK130" i="2"/>
  <c r="AJ144" i="2"/>
  <c r="AK150" i="2"/>
  <c r="AJ159" i="2"/>
  <c r="AJ476" i="2"/>
  <c r="AJ603" i="2"/>
  <c r="AK655" i="2"/>
  <c r="AJ694" i="2"/>
  <c r="AK766" i="2"/>
  <c r="AK789" i="2"/>
  <c r="AJ813" i="2"/>
  <c r="AJ22" i="2"/>
  <c r="AK31" i="2"/>
  <c r="AK527" i="2"/>
  <c r="AK543" i="2"/>
  <c r="AJ563" i="2"/>
  <c r="AK345" i="2"/>
  <c r="AJ502" i="2"/>
  <c r="AJ597" i="2"/>
  <c r="AK604" i="2"/>
  <c r="AK620" i="2"/>
  <c r="AK635" i="2"/>
  <c r="AJ650" i="2"/>
  <c r="AJ666" i="2"/>
  <c r="AJ682" i="2"/>
  <c r="AK702" i="2"/>
  <c r="AJ723" i="2"/>
  <c r="AJ739" i="2"/>
  <c r="AJ755" i="2"/>
  <c r="AJ771" i="2"/>
  <c r="AK786" i="2"/>
  <c r="AK457" i="2"/>
  <c r="AJ547" i="2"/>
  <c r="AJ577" i="2"/>
  <c r="AJ601" i="2"/>
  <c r="AJ617" i="2"/>
  <c r="AK627" i="2"/>
  <c r="AK650" i="2"/>
  <c r="AK666" i="2"/>
  <c r="AK682" i="2"/>
  <c r="AJ692" i="2"/>
  <c r="AJ708" i="2"/>
  <c r="AK721" i="2"/>
  <c r="AK737" i="2"/>
  <c r="AK753" i="2"/>
  <c r="AK769" i="2"/>
  <c r="AK383" i="2"/>
  <c r="AJ510" i="2"/>
  <c r="AJ593" i="2"/>
  <c r="AJ615" i="2"/>
  <c r="AJ640" i="2"/>
  <c r="AJ656" i="2"/>
  <c r="AJ672" i="2"/>
  <c r="AK687" i="2"/>
  <c r="AK714" i="2"/>
  <c r="AJ727" i="2"/>
  <c r="AJ743" i="2"/>
  <c r="AJ599" i="2"/>
  <c r="AK646" i="2"/>
  <c r="AK678" i="2"/>
  <c r="AK758" i="2"/>
  <c r="AK781" i="2"/>
  <c r="AK793" i="2"/>
  <c r="AK809" i="2"/>
  <c r="AJ6" i="2"/>
  <c r="AJ17" i="2"/>
  <c r="AK28" i="2"/>
  <c r="AK37" i="2"/>
  <c r="AJ48" i="2"/>
  <c r="AK65" i="2"/>
  <c r="AJ77" i="2"/>
  <c r="AK94" i="2"/>
  <c r="AJ585" i="2"/>
  <c r="AK616" i="2"/>
  <c r="AJ696" i="2"/>
  <c r="AK717" i="2"/>
  <c r="AJ757" i="2"/>
  <c r="AJ799" i="2"/>
  <c r="AJ815" i="2"/>
  <c r="AK9" i="2"/>
  <c r="AJ32" i="2"/>
  <c r="AJ58" i="2"/>
  <c r="AJ81" i="2"/>
  <c r="AJ99" i="2"/>
  <c r="AK112" i="2"/>
  <c r="AJ136" i="2"/>
  <c r="AK145" i="2"/>
  <c r="AK156" i="2"/>
  <c r="AK162" i="2"/>
  <c r="AJ546" i="2"/>
  <c r="AJ619" i="2"/>
  <c r="AK663" i="2"/>
  <c r="AK750" i="2"/>
  <c r="AK773" i="2"/>
  <c r="AK790" i="2"/>
  <c r="AK821" i="2"/>
  <c r="AK23" i="2"/>
  <c r="AK32" i="2"/>
  <c r="AJ44" i="2"/>
  <c r="AK58" i="2"/>
  <c r="AJ67" i="2"/>
  <c r="AJ75" i="2"/>
  <c r="AK90" i="2"/>
  <c r="AK105" i="2"/>
  <c r="AJ121" i="2"/>
  <c r="AJ133" i="2"/>
  <c r="AJ166" i="2"/>
  <c r="AK699" i="2"/>
  <c r="AJ803" i="2"/>
  <c r="AJ819" i="2"/>
  <c r="AJ65" i="2"/>
  <c r="AJ107" i="2"/>
  <c r="AJ124" i="2"/>
  <c r="AJ145" i="2"/>
  <c r="AJ178" i="2"/>
  <c r="AK195" i="2"/>
  <c r="AK229" i="2"/>
  <c r="AK120" i="2"/>
  <c r="AK178" i="2"/>
  <c r="AK210" i="2"/>
  <c r="AJ809" i="2"/>
  <c r="AK141" i="2"/>
  <c r="AK167" i="2"/>
  <c r="AK190" i="2"/>
  <c r="AK214" i="2"/>
  <c r="AK571" i="2"/>
  <c r="AK697" i="2"/>
  <c r="AJ817" i="2"/>
  <c r="AK43" i="2"/>
  <c r="AK123" i="2"/>
  <c r="AJ209" i="2"/>
  <c r="AJ225" i="2"/>
  <c r="AK96" i="2"/>
  <c r="AJ189" i="2"/>
  <c r="AJ221" i="2"/>
  <c r="AK734" i="2"/>
  <c r="AK806" i="2"/>
  <c r="AK13" i="2"/>
  <c r="AJ119" i="2"/>
  <c r="AJ137" i="2"/>
  <c r="AJ174" i="2"/>
  <c r="AK199" i="2"/>
  <c r="AJ222" i="2"/>
  <c r="AJ629" i="2"/>
  <c r="AJ781" i="2"/>
  <c r="AJ156" i="2"/>
  <c r="AJ822" i="2"/>
  <c r="AJ812" i="2"/>
  <c r="AK685" i="2"/>
  <c r="AJ778" i="2"/>
  <c r="AJ750" i="2"/>
  <c r="AJ718" i="2"/>
  <c r="AK732" i="2"/>
  <c r="AJ657" i="2"/>
  <c r="AK596" i="2"/>
  <c r="AJ671" i="2"/>
  <c r="AJ639" i="2"/>
  <c r="AJ618" i="2"/>
  <c r="AK593" i="2"/>
  <c r="AJ564" i="2"/>
  <c r="AJ586" i="2"/>
  <c r="AK554" i="2"/>
  <c r="AJ549" i="2"/>
  <c r="AJ509" i="2"/>
  <c r="AJ477" i="2"/>
  <c r="AK479" i="2"/>
  <c r="AK432" i="2"/>
  <c r="AK458" i="2"/>
  <c r="AK406" i="2"/>
  <c r="AJ386" i="2"/>
  <c r="AK390" i="2"/>
  <c r="AK363" i="2"/>
  <c r="AK338" i="2"/>
  <c r="AK330" i="2"/>
  <c r="AJ297" i="2"/>
  <c r="AJ291" i="2"/>
  <c r="AK276" i="2"/>
  <c r="AK780" i="2"/>
  <c r="AJ788" i="2"/>
  <c r="AJ768" i="2"/>
  <c r="AJ736" i="2"/>
  <c r="AJ715" i="2"/>
  <c r="AK783" i="2"/>
  <c r="AJ754" i="2"/>
  <c r="AJ50" i="2"/>
  <c r="AJ59" i="2"/>
  <c r="AK68" i="2"/>
  <c r="AK81" i="2"/>
  <c r="AJ97" i="2"/>
  <c r="AJ109" i="2"/>
  <c r="AJ122" i="2"/>
  <c r="AJ141" i="2"/>
  <c r="AJ532" i="2"/>
  <c r="AK718" i="2"/>
  <c r="AK805" i="2"/>
  <c r="AK12" i="2"/>
  <c r="AJ73" i="2"/>
  <c r="AJ111" i="2"/>
  <c r="AJ129" i="2"/>
  <c r="AK153" i="2"/>
  <c r="AK186" i="2"/>
  <c r="AJ210" i="2"/>
  <c r="AK230" i="2"/>
  <c r="AK152" i="2"/>
  <c r="AJ193" i="2"/>
  <c r="AK218" i="2"/>
  <c r="AJ87" i="2"/>
  <c r="AJ149" i="2"/>
  <c r="AK175" i="2"/>
  <c r="AJ197" i="2"/>
  <c r="AK215" i="2"/>
  <c r="AK606" i="2"/>
  <c r="AK706" i="2"/>
  <c r="AJ20" i="2"/>
  <c r="AK51" i="2"/>
  <c r="AK133" i="2"/>
  <c r="AK211" i="2"/>
  <c r="AK227" i="2"/>
  <c r="AK125" i="2"/>
  <c r="AJ194" i="2"/>
  <c r="AJ613" i="2"/>
  <c r="AJ795" i="2"/>
  <c r="AJ811" i="2"/>
  <c r="AJ39" i="2"/>
  <c r="AK122" i="2"/>
  <c r="AK142" i="2"/>
  <c r="AJ182" i="2"/>
  <c r="AK202" i="2"/>
  <c r="AK259" i="2"/>
  <c r="AK742" i="2"/>
  <c r="AJ793" i="2"/>
  <c r="AK191" i="2"/>
  <c r="AJ814" i="2"/>
  <c r="AJ796" i="2"/>
  <c r="AK811" i="2"/>
  <c r="AK771" i="2"/>
  <c r="AK739" i="2"/>
  <c r="AJ705" i="2"/>
  <c r="AK716" i="2"/>
  <c r="AJ649" i="2"/>
  <c r="AK696" i="2"/>
  <c r="AK660" i="2"/>
  <c r="AK632" i="2"/>
  <c r="AJ602" i="2"/>
  <c r="AK585" i="2"/>
  <c r="AK550" i="2"/>
  <c r="AJ578" i="2"/>
  <c r="AK546" i="2"/>
  <c r="AK538" i="2"/>
  <c r="AK498" i="2"/>
  <c r="AJ449" i="2"/>
  <c r="AJ457" i="2"/>
  <c r="AJ412" i="2"/>
  <c r="AJ445" i="2"/>
  <c r="AK423" i="2"/>
  <c r="AJ380" i="2"/>
  <c r="AJ358" i="2"/>
  <c r="AK370" i="2"/>
  <c r="AJ329" i="2"/>
  <c r="AK329" i="2"/>
  <c r="AJ317" i="2"/>
  <c r="AK293" i="2"/>
  <c r="AJ301" i="2"/>
  <c r="AK822" i="2"/>
  <c r="AJ806" i="2"/>
  <c r="AJ52" i="2"/>
  <c r="AK60" i="2"/>
  <c r="AK69" i="2"/>
  <c r="AK82" i="2"/>
  <c r="AJ103" i="2"/>
  <c r="AJ115" i="2"/>
  <c r="AJ123" i="2"/>
  <c r="AJ148" i="2"/>
  <c r="AK608" i="2"/>
  <c r="AK796" i="2"/>
  <c r="AK812" i="2"/>
  <c r="AJ38" i="2"/>
  <c r="AJ85" i="2"/>
  <c r="AJ113" i="2"/>
  <c r="AK134" i="2"/>
  <c r="AJ162" i="2"/>
  <c r="AK187" i="2"/>
  <c r="AJ218" i="2"/>
  <c r="AJ79" i="2"/>
  <c r="AJ157" i="2"/>
  <c r="AJ198" i="2"/>
  <c r="AK226" i="2"/>
  <c r="AK116" i="2"/>
  <c r="AK154" i="2"/>
  <c r="AK183" i="2"/>
  <c r="AJ205" i="2"/>
  <c r="AK222" i="2"/>
  <c r="AK615" i="2"/>
  <c r="AK726" i="2"/>
  <c r="AJ28" i="2"/>
  <c r="AJ56" i="2"/>
  <c r="AJ161" i="2"/>
  <c r="AJ217" i="2"/>
  <c r="AK42" i="2"/>
  <c r="AK174" i="2"/>
  <c r="AK206" i="2"/>
  <c r="AK622" i="2"/>
  <c r="AK797" i="2"/>
  <c r="AK813" i="2"/>
  <c r="AJ93" i="2"/>
  <c r="AK126" i="2"/>
  <c r="AK161" i="2"/>
  <c r="AJ190" i="2"/>
  <c r="AJ206" i="2"/>
  <c r="AJ492" i="2"/>
  <c r="AJ749" i="2"/>
  <c r="AJ19" i="2"/>
  <c r="AK223" i="2"/>
  <c r="AJ798" i="2"/>
  <c r="AJ808" i="2"/>
  <c r="AK795" i="2"/>
  <c r="AJ766" i="2"/>
  <c r="AJ734" i="2"/>
  <c r="AK764" i="2"/>
  <c r="AJ673" i="2"/>
  <c r="AJ641" i="2"/>
  <c r="AK684" i="2"/>
  <c r="AJ655" i="2"/>
  <c r="AK665" i="2"/>
  <c r="AK617" i="2"/>
  <c r="AJ580" i="2"/>
  <c r="AJ531" i="2"/>
  <c r="AJ570" i="2"/>
  <c r="AK580" i="2"/>
  <c r="AK522" i="2"/>
  <c r="AJ493" i="2"/>
  <c r="AK511" i="2"/>
  <c r="AJ447" i="2"/>
  <c r="AJ410" i="2"/>
  <c r="AK431" i="2"/>
  <c r="AJ402" i="2"/>
  <c r="AJ408" i="2"/>
  <c r="AK362" i="2"/>
  <c r="AJ354" i="2"/>
  <c r="AK347" i="2"/>
  <c r="AK321" i="2"/>
  <c r="AJ309" i="2"/>
  <c r="AJ289" i="2"/>
  <c r="AK819" i="2"/>
  <c r="AJ810" i="2"/>
  <c r="AJ792" i="2"/>
  <c r="AK53" i="2"/>
  <c r="AK61" i="2"/>
  <c r="AK70" i="2"/>
  <c r="AK89" i="2"/>
  <c r="AJ104" i="2"/>
  <c r="AJ117" i="2"/>
  <c r="AJ125" i="2"/>
  <c r="AJ153" i="2"/>
  <c r="AK690" i="2"/>
  <c r="AK798" i="2"/>
  <c r="AK814" i="2"/>
  <c r="AJ40" i="2"/>
  <c r="AJ101" i="2"/>
  <c r="AK115" i="2"/>
  <c r="AJ140" i="2"/>
  <c r="AK166" i="2"/>
  <c r="AK194" i="2"/>
  <c r="AJ226" i="2"/>
  <c r="AJ95" i="2"/>
  <c r="AK171" i="2"/>
  <c r="AJ202" i="2"/>
  <c r="AK262" i="2"/>
  <c r="AK119" i="2"/>
  <c r="AK160" i="2"/>
  <c r="AJ186" i="2"/>
  <c r="AK207" i="2"/>
  <c r="AJ230" i="2"/>
  <c r="AK624" i="2"/>
  <c r="AJ801" i="2"/>
  <c r="AJ36" i="2"/>
  <c r="AK97" i="2"/>
  <c r="AK179" i="2"/>
  <c r="AK219" i="2"/>
  <c r="AK50" i="2"/>
  <c r="AK182" i="2"/>
  <c r="AJ213" i="2"/>
  <c r="AJ704" i="2"/>
  <c r="AK804" i="2"/>
  <c r="AJ8" i="2"/>
  <c r="AK108" i="2"/>
  <c r="AJ132" i="2"/>
  <c r="AJ170" i="2"/>
  <c r="AK198" i="2"/>
  <c r="AJ214" i="2"/>
  <c r="AK562" i="2"/>
  <c r="AJ765" i="2"/>
  <c r="AK98" i="2"/>
  <c r="AJ229" i="2"/>
  <c r="AJ784" i="2"/>
  <c r="AJ681" i="2"/>
  <c r="AJ786" i="2"/>
  <c r="AK755" i="2"/>
  <c r="AK723" i="2"/>
  <c r="AK748" i="2"/>
  <c r="AJ665" i="2"/>
  <c r="AJ614" i="2"/>
  <c r="AK676" i="2"/>
  <c r="AK644" i="2"/>
  <c r="AK649" i="2"/>
  <c r="AK601" i="2"/>
  <c r="AK569" i="2"/>
  <c r="AJ553" i="2"/>
  <c r="AJ562" i="2"/>
  <c r="AK564" i="2"/>
  <c r="AK514" i="2"/>
  <c r="AK482" i="2"/>
  <c r="AK495" i="2"/>
  <c r="AJ439" i="2"/>
  <c r="AJ424" i="2"/>
  <c r="AJ416" i="2"/>
  <c r="AK391" i="2"/>
  <c r="AK376" i="2"/>
  <c r="AK381" i="2"/>
  <c r="AK346" i="2"/>
  <c r="AJ342" i="2"/>
  <c r="AK313" i="2"/>
  <c r="AK298" i="2"/>
  <c r="AK288" i="2"/>
  <c r="AJ804" i="2"/>
  <c r="AJ794" i="2"/>
  <c r="AJ776" i="2"/>
  <c r="AJ744" i="2"/>
  <c r="AK712" i="2"/>
  <c r="AK791" i="2"/>
  <c r="AK759" i="2"/>
  <c r="AJ760" i="2"/>
  <c r="AJ693" i="2"/>
  <c r="AK743" i="2"/>
  <c r="AK708" i="2"/>
  <c r="AK744" i="2"/>
  <c r="AK677" i="2"/>
  <c r="AJ683" i="2"/>
  <c r="AK648" i="2"/>
  <c r="AK661" i="2"/>
  <c r="AJ752" i="2"/>
  <c r="AK807" i="2"/>
  <c r="AJ738" i="2"/>
  <c r="AJ703" i="2"/>
  <c r="AK728" i="2"/>
  <c r="AK629" i="2"/>
  <c r="AJ675" i="2"/>
  <c r="AJ643" i="2"/>
  <c r="AK645" i="2"/>
  <c r="AJ728" i="2"/>
  <c r="AK775" i="2"/>
  <c r="AK727" i="2"/>
  <c r="AJ689" i="2"/>
  <c r="AJ713" i="2"/>
  <c r="AJ600" i="2"/>
  <c r="AK664" i="2"/>
  <c r="AK630" i="2"/>
  <c r="AJ630" i="2"/>
  <c r="AK573" i="2"/>
  <c r="AJ598" i="2"/>
  <c r="AJ521" i="2"/>
  <c r="AK534" i="2"/>
  <c r="AJ497" i="2"/>
  <c r="AK449" i="2"/>
  <c r="AJ515" i="2"/>
  <c r="AJ483" i="2"/>
  <c r="AK445" i="2"/>
  <c r="AJ437" i="2"/>
  <c r="AK395" i="2"/>
  <c r="AJ404" i="2"/>
  <c r="AK375" i="2"/>
  <c r="AK377" i="2"/>
  <c r="AK335" i="2"/>
  <c r="AJ312" i="2"/>
  <c r="AK306" i="2"/>
  <c r="AJ283" i="2"/>
  <c r="AJ818" i="2"/>
  <c r="AJ820" i="2"/>
  <c r="AJ691" i="2"/>
  <c r="AJ782" i="2"/>
  <c r="AK747" i="2"/>
  <c r="AK715" i="2"/>
  <c r="AK740" i="2"/>
  <c r="AJ669" i="2"/>
  <c r="AJ637" i="2"/>
  <c r="AJ608" i="2"/>
  <c r="AK668" i="2"/>
  <c r="AK636" i="2"/>
  <c r="AK657" i="2"/>
  <c r="AK609" i="2"/>
  <c r="AJ572" i="2"/>
  <c r="AJ545" i="2"/>
  <c r="AJ582" i="2"/>
  <c r="AK551" i="2"/>
  <c r="AK556" i="2"/>
  <c r="AJ517" i="2"/>
  <c r="AJ485" i="2"/>
  <c r="AK487" i="2"/>
  <c r="AJ443" i="2"/>
  <c r="AJ430" i="2"/>
  <c r="AJ418" i="2"/>
  <c r="AJ394" i="2"/>
  <c r="AJ724" i="2"/>
  <c r="AK689" i="2"/>
  <c r="AK640" i="2"/>
  <c r="AJ527" i="2"/>
  <c r="AJ503" i="2"/>
  <c r="AJ382" i="2"/>
  <c r="AK366" i="2"/>
  <c r="AK310" i="2"/>
  <c r="AJ270" i="2"/>
  <c r="AK254" i="2"/>
  <c r="AK238" i="2"/>
  <c r="AJ208" i="2"/>
  <c r="AJ219" i="2"/>
  <c r="AK155" i="2"/>
  <c r="AJ167" i="2"/>
  <c r="AK173" i="2"/>
  <c r="AK147" i="2"/>
  <c r="AJ146" i="2"/>
  <c r="AJ110" i="2"/>
  <c r="AJ108" i="2"/>
  <c r="AK99" i="2"/>
  <c r="AJ55" i="2"/>
  <c r="AJ45" i="2"/>
  <c r="AK33" i="2"/>
  <c r="AJ14" i="2"/>
  <c r="AK437" i="2"/>
  <c r="AK305" i="2"/>
  <c r="AK217" i="2"/>
  <c r="AJ130" i="2"/>
  <c r="AJ57" i="2"/>
  <c r="AJ800" i="2"/>
  <c r="AJ707" i="2"/>
  <c r="AJ720" i="2"/>
  <c r="AJ770" i="2"/>
  <c r="AJ722" i="2"/>
  <c r="AK760" i="2"/>
  <c r="AJ701" i="2"/>
  <c r="AK692" i="2"/>
  <c r="AJ659" i="2"/>
  <c r="AJ588" i="2"/>
  <c r="AJ592" i="2"/>
  <c r="AJ568" i="2"/>
  <c r="AK553" i="2"/>
  <c r="AK576" i="2"/>
  <c r="AK518" i="2"/>
  <c r="AK486" i="2"/>
  <c r="AK507" i="2"/>
  <c r="AJ507" i="2"/>
  <c r="AJ475" i="2"/>
  <c r="AJ432" i="2"/>
  <c r="AK430" i="2"/>
  <c r="AJ390" i="2"/>
  <c r="AJ396" i="2"/>
  <c r="AK358" i="2"/>
  <c r="AK367" i="2"/>
  <c r="AK326" i="2"/>
  <c r="AJ305" i="2"/>
  <c r="AK294" i="2"/>
  <c r="AK279" i="2"/>
  <c r="AJ802" i="2"/>
  <c r="AK711" i="2"/>
  <c r="AJ685" i="2"/>
  <c r="AJ774" i="2"/>
  <c r="AJ742" i="2"/>
  <c r="AK707" i="2"/>
  <c r="AK724" i="2"/>
  <c r="AJ661" i="2"/>
  <c r="AK628" i="2"/>
  <c r="AK704" i="2"/>
  <c r="AJ663" i="2"/>
  <c r="AJ620" i="2"/>
  <c r="AK641" i="2"/>
  <c r="AK597" i="2"/>
  <c r="AK561" i="2"/>
  <c r="AJ541" i="2"/>
  <c r="AJ574" i="2"/>
  <c r="AJ539" i="2"/>
  <c r="AJ535" i="2"/>
  <c r="AK506" i="2"/>
  <c r="AK474" i="2"/>
  <c r="AJ453" i="2"/>
  <c r="AJ435" i="2"/>
  <c r="AK466" i="2"/>
  <c r="AJ406" i="2"/>
  <c r="AJ816" i="2"/>
  <c r="AK799" i="2"/>
  <c r="AK720" i="2"/>
  <c r="AK588" i="2"/>
  <c r="AJ551" i="2"/>
  <c r="AJ441" i="2"/>
  <c r="AJ400" i="2"/>
  <c r="AJ338" i="2"/>
  <c r="AJ304" i="2"/>
  <c r="AJ277" i="2"/>
  <c r="AJ251" i="2"/>
  <c r="AJ233" i="2"/>
  <c r="AJ192" i="2"/>
  <c r="AK208" i="2"/>
  <c r="AJ191" i="2"/>
  <c r="AJ160" i="2"/>
  <c r="AK165" i="2"/>
  <c r="AJ139" i="2"/>
  <c r="AK139" i="2"/>
  <c r="AK104" i="2"/>
  <c r="AK114" i="2"/>
  <c r="AK91" i="2"/>
  <c r="AK63" i="2"/>
  <c r="AK48" i="2"/>
  <c r="AK38" i="2"/>
  <c r="AK7" i="2"/>
  <c r="AJ374" i="2"/>
  <c r="AK280" i="2"/>
  <c r="AK184" i="2"/>
  <c r="AJ98" i="2"/>
  <c r="AK45" i="2"/>
  <c r="AK788" i="2"/>
  <c r="AK787" i="2"/>
  <c r="AK613" i="2"/>
  <c r="AK545" i="2"/>
  <c r="AJ513" i="2"/>
  <c r="AK491" i="2"/>
  <c r="AJ455" i="2"/>
  <c r="AK419" i="2"/>
  <c r="AJ388" i="2"/>
  <c r="AK354" i="2"/>
  <c r="AK297" i="2"/>
  <c r="AK284" i="2"/>
  <c r="AJ697" i="2"/>
  <c r="AK763" i="2"/>
  <c r="AK772" i="2"/>
  <c r="AJ653" i="2"/>
  <c r="AK688" i="2"/>
  <c r="AJ604" i="2"/>
  <c r="AK589" i="2"/>
  <c r="AJ525" i="2"/>
  <c r="AJ523" i="2"/>
  <c r="AJ501" i="2"/>
  <c r="AJ469" i="2"/>
  <c r="AK442" i="2"/>
  <c r="AK776" i="2"/>
  <c r="AJ632" i="2"/>
  <c r="AK494" i="2"/>
  <c r="AJ378" i="2"/>
  <c r="AK301" i="2"/>
  <c r="AJ245" i="2"/>
  <c r="AK189" i="2"/>
  <c r="AJ183" i="2"/>
  <c r="AK151" i="2"/>
  <c r="AJ134" i="2"/>
  <c r="AK80" i="2"/>
  <c r="AK56" i="2"/>
  <c r="AK26" i="2"/>
  <c r="AK339" i="2"/>
  <c r="AJ168" i="2"/>
  <c r="AK44" i="2"/>
  <c r="AJ762" i="2"/>
  <c r="AJ610" i="2"/>
  <c r="AK669" i="2"/>
  <c r="AJ489" i="2"/>
  <c r="AJ426" i="2"/>
  <c r="AJ376" i="2"/>
  <c r="AJ334" i="2"/>
  <c r="AK261" i="2"/>
  <c r="AK250" i="2"/>
  <c r="AK221" i="2"/>
  <c r="AK192" i="2"/>
  <c r="AJ223" i="2"/>
  <c r="AK196" i="2"/>
  <c r="AJ152" i="2"/>
  <c r="AJ164" i="2"/>
  <c r="AJ147" i="2"/>
  <c r="AK127" i="2"/>
  <c r="AK92" i="2"/>
  <c r="AK75" i="2"/>
  <c r="AK66" i="2"/>
  <c r="AK52" i="2"/>
  <c r="AJ18" i="2"/>
  <c r="AJ11" i="2"/>
  <c r="AJ60" i="2"/>
  <c r="AJ31" i="2"/>
  <c r="AK11" i="2"/>
  <c r="AK736" i="2"/>
  <c r="AJ543" i="2"/>
  <c r="AK403" i="2"/>
  <c r="AJ316" i="2"/>
  <c r="AJ249" i="2"/>
  <c r="AK193" i="2"/>
  <c r="AK204" i="2"/>
  <c r="AJ176" i="2"/>
  <c r="AK135" i="2"/>
  <c r="AJ88" i="2"/>
  <c r="AJ37" i="2"/>
  <c r="AK21" i="2"/>
  <c r="AK709" i="2"/>
  <c r="AK752" i="2"/>
  <c r="AJ651" i="2"/>
  <c r="AK565" i="2"/>
  <c r="AK542" i="2"/>
  <c r="AK462" i="2"/>
  <c r="AK394" i="2"/>
  <c r="AJ320" i="2"/>
  <c r="AJ281" i="2"/>
  <c r="AJ264" i="2"/>
  <c r="AK246" i="2"/>
  <c r="AJ228" i="2"/>
  <c r="AK197" i="2"/>
  <c r="AJ227" i="2"/>
  <c r="AJ187" i="2"/>
  <c r="AJ158" i="2"/>
  <c r="AK159" i="2"/>
  <c r="AJ135" i="2"/>
  <c r="AJ142" i="2"/>
  <c r="AK107" i="2"/>
  <c r="AK88" i="2"/>
  <c r="AJ68" i="2"/>
  <c r="AJ41" i="2"/>
  <c r="AK792" i="2"/>
  <c r="AJ677" i="2"/>
  <c r="AK581" i="2"/>
  <c r="AK371" i="2"/>
  <c r="AJ313" i="2"/>
  <c r="AK225" i="2"/>
  <c r="AJ195" i="2"/>
  <c r="AK106" i="2"/>
  <c r="AK76" i="2"/>
  <c r="AJ23" i="2"/>
  <c r="AJ584" i="2"/>
  <c r="AJ537" i="2"/>
  <c r="AK502" i="2"/>
  <c r="AK475" i="2"/>
  <c r="AJ467" i="2"/>
  <c r="AK407" i="2"/>
  <c r="AK402" i="2"/>
  <c r="AJ346" i="2"/>
  <c r="AK314" i="2"/>
  <c r="AJ275" i="2"/>
  <c r="AK681" i="2"/>
  <c r="AJ758" i="2"/>
  <c r="AK756" i="2"/>
  <c r="AJ645" i="2"/>
  <c r="AK680" i="2"/>
  <c r="AK673" i="2"/>
  <c r="AK577" i="2"/>
  <c r="AJ594" i="2"/>
  <c r="AK572" i="2"/>
  <c r="AK490" i="2"/>
  <c r="AJ465" i="2"/>
  <c r="AK428" i="2"/>
  <c r="AJ756" i="2"/>
  <c r="AJ687" i="2"/>
  <c r="AK483" i="2"/>
  <c r="AJ362" i="2"/>
  <c r="AJ279" i="2"/>
  <c r="AJ235" i="2"/>
  <c r="AK224" i="2"/>
  <c r="AK172" i="2"/>
  <c r="AJ173" i="2"/>
  <c r="AK121" i="2"/>
  <c r="AJ78" i="2"/>
  <c r="AK41" i="2"/>
  <c r="AJ15" i="2"/>
  <c r="AJ302" i="2"/>
  <c r="AK140" i="2"/>
  <c r="AK14" i="2"/>
  <c r="AK719" i="2"/>
  <c r="AJ679" i="2"/>
  <c r="AJ616" i="2"/>
  <c r="AJ459" i="2"/>
  <c r="AJ422" i="2"/>
  <c r="AK398" i="2"/>
  <c r="AJ324" i="2"/>
  <c r="AJ253" i="2"/>
  <c r="AK245" i="2"/>
  <c r="AK213" i="2"/>
  <c r="AJ185" i="2"/>
  <c r="AK212" i="2"/>
  <c r="AK188" i="2"/>
  <c r="AJ143" i="2"/>
  <c r="AJ151" i="2"/>
  <c r="AK136" i="2"/>
  <c r="AK117" i="2"/>
  <c r="AJ76" i="2"/>
  <c r="AK95" i="2"/>
  <c r="AK67" i="2"/>
  <c r="AJ47" i="2"/>
  <c r="AK19" i="2"/>
  <c r="AK74" i="2"/>
  <c r="AJ53" i="2"/>
  <c r="AK34" i="2"/>
  <c r="AJ764" i="2"/>
  <c r="AK700" i="2"/>
  <c r="AK568" i="2"/>
  <c r="AK350" i="2"/>
  <c r="AJ268" i="2"/>
  <c r="AJ241" i="2"/>
  <c r="AJ200" i="2"/>
  <c r="AJ179" i="2"/>
  <c r="AJ177" i="2"/>
  <c r="AJ96" i="2"/>
  <c r="AK87" i="2"/>
  <c r="AJ29" i="2"/>
  <c r="AJ10" i="2"/>
  <c r="AK779" i="2"/>
  <c r="AK626" i="2"/>
  <c r="AJ622" i="2"/>
  <c r="AJ529" i="2"/>
  <c r="AJ505" i="2"/>
  <c r="AJ420" i="2"/>
  <c r="AK385" i="2"/>
  <c r="AK309" i="2"/>
  <c r="AJ287" i="2"/>
  <c r="AJ260" i="2"/>
  <c r="AJ243" i="2"/>
  <c r="AJ220" i="2"/>
  <c r="AK200" i="2"/>
  <c r="AK216" i="2"/>
  <c r="AK180" i="2"/>
  <c r="AJ188" i="2"/>
  <c r="AJ181" i="2"/>
  <c r="AJ127" i="2"/>
  <c r="AK131" i="2"/>
  <c r="AJ116" i="2"/>
  <c r="AJ74" i="2"/>
  <c r="AK62" i="2"/>
  <c r="AJ27" i="2"/>
  <c r="AJ732" i="2"/>
  <c r="AJ612" i="2"/>
  <c r="AK526" i="2"/>
  <c r="AJ366" i="2"/>
  <c r="AJ285" i="2"/>
  <c r="AK209" i="2"/>
  <c r="AJ163" i="2"/>
  <c r="AK109" i="2"/>
  <c r="AK57" i="2"/>
  <c r="AK557" i="2"/>
  <c r="AK560" i="2"/>
  <c r="AJ481" i="2"/>
  <c r="AJ499" i="2"/>
  <c r="AK470" i="2"/>
  <c r="AJ384" i="2"/>
  <c r="AJ350" i="2"/>
  <c r="AJ328" i="2"/>
  <c r="AK291" i="2"/>
  <c r="AK784" i="2"/>
  <c r="AK803" i="2"/>
  <c r="AK731" i="2"/>
  <c r="AJ711" i="2"/>
  <c r="AJ596" i="2"/>
  <c r="AK652" i="2"/>
  <c r="AJ628" i="2"/>
  <c r="AJ556" i="2"/>
  <c r="AJ566" i="2"/>
  <c r="AK519" i="2"/>
  <c r="AJ461" i="2"/>
  <c r="AK410" i="2"/>
  <c r="AK415" i="2"/>
  <c r="AK767" i="2"/>
  <c r="AK605" i="2"/>
  <c r="AJ414" i="2"/>
  <c r="AK325" i="2"/>
  <c r="AK264" i="2"/>
  <c r="AJ224" i="2"/>
  <c r="AK203" i="2"/>
  <c r="AJ155" i="2"/>
  <c r="AJ131" i="2"/>
  <c r="AJ102" i="2"/>
  <c r="AJ86" i="2"/>
  <c r="AJ43" i="2"/>
  <c r="AJ606" i="2"/>
  <c r="AK265" i="2"/>
  <c r="AJ80" i="2"/>
  <c r="AJ748" i="2"/>
  <c r="AK768" i="2"/>
  <c r="AK656" i="2"/>
  <c r="AJ519" i="2"/>
  <c r="AJ495" i="2"/>
  <c r="AK434" i="2"/>
  <c r="AK355" i="2"/>
  <c r="AJ300" i="2"/>
  <c r="AJ258" i="2"/>
  <c r="AJ237" i="2"/>
  <c r="AK205" i="2"/>
  <c r="AJ203" i="2"/>
  <c r="AJ207" i="2"/>
  <c r="AK176" i="2"/>
  <c r="AJ180" i="2"/>
  <c r="AJ169" i="2"/>
  <c r="AK128" i="2"/>
  <c r="AJ112" i="2"/>
  <c r="AJ92" i="2"/>
  <c r="AJ90" i="2"/>
  <c r="AJ62" i="2"/>
  <c r="AK25" i="2"/>
  <c r="AK15" i="2"/>
  <c r="AJ70" i="2"/>
  <c r="AJ49" i="2"/>
  <c r="AK22" i="2"/>
  <c r="AJ695" i="2"/>
  <c r="AK621" i="2"/>
  <c r="AJ479" i="2"/>
  <c r="AK322" i="2"/>
  <c r="AK275" i="2"/>
  <c r="AK234" i="2"/>
  <c r="AJ231" i="2"/>
  <c r="AK168" i="2"/>
  <c r="AK124" i="2"/>
  <c r="AK102" i="2"/>
  <c r="AK71" i="2"/>
  <c r="AJ25" i="2"/>
  <c r="AJ772" i="2"/>
  <c r="AK735" i="2"/>
  <c r="AK600" i="2"/>
  <c r="AK653" i="2"/>
  <c r="AJ590" i="2"/>
  <c r="AK515" i="2"/>
  <c r="AK411" i="2"/>
  <c r="AJ370" i="2"/>
  <c r="AK318" i="2"/>
  <c r="AK272" i="2"/>
  <c r="AJ266" i="2"/>
  <c r="AJ239" i="2"/>
  <c r="AJ212" i="2"/>
  <c r="AK185" i="2"/>
  <c r="AJ211" i="2"/>
  <c r="AJ175" i="2"/>
  <c r="AK177" i="2"/>
  <c r="AJ165" i="2"/>
  <c r="AJ120" i="2"/>
  <c r="AJ126" i="2"/>
  <c r="AK103" i="2"/>
  <c r="AJ94" i="2"/>
  <c r="AJ66" i="2"/>
  <c r="AJ7" i="2"/>
  <c r="AK815" i="2"/>
  <c r="AJ667" i="2"/>
  <c r="AK478" i="2"/>
  <c r="AK342" i="2"/>
  <c r="AJ247" i="2"/>
  <c r="AK231" i="2"/>
  <c r="AJ184" i="2"/>
  <c r="AJ106" i="2"/>
  <c r="AK29" i="2"/>
  <c r="AK549" i="2"/>
  <c r="AJ533" i="2"/>
  <c r="AJ463" i="2"/>
  <c r="AJ491" i="2"/>
  <c r="AK450" i="2"/>
  <c r="AK374" i="2"/>
  <c r="AK359" i="2"/>
  <c r="AK317" i="2"/>
  <c r="AK292" i="2"/>
  <c r="AK820" i="2"/>
  <c r="AJ790" i="2"/>
  <c r="AJ726" i="2"/>
  <c r="AJ699" i="2"/>
  <c r="AJ624" i="2"/>
  <c r="AJ647" i="2"/>
  <c r="AK625" i="2"/>
  <c r="AK547" i="2"/>
  <c r="AJ558" i="2"/>
  <c r="AK530" i="2"/>
  <c r="AK503" i="2"/>
  <c r="AK441" i="2"/>
  <c r="AK399" i="2"/>
  <c r="AJ746" i="2"/>
  <c r="AJ576" i="2"/>
  <c r="AJ398" i="2"/>
  <c r="AJ321" i="2"/>
  <c r="AJ256" i="2"/>
  <c r="AJ216" i="2"/>
  <c r="AJ196" i="2"/>
  <c r="AK181" i="2"/>
  <c r="AK118" i="2"/>
  <c r="AK113" i="2"/>
  <c r="AJ64" i="2"/>
  <c r="AJ35" i="2"/>
  <c r="AK499" i="2"/>
  <c r="AK256" i="2"/>
  <c r="AJ82" i="2"/>
  <c r="AJ716" i="2"/>
  <c r="AK634" i="2"/>
  <c r="AK633" i="2"/>
  <c r="AK510" i="2"/>
  <c r="AJ451" i="2"/>
  <c r="AK427" i="2"/>
  <c r="AK334" i="2"/>
  <c r="AK269" i="2"/>
  <c r="AK253" i="2"/>
  <c r="AJ232" i="2"/>
  <c r="AJ199" i="2"/>
  <c r="AK228" i="2"/>
  <c r="AK201" i="2"/>
  <c r="AJ171" i="2"/>
  <c r="AJ172" i="2"/>
  <c r="AJ154" i="2"/>
  <c r="AJ138" i="2"/>
  <c r="AK110" i="2"/>
  <c r="AJ84" i="2"/>
  <c r="AK79" i="2"/>
  <c r="AK55" i="2"/>
  <c r="AK30" i="2"/>
  <c r="AK10" i="2"/>
  <c r="AK78" i="2"/>
  <c r="AJ51" i="2"/>
  <c r="AK18" i="2"/>
  <c r="AJ730" i="2"/>
  <c r="AJ560" i="2"/>
  <c r="AK446" i="2"/>
  <c r="AJ325" i="2"/>
  <c r="AJ262" i="2"/>
  <c r="AJ201" i="2"/>
  <c r="AK220" i="2"/>
  <c r="AK143" i="2"/>
  <c r="AJ150" i="2"/>
  <c r="AK84" i="2"/>
  <c r="AK59" i="2"/>
  <c r="AJ21" i="2"/>
  <c r="AJ740" i="2"/>
  <c r="AK713" i="2"/>
  <c r="AK672" i="2"/>
  <c r="AK592" i="2"/>
  <c r="AK584" i="2"/>
  <c r="AJ487" i="2"/>
  <c r="AJ392" i="2"/>
  <c r="AK343" i="2"/>
  <c r="AJ296" i="2"/>
  <c r="AJ273" i="2"/>
  <c r="AK260" i="2"/>
  <c r="AK242" i="2"/>
  <c r="AJ204" i="2"/>
  <c r="AK232" i="2"/>
  <c r="AK148" i="2"/>
  <c r="AK164" i="2"/>
  <c r="AK169" i="2"/>
  <c r="AK144" i="2"/>
  <c r="AJ118" i="2"/>
  <c r="AJ114" i="2"/>
  <c r="AJ100" i="2"/>
  <c r="AK83" i="2"/>
  <c r="AK49" i="2"/>
  <c r="AJ780" i="2"/>
  <c r="AK751" i="2"/>
  <c r="AK637" i="2"/>
  <c r="AJ511" i="2"/>
  <c r="AK351" i="2"/>
  <c r="AK255" i="2"/>
  <c r="AJ215" i="2"/>
  <c r="AK132" i="2"/>
  <c r="AK72" i="2"/>
  <c r="AJ33" i="2"/>
  <c r="AJ4" i="2"/>
  <c r="E34" i="2"/>
  <c r="AK4" i="2"/>
  <c r="AJ5" i="2"/>
  <c r="D34" i="2"/>
  <c r="AK5" i="2"/>
  <c r="AH240" i="2"/>
  <c r="AH250" i="2"/>
  <c r="AI260" i="2"/>
  <c r="AH267" i="2"/>
  <c r="AI276" i="2"/>
  <c r="AI292" i="2"/>
  <c r="AI303" i="2"/>
  <c r="AI321" i="2"/>
  <c r="AI334" i="2"/>
  <c r="AI349" i="2"/>
  <c r="AI362" i="2"/>
  <c r="AI387" i="2"/>
  <c r="AH397" i="2"/>
  <c r="AH409" i="2"/>
  <c r="AH234" i="2"/>
  <c r="AI247" i="2"/>
  <c r="AI256" i="2"/>
  <c r="AH263" i="2"/>
  <c r="AH278" i="2"/>
  <c r="AI297" i="2"/>
  <c r="AI310" i="2"/>
  <c r="AH324" i="2"/>
  <c r="AI337" i="2"/>
  <c r="AI368" i="2"/>
  <c r="AI378" i="2"/>
  <c r="AH391" i="2"/>
  <c r="AI403" i="2"/>
  <c r="AI418" i="2"/>
  <c r="AI242" i="2"/>
  <c r="AI263" i="2"/>
  <c r="AI278" i="2"/>
  <c r="AH290" i="2"/>
  <c r="AI301" i="2"/>
  <c r="AH308" i="2"/>
  <c r="AH315" i="2"/>
  <c r="AI324" i="2"/>
  <c r="AI332" i="2"/>
  <c r="AI344" i="2"/>
  <c r="AI355" i="2"/>
  <c r="AI363" i="2"/>
  <c r="AI370" i="2"/>
  <c r="AH383" i="2"/>
  <c r="AH395" i="2"/>
  <c r="AH405" i="2"/>
  <c r="AH417" i="2"/>
  <c r="AH246" i="2"/>
  <c r="AI258" i="2"/>
  <c r="AI271" i="2"/>
  <c r="AI283" i="2"/>
  <c r="AH292" i="2"/>
  <c r="AH303" i="2"/>
  <c r="AI315" i="2"/>
  <c r="AI323" i="2"/>
  <c r="AI336" i="2"/>
  <c r="AH345" i="2"/>
  <c r="AI354" i="2"/>
  <c r="AI366" i="2"/>
  <c r="AI381" i="2"/>
  <c r="AI388" i="2"/>
  <c r="AI394" i="2"/>
  <c r="AI405" i="2"/>
  <c r="AI417" i="2"/>
  <c r="AI4" i="2"/>
  <c r="AI245" i="2"/>
  <c r="AI254" i="2"/>
  <c r="AI261" i="2"/>
  <c r="AI273" i="2"/>
  <c r="AI281" i="2"/>
  <c r="AH297" i="2"/>
  <c r="AH312" i="2"/>
  <c r="AH327" i="2"/>
  <c r="AH337" i="2"/>
  <c r="AI353" i="2"/>
  <c r="AI365" i="2"/>
  <c r="AI389" i="2"/>
  <c r="AI400" i="2"/>
  <c r="AI410" i="2"/>
  <c r="AI240" i="2"/>
  <c r="AI248" i="2"/>
  <c r="AI257" i="2"/>
  <c r="AI267" i="2"/>
  <c r="AI285" i="2"/>
  <c r="AI298" i="2"/>
  <c r="AH311" i="2"/>
  <c r="AI327" i="2"/>
  <c r="AI347" i="2"/>
  <c r="AI371" i="2"/>
  <c r="AH379" i="2"/>
  <c r="AI397" i="2"/>
  <c r="AI409" i="2"/>
  <c r="AI234" i="2"/>
  <c r="AI244" i="2"/>
  <c r="AH265" i="2"/>
  <c r="AH280" i="2"/>
  <c r="AI293" i="2"/>
  <c r="AH305" i="2"/>
  <c r="AI309" i="2"/>
  <c r="AI316" i="2"/>
  <c r="AH329" i="2"/>
  <c r="AI339" i="2"/>
  <c r="AI346" i="2"/>
  <c r="AI356" i="2"/>
  <c r="AI364" i="2"/>
  <c r="AH373" i="2"/>
  <c r="AI385" i="2"/>
  <c r="AH399" i="2"/>
  <c r="AH407" i="2"/>
  <c r="AI235" i="2"/>
  <c r="AI249" i="2"/>
  <c r="AH261" i="2"/>
  <c r="AH276" i="2"/>
  <c r="AH284" i="2"/>
  <c r="AI294" i="2"/>
  <c r="AI307" i="2"/>
  <c r="AI318" i="2"/>
  <c r="AI325" i="2"/>
  <c r="AI338" i="2"/>
  <c r="AH349" i="2"/>
  <c r="AH357" i="2"/>
  <c r="AI369" i="2"/>
  <c r="AI383" i="2"/>
  <c r="AH389" i="2"/>
  <c r="AI395" i="2"/>
  <c r="AI407" i="2"/>
  <c r="AI246" i="2"/>
  <c r="AI264" i="2"/>
  <c r="AI282" i="2"/>
  <c r="AI317" i="2"/>
  <c r="AI341" i="2"/>
  <c r="AH375" i="2"/>
  <c r="AH403" i="2"/>
  <c r="AH242" i="2"/>
  <c r="AI259" i="2"/>
  <c r="AH286" i="2"/>
  <c r="AI312" i="2"/>
  <c r="AI348" i="2"/>
  <c r="AI384" i="2"/>
  <c r="AI412" i="2"/>
  <c r="AI251" i="2"/>
  <c r="AI286" i="2"/>
  <c r="AI306" i="2"/>
  <c r="AH320" i="2"/>
  <c r="AI340" i="2"/>
  <c r="AH358" i="2"/>
  <c r="AI379" i="2"/>
  <c r="AI401" i="2"/>
  <c r="AH236" i="2"/>
  <c r="AI265" i="2"/>
  <c r="AI288" i="2"/>
  <c r="AI308" i="2"/>
  <c r="AI331" i="2"/>
  <c r="AI350" i="2"/>
  <c r="AI373" i="2"/>
  <c r="AI392" i="2"/>
  <c r="AH411" i="2"/>
  <c r="AI425" i="2"/>
  <c r="AI441" i="2"/>
  <c r="AI454" i="2"/>
  <c r="AH472" i="2"/>
  <c r="AH478" i="2"/>
  <c r="AH498" i="2"/>
  <c r="AH506" i="2"/>
  <c r="AI516" i="2"/>
  <c r="AI529" i="2"/>
  <c r="AI539" i="2"/>
  <c r="AI549" i="2"/>
  <c r="AI556" i="2"/>
  <c r="AI570" i="2"/>
  <c r="AI576" i="2"/>
  <c r="AH585" i="2"/>
  <c r="AI601" i="2"/>
  <c r="AH615" i="2"/>
  <c r="AI628" i="2"/>
  <c r="AI439" i="2"/>
  <c r="AI445" i="2"/>
  <c r="AI458" i="2"/>
  <c r="AI469" i="2"/>
  <c r="AH480" i="2"/>
  <c r="AH486" i="2"/>
  <c r="AI496" i="2"/>
  <c r="AH504" i="2"/>
  <c r="AH520" i="2"/>
  <c r="AI528" i="2"/>
  <c r="AH555" i="2"/>
  <c r="AI571" i="2"/>
  <c r="AI582" i="2"/>
  <c r="AI588" i="2"/>
  <c r="AI606" i="2"/>
  <c r="AH619" i="2"/>
  <c r="AI635" i="2"/>
  <c r="AH427" i="2"/>
  <c r="AI440" i="2"/>
  <c r="AI451" i="2"/>
  <c r="AI464" i="2"/>
  <c r="AH474" i="2"/>
  <c r="AH484" i="2"/>
  <c r="AH492" i="2"/>
  <c r="AI503" i="2"/>
  <c r="AH510" i="2"/>
  <c r="AH518" i="2"/>
  <c r="AH532" i="2"/>
  <c r="AH544" i="2"/>
  <c r="AI561" i="2"/>
  <c r="AH573" i="2"/>
  <c r="AH587" i="2"/>
  <c r="AI596" i="2"/>
  <c r="AH611" i="2"/>
  <c r="AI619" i="2"/>
  <c r="AH631" i="2"/>
  <c r="AI427" i="2"/>
  <c r="AI433" i="2"/>
  <c r="AI448" i="2"/>
  <c r="AI461" i="2"/>
  <c r="AI471" i="2"/>
  <c r="AI477" i="2"/>
  <c r="AI488" i="2"/>
  <c r="AI510" i="2"/>
  <c r="AI518" i="2"/>
  <c r="AH534" i="2"/>
  <c r="AI544" i="2"/>
  <c r="AI559" i="2"/>
  <c r="AH567" i="2"/>
  <c r="AI573" i="2"/>
  <c r="AI591" i="2"/>
  <c r="AH599" i="2"/>
  <c r="AH605" i="2"/>
  <c r="AI623" i="2"/>
  <c r="AH635" i="2"/>
  <c r="AH642" i="2"/>
  <c r="AI658" i="2"/>
  <c r="AH664" i="2"/>
  <c r="AI687" i="2"/>
  <c r="AH698" i="2"/>
  <c r="AI711" i="2"/>
  <c r="AI717" i="2"/>
  <c r="AH725" i="2"/>
  <c r="AI741" i="2"/>
  <c r="AH747" i="2"/>
  <c r="AI760" i="2"/>
  <c r="AI767" i="2"/>
  <c r="AH779" i="2"/>
  <c r="AI790" i="2"/>
  <c r="AI804" i="2"/>
  <c r="AH9" i="2"/>
  <c r="AI641" i="2"/>
  <c r="AI647" i="2"/>
  <c r="AI655" i="2"/>
  <c r="AH666" i="2"/>
  <c r="AI679" i="2"/>
  <c r="AH690" i="2"/>
  <c r="AI704" i="2"/>
  <c r="AI725" i="2"/>
  <c r="AH731" i="2"/>
  <c r="AI744" i="2"/>
  <c r="AI751" i="2"/>
  <c r="AI765" i="2"/>
  <c r="AH773" i="2"/>
  <c r="AI779" i="2"/>
  <c r="AI785" i="2"/>
  <c r="AI793" i="2"/>
  <c r="AH807" i="2"/>
  <c r="AH815" i="2"/>
  <c r="AH821" i="2"/>
  <c r="AI14" i="2"/>
  <c r="AI646" i="2"/>
  <c r="AH654" i="2"/>
  <c r="AI669" i="2"/>
  <c r="AI675" i="2"/>
  <c r="AH682" i="2"/>
  <c r="AI688" i="2"/>
  <c r="AI700" i="2"/>
  <c r="AI710" i="2"/>
  <c r="AI728" i="2"/>
  <c r="AI735" i="2"/>
  <c r="AI749" i="2"/>
  <c r="AH757" i="2"/>
  <c r="AI773" i="2"/>
  <c r="AI781" i="2"/>
  <c r="AH799" i="2"/>
  <c r="AI807" i="2"/>
  <c r="AI817" i="2"/>
  <c r="AI8" i="2"/>
  <c r="AH640" i="2"/>
  <c r="AI654" i="2"/>
  <c r="AH660" i="2"/>
  <c r="AI678" i="2"/>
  <c r="AI689" i="2"/>
  <c r="AI706" i="2"/>
  <c r="AI719" i="2"/>
  <c r="AI733" i="2"/>
  <c r="AH741" i="2"/>
  <c r="AI757" i="2"/>
  <c r="AH763" i="2"/>
  <c r="AI786" i="2"/>
  <c r="AH248" i="2"/>
  <c r="AI266" i="2"/>
  <c r="AI284" i="2"/>
  <c r="AI319" i="2"/>
  <c r="AI345" i="2"/>
  <c r="AI377" i="2"/>
  <c r="AI408" i="2"/>
  <c r="AH244" i="2"/>
  <c r="AI262" i="2"/>
  <c r="AH293" i="2"/>
  <c r="AH316" i="2"/>
  <c r="AH361" i="2"/>
  <c r="AH385" i="2"/>
  <c r="AH413" i="2"/>
  <c r="AH252" i="2"/>
  <c r="AH288" i="2"/>
  <c r="AH307" i="2"/>
  <c r="AH323" i="2"/>
  <c r="AI343" i="2"/>
  <c r="AI361" i="2"/>
  <c r="AH381" i="2"/>
  <c r="AI404" i="2"/>
  <c r="AI238" i="2"/>
  <c r="AI269" i="2"/>
  <c r="AI290" i="2"/>
  <c r="AI313" i="2"/>
  <c r="AI335" i="2"/>
  <c r="AH353" i="2"/>
  <c r="AH377" i="2"/>
  <c r="AH393" i="2"/>
  <c r="AI415" i="2"/>
  <c r="AI429" i="2"/>
  <c r="AI442" i="2"/>
  <c r="AH458" i="2"/>
  <c r="AI473" i="2"/>
  <c r="AI494" i="2"/>
  <c r="AI501" i="2"/>
  <c r="AI511" i="2"/>
  <c r="AI524" i="2"/>
  <c r="AH530" i="2"/>
  <c r="AH540" i="2"/>
  <c r="AI550" i="2"/>
  <c r="AI557" i="2"/>
  <c r="AH571" i="2"/>
  <c r="AI577" i="2"/>
  <c r="AH589" i="2"/>
  <c r="AI603" i="2"/>
  <c r="AI620" i="2"/>
  <c r="AI633" i="2"/>
  <c r="AH440" i="2"/>
  <c r="AI446" i="2"/>
  <c r="AI460" i="2"/>
  <c r="AH470" i="2"/>
  <c r="AI481" i="2"/>
  <c r="AI489" i="2"/>
  <c r="AI498" i="2"/>
  <c r="AI506" i="2"/>
  <c r="AI521" i="2"/>
  <c r="AI530" i="2"/>
  <c r="AI558" i="2"/>
  <c r="AI575" i="2"/>
  <c r="AH583" i="2"/>
  <c r="AI589" i="2"/>
  <c r="AH607" i="2"/>
  <c r="AI621" i="2"/>
  <c r="AI420" i="2"/>
  <c r="AH431" i="2"/>
  <c r="AI444" i="2"/>
  <c r="AH452" i="2"/>
  <c r="AH466" i="2"/>
  <c r="AI479" i="2"/>
  <c r="AI486" i="2"/>
  <c r="AI493" i="2"/>
  <c r="AI504" i="2"/>
  <c r="AI513" i="2"/>
  <c r="AI520" i="2"/>
  <c r="AI537" i="2"/>
  <c r="AI555" i="2"/>
  <c r="AI564" i="2"/>
  <c r="AI579" i="2"/>
  <c r="AI590" i="2"/>
  <c r="AI597" i="2"/>
  <c r="AI612" i="2"/>
  <c r="AI622" i="2"/>
  <c r="AI421" i="2"/>
  <c r="AH429" i="2"/>
  <c r="AI437" i="2"/>
  <c r="AI452" i="2"/>
  <c r="AH462" i="2"/>
  <c r="AH473" i="2"/>
  <c r="AI483" i="2"/>
  <c r="AI491" i="2"/>
  <c r="AH512" i="2"/>
  <c r="AI523" i="2"/>
  <c r="AH536" i="2"/>
  <c r="AH550" i="2"/>
  <c r="AI562" i="2"/>
  <c r="AI568" i="2"/>
  <c r="AH577" i="2"/>
  <c r="AH593" i="2"/>
  <c r="AH601" i="2"/>
  <c r="AI609" i="2"/>
  <c r="AH629" i="2"/>
  <c r="AI637" i="2"/>
  <c r="AI643" i="2"/>
  <c r="AI660" i="2"/>
  <c r="AI667" i="2"/>
  <c r="AI692" i="2"/>
  <c r="AI703" i="2"/>
  <c r="AI712" i="2"/>
  <c r="AI720" i="2"/>
  <c r="AI726" i="2"/>
  <c r="AI743" i="2"/>
  <c r="AI750" i="2"/>
  <c r="AI761" i="2"/>
  <c r="AH769" i="2"/>
  <c r="AH785" i="2"/>
  <c r="AH791" i="2"/>
  <c r="AH805" i="2"/>
  <c r="AI10" i="2"/>
  <c r="AI642" i="2"/>
  <c r="AH648" i="2"/>
  <c r="AI661" i="2"/>
  <c r="AI668" i="2"/>
  <c r="AH680" i="2"/>
  <c r="AI698" i="2"/>
  <c r="AI708" i="2"/>
  <c r="AI727" i="2"/>
  <c r="AI734" i="2"/>
  <c r="AI745" i="2"/>
  <c r="AH753" i="2"/>
  <c r="AI768" i="2"/>
  <c r="AI774" i="2"/>
  <c r="AH781" i="2"/>
  <c r="AI787" i="2"/>
  <c r="AI796" i="2"/>
  <c r="AH809" i="2"/>
  <c r="AH817" i="2"/>
  <c r="AH8" i="2"/>
  <c r="AH636" i="2"/>
  <c r="AI648" i="2"/>
  <c r="AH656" i="2"/>
  <c r="AI670" i="2"/>
  <c r="AH676" i="2"/>
  <c r="AI683" i="2"/>
  <c r="AI690" i="2"/>
  <c r="AI702" i="2"/>
  <c r="AI718" i="2"/>
  <c r="AI729" i="2"/>
  <c r="AH737" i="2"/>
  <c r="AI752" i="2"/>
  <c r="AI758" i="2"/>
  <c r="AI775" i="2"/>
  <c r="AI783" i="2"/>
  <c r="AH801" i="2"/>
  <c r="AI809" i="2"/>
  <c r="AI819" i="2"/>
  <c r="AI13" i="2"/>
  <c r="AI649" i="2"/>
  <c r="AI656" i="2"/>
  <c r="AI673" i="2"/>
  <c r="AI681" i="2"/>
  <c r="AH692" i="2"/>
  <c r="AH712" i="2"/>
  <c r="AH721" i="2"/>
  <c r="AI736" i="2"/>
  <c r="AI742" i="2"/>
  <c r="AI759" i="2"/>
  <c r="AI766" i="2"/>
  <c r="AI794" i="2"/>
  <c r="AI236" i="2"/>
  <c r="AH257" i="2"/>
  <c r="AH274" i="2"/>
  <c r="AH299" i="2"/>
  <c r="AH328" i="2"/>
  <c r="AI357" i="2"/>
  <c r="AI393" i="2"/>
  <c r="AI411" i="2"/>
  <c r="AI250" i="2"/>
  <c r="AI274" i="2"/>
  <c r="AI299" i="2"/>
  <c r="AI328" i="2"/>
  <c r="AI372" i="2"/>
  <c r="AH401" i="2"/>
  <c r="AI237" i="2"/>
  <c r="AH269" i="2"/>
  <c r="AH295" i="2"/>
  <c r="AI311" i="2"/>
  <c r="AI330" i="2"/>
  <c r="AI351" i="2"/>
  <c r="AH366" i="2"/>
  <c r="AI390" i="2"/>
  <c r="AI413" i="2"/>
  <c r="AI252" i="2"/>
  <c r="AI280" i="2"/>
  <c r="AI295" i="2"/>
  <c r="AH319" i="2"/>
  <c r="AH341" i="2"/>
  <c r="AI358" i="2"/>
  <c r="AI386" i="2"/>
  <c r="AI398" i="2"/>
  <c r="AH419" i="2"/>
  <c r="AI435" i="2"/>
  <c r="AH446" i="2"/>
  <c r="AH460" i="2"/>
  <c r="AI475" i="2"/>
  <c r="AH496" i="2"/>
  <c r="AH502" i="2"/>
  <c r="AI512" i="2"/>
  <c r="AH526" i="2"/>
  <c r="AI534" i="2"/>
  <c r="AH546" i="2"/>
  <c r="AI552" i="2"/>
  <c r="AI563" i="2"/>
  <c r="AI574" i="2"/>
  <c r="AI580" i="2"/>
  <c r="AI593" i="2"/>
  <c r="AI605" i="2"/>
  <c r="AH621" i="2"/>
  <c r="AI419" i="2"/>
  <c r="AI443" i="2"/>
  <c r="AI449" i="2"/>
  <c r="AI463" i="2"/>
  <c r="AI472" i="2"/>
  <c r="AH482" i="2"/>
  <c r="AH490" i="2"/>
  <c r="AH500" i="2"/>
  <c r="AH508" i="2"/>
  <c r="AH522" i="2"/>
  <c r="AI540" i="2"/>
  <c r="AH561" i="2"/>
  <c r="AI578" i="2"/>
  <c r="AI584" i="2"/>
  <c r="AI594" i="2"/>
  <c r="AI615" i="2"/>
  <c r="AI625" i="2"/>
  <c r="AH421" i="2"/>
  <c r="AH433" i="2"/>
  <c r="AI447" i="2"/>
  <c r="AI455" i="2"/>
  <c r="AH468" i="2"/>
  <c r="AI480" i="2"/>
  <c r="AH488" i="2"/>
  <c r="AI499" i="2"/>
  <c r="AI507" i="2"/>
  <c r="AH514" i="2"/>
  <c r="AI522" i="2"/>
  <c r="AH538" i="2"/>
  <c r="AH559" i="2"/>
  <c r="AI565" i="2"/>
  <c r="AI583" i="2"/>
  <c r="AH591" i="2"/>
  <c r="AI607" i="2"/>
  <c r="AH613" i="2"/>
  <c r="AH623" i="2"/>
  <c r="AH423" i="2"/>
  <c r="AI430" i="2"/>
  <c r="AI438" i="2"/>
  <c r="AH454" i="2"/>
  <c r="AI466" i="2"/>
  <c r="AI474" i="2"/>
  <c r="AI484" i="2"/>
  <c r="AI492" i="2"/>
  <c r="AI514" i="2"/>
  <c r="AH524" i="2"/>
  <c r="AI538" i="2"/>
  <c r="AH552" i="2"/>
  <c r="AH563" i="2"/>
  <c r="AI569" i="2"/>
  <c r="AH581" i="2"/>
  <c r="AI595" i="2"/>
  <c r="AH603" i="2"/>
  <c r="AI611" i="2"/>
  <c r="AI631" i="2"/>
  <c r="AI638" i="2"/>
  <c r="AH644" i="2"/>
  <c r="AH662" i="2"/>
  <c r="AH668" i="2"/>
  <c r="AI694" i="2"/>
  <c r="AH704" i="2"/>
  <c r="AI714" i="2"/>
  <c r="AI721" i="2"/>
  <c r="AH727" i="2"/>
  <c r="AH745" i="2"/>
  <c r="AH751" i="2"/>
  <c r="AI763" i="2"/>
  <c r="AH771" i="2"/>
  <c r="AH787" i="2"/>
  <c r="AH793" i="2"/>
  <c r="AI813" i="2"/>
  <c r="AI11" i="2"/>
  <c r="AI644" i="2"/>
  <c r="AI651" i="2"/>
  <c r="AI662" i="2"/>
  <c r="AH670" i="2"/>
  <c r="AH686" i="2"/>
  <c r="AH700" i="2"/>
  <c r="AH710" i="2"/>
  <c r="AH729" i="2"/>
  <c r="AH735" i="2"/>
  <c r="AI747" i="2"/>
  <c r="AH755" i="2"/>
  <c r="AI769" i="2"/>
  <c r="AH775" i="2"/>
  <c r="AI782" i="2"/>
  <c r="AI789" i="2"/>
  <c r="AH797" i="2"/>
  <c r="AI810" i="2"/>
  <c r="AI818" i="2"/>
  <c r="AI9" i="2"/>
  <c r="AI639" i="2"/>
  <c r="AH650" i="2"/>
  <c r="AI665" i="2"/>
  <c r="AI672" i="2"/>
  <c r="AH678" i="2"/>
  <c r="AH684" i="2"/>
  <c r="AI695" i="2"/>
  <c r="AI705" i="2"/>
  <c r="AH719" i="2"/>
  <c r="AI731" i="2"/>
  <c r="AH739" i="2"/>
  <c r="AI753" i="2"/>
  <c r="AH759" i="2"/>
  <c r="AI777" i="2"/>
  <c r="AI788" i="2"/>
  <c r="AI802" i="2"/>
  <c r="AI811" i="2"/>
  <c r="AI821" i="2"/>
  <c r="AI636" i="2"/>
  <c r="AI650" i="2"/>
  <c r="AH658" i="2"/>
  <c r="AI674" i="2"/>
  <c r="AI682" i="2"/>
  <c r="AH694" i="2"/>
  <c r="AH714" i="2"/>
  <c r="AH723" i="2"/>
  <c r="AI737" i="2"/>
  <c r="AH743" i="2"/>
  <c r="AH761" i="2"/>
  <c r="AH767" i="2"/>
  <c r="AI239" i="2"/>
  <c r="AH259" i="2"/>
  <c r="AI275" i="2"/>
  <c r="AH300" i="2"/>
  <c r="AH333" i="2"/>
  <c r="AI360" i="2"/>
  <c r="AI396" i="2"/>
  <c r="AI233" i="2"/>
  <c r="AH255" i="2"/>
  <c r="AI277" i="2"/>
  <c r="AI300" i="2"/>
  <c r="AI333" i="2"/>
  <c r="AI374" i="2"/>
  <c r="AI402" i="2"/>
  <c r="AH238" i="2"/>
  <c r="AH271" i="2"/>
  <c r="AH296" i="2"/>
  <c r="AI314" i="2"/>
  <c r="AH331" i="2"/>
  <c r="AI352" i="2"/>
  <c r="AH369" i="2"/>
  <c r="AI391" i="2"/>
  <c r="AH415" i="2"/>
  <c r="AH254" i="2"/>
  <c r="AH282" i="2"/>
  <c r="AI296" i="2"/>
  <c r="AI320" i="2"/>
  <c r="AI342" i="2"/>
  <c r="AH365" i="2"/>
  <c r="AH387" i="2"/>
  <c r="AI399" i="2"/>
  <c r="AI423" i="2"/>
  <c r="AH436" i="2"/>
  <c r="AH450" i="2"/>
  <c r="AI462" i="2"/>
  <c r="AI476" i="2"/>
  <c r="AI497" i="2"/>
  <c r="AI505" i="2"/>
  <c r="AI515" i="2"/>
  <c r="AH528" i="2"/>
  <c r="AI536" i="2"/>
  <c r="AH548" i="2"/>
  <c r="AH554" i="2"/>
  <c r="AI567" i="2"/>
  <c r="AH575" i="2"/>
  <c r="AI581" i="2"/>
  <c r="AI599" i="2"/>
  <c r="AI614" i="2"/>
  <c r="AH625" i="2"/>
  <c r="AI436" i="2"/>
  <c r="AH444" i="2"/>
  <c r="AI450" i="2"/>
  <c r="AH464" i="2"/>
  <c r="AI478" i="2"/>
  <c r="AI485" i="2"/>
  <c r="AI495" i="2"/>
  <c r="AI502" i="2"/>
  <c r="AI509" i="2"/>
  <c r="AI526" i="2"/>
  <c r="AI548" i="2"/>
  <c r="AH565" i="2"/>
  <c r="AH579" i="2"/>
  <c r="AI585" i="2"/>
  <c r="AH597" i="2"/>
  <c r="AH617" i="2"/>
  <c r="AH627" i="2"/>
  <c r="AI426" i="2"/>
  <c r="AH438" i="2"/>
  <c r="AH448" i="2"/>
  <c r="AH456" i="2"/>
  <c r="AI470" i="2"/>
  <c r="AI482" i="2"/>
  <c r="AI490" i="2"/>
  <c r="AI500" i="2"/>
  <c r="AI508" i="2"/>
  <c r="AI517" i="2"/>
  <c r="AI531" i="2"/>
  <c r="AH542" i="2"/>
  <c r="AI560" i="2"/>
  <c r="AH569" i="2"/>
  <c r="AI586" i="2"/>
  <c r="AH595" i="2"/>
  <c r="AH609" i="2"/>
  <c r="AI617" i="2"/>
  <c r="AI627" i="2"/>
  <c r="AH425" i="2"/>
  <c r="AI431" i="2"/>
  <c r="AH442" i="2"/>
  <c r="AI456" i="2"/>
  <c r="AI468" i="2"/>
  <c r="AH476" i="2"/>
  <c r="AI487" i="2"/>
  <c r="AH494" i="2"/>
  <c r="AH516" i="2"/>
  <c r="AI532" i="2"/>
  <c r="AI542" i="2"/>
  <c r="AH557" i="2"/>
  <c r="AI566" i="2"/>
  <c r="AI572" i="2"/>
  <c r="AI587" i="2"/>
  <c r="AI598" i="2"/>
  <c r="AI604" i="2"/>
  <c r="AI613" i="2"/>
  <c r="AH633" i="2"/>
  <c r="AI640" i="2"/>
  <c r="AI657" i="2"/>
  <c r="AI663" i="2"/>
  <c r="AI671" i="2"/>
  <c r="AI697" i="2"/>
  <c r="AH708" i="2"/>
  <c r="AI716" i="2"/>
  <c r="AI723" i="2"/>
  <c r="AI740" i="2"/>
  <c r="AI746" i="2"/>
  <c r="AI754" i="2"/>
  <c r="AH765" i="2"/>
  <c r="AI778" i="2"/>
  <c r="AH789" i="2"/>
  <c r="AI795" i="2"/>
  <c r="AI6" i="2"/>
  <c r="AH14" i="2"/>
  <c r="AH646" i="2"/>
  <c r="AH652" i="2"/>
  <c r="AI664" i="2"/>
  <c r="AH672" i="2"/>
  <c r="AH688" i="2"/>
  <c r="AH702" i="2"/>
  <c r="AI724" i="2"/>
  <c r="AI730" i="2"/>
  <c r="AI738" i="2"/>
  <c r="AH749" i="2"/>
  <c r="AI764" i="2"/>
  <c r="AI771" i="2"/>
  <c r="AH777" i="2"/>
  <c r="AH783" i="2"/>
  <c r="AI791" i="2"/>
  <c r="AI805" i="2"/>
  <c r="AH811" i="2"/>
  <c r="AH819" i="2"/>
  <c r="AH13" i="2"/>
  <c r="AI645" i="2"/>
  <c r="AI652" i="2"/>
  <c r="AI666" i="2"/>
  <c r="AH674" i="2"/>
  <c r="AI680" i="2"/>
  <c r="AI686" i="2"/>
  <c r="AH696" i="2"/>
  <c r="AH706" i="2"/>
  <c r="AI722" i="2"/>
  <c r="AH733" i="2"/>
  <c r="AI748" i="2"/>
  <c r="AI755" i="2"/>
  <c r="AI772" i="2"/>
  <c r="AI780" i="2"/>
  <c r="AI797" i="2"/>
  <c r="AH803" i="2"/>
  <c r="AI815" i="2"/>
  <c r="AI7" i="2"/>
  <c r="AH638" i="2"/>
  <c r="AI653" i="2"/>
  <c r="AI659" i="2"/>
  <c r="AI676" i="2"/>
  <c r="AI684" i="2"/>
  <c r="AI696" i="2"/>
  <c r="AH717" i="2"/>
  <c r="AI732" i="2"/>
  <c r="AI739" i="2"/>
  <c r="AI756" i="2"/>
  <c r="AI762" i="2"/>
  <c r="AI770" i="2"/>
  <c r="AI801" i="2"/>
  <c r="AH6" i="2"/>
  <c r="AH17" i="2"/>
  <c r="AH32" i="2"/>
  <c r="AH42" i="2"/>
  <c r="AI55" i="2"/>
  <c r="AI21" i="2"/>
  <c r="AI32" i="2"/>
  <c r="AI41" i="2"/>
  <c r="AI48" i="2"/>
  <c r="AH54" i="2"/>
  <c r="AI28" i="2"/>
  <c r="AI49" i="2"/>
  <c r="AH59" i="2"/>
  <c r="AH75" i="2"/>
  <c r="AI87" i="2"/>
  <c r="AI95" i="2"/>
  <c r="AI121" i="2"/>
  <c r="AH130" i="2"/>
  <c r="AH147" i="2"/>
  <c r="AI161" i="2"/>
  <c r="AI167" i="2"/>
  <c r="AH180" i="2"/>
  <c r="AI187" i="2"/>
  <c r="AH211" i="2"/>
  <c r="AI30" i="2"/>
  <c r="AI43" i="2"/>
  <c r="AH58" i="2"/>
  <c r="AH67" i="2"/>
  <c r="AI75" i="2"/>
  <c r="AI89" i="2"/>
  <c r="AH97" i="2"/>
  <c r="AH107" i="2"/>
  <c r="AI116" i="2"/>
  <c r="AI125" i="2"/>
  <c r="AI132" i="2"/>
  <c r="AH142" i="2"/>
  <c r="AH153" i="2"/>
  <c r="AH171" i="2"/>
  <c r="AH179" i="2"/>
  <c r="AH184" i="2"/>
  <c r="AH194" i="2"/>
  <c r="AH206" i="2"/>
  <c r="AI64" i="2"/>
  <c r="AI83" i="2"/>
  <c r="AI119" i="2"/>
  <c r="AI139" i="2"/>
  <c r="AI191" i="2"/>
  <c r="AI202" i="2"/>
  <c r="AI214" i="2"/>
  <c r="AI221" i="2"/>
  <c r="AH226" i="2"/>
  <c r="AI58" i="2"/>
  <c r="AI86" i="2"/>
  <c r="AI94" i="2"/>
  <c r="AH105" i="2"/>
  <c r="AH121" i="2"/>
  <c r="AI137" i="2"/>
  <c r="AH161" i="2"/>
  <c r="AH175" i="2"/>
  <c r="AI190" i="2"/>
  <c r="AI198" i="2"/>
  <c r="AI224" i="2"/>
  <c r="AI231" i="2"/>
  <c r="AI110" i="2"/>
  <c r="AI142" i="2"/>
  <c r="AI156" i="2"/>
  <c r="AH170" i="2"/>
  <c r="AI188" i="2"/>
  <c r="AI208" i="2"/>
  <c r="AH61" i="2"/>
  <c r="AI82" i="2"/>
  <c r="AI113" i="2"/>
  <c r="AI138" i="2"/>
  <c r="AH157" i="2"/>
  <c r="AI170" i="2"/>
  <c r="AH186" i="2"/>
  <c r="AH214" i="2"/>
  <c r="AH219" i="2"/>
  <c r="AI677" i="2"/>
  <c r="AI808" i="2"/>
  <c r="AH810" i="2"/>
  <c r="AH806" i="2"/>
  <c r="AH722" i="2"/>
  <c r="AH677" i="2"/>
  <c r="AH651" i="2"/>
  <c r="AH600" i="2"/>
  <c r="AH661" i="2"/>
  <c r="AH645" i="2"/>
  <c r="AH622" i="2"/>
  <c r="AI554" i="2"/>
  <c r="AH523" i="2"/>
  <c r="AH503" i="2"/>
  <c r="AH487" i="2"/>
  <c r="AI467" i="2"/>
  <c r="AI459" i="2"/>
  <c r="AH408" i="2"/>
  <c r="AH370" i="2"/>
  <c r="AI784" i="2"/>
  <c r="AI806" i="2"/>
  <c r="AH782" i="2"/>
  <c r="AH726" i="2"/>
  <c r="AH768" i="2"/>
  <c r="AH752" i="2"/>
  <c r="AH736" i="2"/>
  <c r="AH720" i="2"/>
  <c r="AH671" i="2"/>
  <c r="AH614" i="2"/>
  <c r="AH616" i="2"/>
  <c r="AH582" i="2"/>
  <c r="AH566" i="2"/>
  <c r="AH531" i="2"/>
  <c r="AH564" i="2"/>
  <c r="AH547" i="2"/>
  <c r="AH501" i="2"/>
  <c r="AH467" i="2"/>
  <c r="AH412" i="2"/>
  <c r="AH439" i="2"/>
  <c r="AH398" i="2"/>
  <c r="AI375" i="2"/>
  <c r="AH818" i="2"/>
  <c r="AH820" i="2"/>
  <c r="AI800" i="2"/>
  <c r="AH730" i="2"/>
  <c r="AH691" i="2"/>
  <c r="AI707" i="2"/>
  <c r="AH643" i="2"/>
  <c r="AH624" i="2"/>
  <c r="AI624" i="2"/>
  <c r="AH588" i="2"/>
  <c r="AH584" i="2"/>
  <c r="AH537" i="2"/>
  <c r="AH471" i="2"/>
  <c r="AH453" i="2"/>
  <c r="AH455" i="2"/>
  <c r="AI416" i="2"/>
  <c r="AH432" i="2"/>
  <c r="AI380" i="2"/>
  <c r="AH339" i="2"/>
  <c r="AI820" i="2"/>
  <c r="AH792" i="2"/>
  <c r="AH750" i="2"/>
  <c r="AH697" i="2"/>
  <c r="AI709" i="2"/>
  <c r="AH663" i="2"/>
  <c r="AH634" i="2"/>
  <c r="AI546" i="2"/>
  <c r="AH543" i="2"/>
  <c r="AH556" i="2"/>
  <c r="AH457" i="2"/>
  <c r="AH437" i="2"/>
  <c r="AH422" i="2"/>
  <c r="AH406" i="2"/>
  <c r="AH392" i="2"/>
  <c r="AH378" i="2"/>
  <c r="AH367" i="2"/>
  <c r="AH106" i="2"/>
  <c r="AI76" i="2"/>
  <c r="AH342" i="2"/>
  <c r="AH310" i="2"/>
  <c r="AI291" i="2"/>
  <c r="AH270" i="2"/>
  <c r="AH243" i="2"/>
  <c r="AH232" i="2"/>
  <c r="AI189" i="2"/>
  <c r="AI18" i="2"/>
  <c r="AH364" i="2"/>
  <c r="AI304" i="2"/>
  <c r="AH294" i="2"/>
  <c r="AH258" i="2"/>
  <c r="AI803" i="2"/>
  <c r="AH10" i="2"/>
  <c r="AH22" i="2"/>
  <c r="AI33" i="2"/>
  <c r="AI44" i="2"/>
  <c r="AI56" i="2"/>
  <c r="AI22" i="2"/>
  <c r="AI35" i="2"/>
  <c r="AI42" i="2"/>
  <c r="AH50" i="2"/>
  <c r="AH20" i="2"/>
  <c r="AH30" i="2"/>
  <c r="AI50" i="2"/>
  <c r="AH63" i="2"/>
  <c r="AH77" i="2"/>
  <c r="AH89" i="2"/>
  <c r="AH99" i="2"/>
  <c r="AI124" i="2"/>
  <c r="AH134" i="2"/>
  <c r="AH150" i="2"/>
  <c r="AI162" i="2"/>
  <c r="AH172" i="2"/>
  <c r="AH182" i="2"/>
  <c r="AI192" i="2"/>
  <c r="AI20" i="2"/>
  <c r="AH34" i="2"/>
  <c r="AH44" i="2"/>
  <c r="AI59" i="2"/>
  <c r="AI71" i="2"/>
  <c r="AI77" i="2"/>
  <c r="AI92" i="2"/>
  <c r="AI98" i="2"/>
  <c r="AH109" i="2"/>
  <c r="AH117" i="2"/>
  <c r="AI128" i="2"/>
  <c r="AH133" i="2"/>
  <c r="AI147" i="2"/>
  <c r="AI164" i="2"/>
  <c r="AI172" i="2"/>
  <c r="AI180" i="2"/>
  <c r="AH188" i="2"/>
  <c r="AI195" i="2"/>
  <c r="AI207" i="2"/>
  <c r="AH65" i="2"/>
  <c r="AH103" i="2"/>
  <c r="AH126" i="2"/>
  <c r="AI141" i="2"/>
  <c r="AH196" i="2"/>
  <c r="AI206" i="2"/>
  <c r="AI216" i="2"/>
  <c r="AH222" i="2"/>
  <c r="AI227" i="2"/>
  <c r="AI65" i="2"/>
  <c r="AH87" i="2"/>
  <c r="AH95" i="2"/>
  <c r="AI109" i="2"/>
  <c r="AI127" i="2"/>
  <c r="AI146" i="2"/>
  <c r="AH163" i="2"/>
  <c r="AI179" i="2"/>
  <c r="AH192" i="2"/>
  <c r="AI210" i="2"/>
  <c r="AI226" i="2"/>
  <c r="AI67" i="2"/>
  <c r="AI111" i="2"/>
  <c r="AI144" i="2"/>
  <c r="AI158" i="2"/>
  <c r="AH176" i="2"/>
  <c r="AI194" i="2"/>
  <c r="AH215" i="2"/>
  <c r="AI66" i="2"/>
  <c r="AH83" i="2"/>
  <c r="AH115" i="2"/>
  <c r="AI140" i="2"/>
  <c r="AH162" i="2"/>
  <c r="AI176" i="2"/>
  <c r="AH202" i="2"/>
  <c r="AI215" i="2"/>
  <c r="AH223" i="2"/>
  <c r="AI792" i="2"/>
  <c r="AH816" i="2"/>
  <c r="AH796" i="2"/>
  <c r="AH770" i="2"/>
  <c r="AH707" i="2"/>
  <c r="AH687" i="2"/>
  <c r="AH596" i="2"/>
  <c r="AH673" i="2"/>
  <c r="AH657" i="2"/>
  <c r="AH641" i="2"/>
  <c r="AH606" i="2"/>
  <c r="AH576" i="2"/>
  <c r="AH515" i="2"/>
  <c r="AH499" i="2"/>
  <c r="AH483" i="2"/>
  <c r="AH513" i="2"/>
  <c r="AH441" i="2"/>
  <c r="AH386" i="2"/>
  <c r="AH350" i="2"/>
  <c r="AI519" i="2"/>
  <c r="AH784" i="2"/>
  <c r="AH774" i="2"/>
  <c r="AI701" i="2"/>
  <c r="AH764" i="2"/>
  <c r="AH748" i="2"/>
  <c r="AH732" i="2"/>
  <c r="AH716" i="2"/>
  <c r="AH655" i="2"/>
  <c r="AI626" i="2"/>
  <c r="AH602" i="2"/>
  <c r="AH578" i="2"/>
  <c r="AH562" i="2"/>
  <c r="AH541" i="2"/>
  <c r="AH549" i="2"/>
  <c r="AH535" i="2"/>
  <c r="AH485" i="2"/>
  <c r="AH465" i="2"/>
  <c r="AH424" i="2"/>
  <c r="AH420" i="2"/>
  <c r="AI382" i="2"/>
  <c r="AI15" i="2"/>
  <c r="AH804" i="2"/>
  <c r="AH800" i="2"/>
  <c r="AI822" i="2"/>
  <c r="AH715" i="2"/>
  <c r="AH711" i="2"/>
  <c r="AH683" i="2"/>
  <c r="AI630" i="2"/>
  <c r="AH610" i="2"/>
  <c r="AH620" i="2"/>
  <c r="AH590" i="2"/>
  <c r="AH568" i="2"/>
  <c r="AI525" i="2"/>
  <c r="AH463" i="2"/>
  <c r="AH505" i="2"/>
  <c r="AH451" i="2"/>
  <c r="AH428" i="2"/>
  <c r="AH382" i="2"/>
  <c r="AH371" i="2"/>
  <c r="AI185" i="2"/>
  <c r="AI814" i="2"/>
  <c r="AH786" i="2"/>
  <c r="AH734" i="2"/>
  <c r="AH695" i="2"/>
  <c r="AH689" i="2"/>
  <c r="AH647" i="2"/>
  <c r="AH618" i="2"/>
  <c r="AI533" i="2"/>
  <c r="AH525" i="2"/>
  <c r="AI545" i="2"/>
  <c r="AH509" i="2"/>
  <c r="AH426" i="2"/>
  <c r="AI422" i="2"/>
  <c r="AH404" i="2"/>
  <c r="AH388" i="2"/>
  <c r="AI376" i="2"/>
  <c r="AH343" i="2"/>
  <c r="AI29" i="2"/>
  <c r="AH21" i="2"/>
  <c r="AH334" i="2"/>
  <c r="AH301" i="2"/>
  <c r="AH281" i="2"/>
  <c r="AI268" i="2"/>
  <c r="AH241" i="2"/>
  <c r="AH208" i="2"/>
  <c r="AH156" i="2"/>
  <c r="AH335" i="2"/>
  <c r="AH356" i="2"/>
  <c r="AH304" i="2"/>
  <c r="AH285" i="2"/>
  <c r="AH256" i="2"/>
  <c r="AH795" i="2"/>
  <c r="AI812" i="2"/>
  <c r="AI12" i="2"/>
  <c r="AI26" i="2"/>
  <c r="AI34" i="2"/>
  <c r="AH46" i="2"/>
  <c r="AI17" i="2"/>
  <c r="AI27" i="2"/>
  <c r="AH36" i="2"/>
  <c r="AI45" i="2"/>
  <c r="AI51" i="2"/>
  <c r="AI23" i="2"/>
  <c r="AI36" i="2"/>
  <c r="AI52" i="2"/>
  <c r="AI69" i="2"/>
  <c r="AI84" i="2"/>
  <c r="AI91" i="2"/>
  <c r="AH101" i="2"/>
  <c r="AH125" i="2"/>
  <c r="AI143" i="2"/>
  <c r="AI157" i="2"/>
  <c r="AH164" i="2"/>
  <c r="AH174" i="2"/>
  <c r="AI183" i="2"/>
  <c r="AH195" i="2"/>
  <c r="AI24" i="2"/>
  <c r="AH38" i="2"/>
  <c r="AI47" i="2"/>
  <c r="AI62" i="2"/>
  <c r="AH73" i="2"/>
  <c r="AH79" i="2"/>
  <c r="AI93" i="2"/>
  <c r="AI99" i="2"/>
  <c r="AI112" i="2"/>
  <c r="AH119" i="2"/>
  <c r="AH129" i="2"/>
  <c r="AI134" i="2"/>
  <c r="AH149" i="2"/>
  <c r="AI165" i="2"/>
  <c r="AI173" i="2"/>
  <c r="AI181" i="2"/>
  <c r="AH190" i="2"/>
  <c r="AI199" i="2"/>
  <c r="AI209" i="2"/>
  <c r="AI79" i="2"/>
  <c r="AI114" i="2"/>
  <c r="AI136" i="2"/>
  <c r="AH146" i="2"/>
  <c r="AH198" i="2"/>
  <c r="AH210" i="2"/>
  <c r="AI218" i="2"/>
  <c r="AI223" i="2"/>
  <c r="AI229" i="2"/>
  <c r="AI80" i="2"/>
  <c r="AI90" i="2"/>
  <c r="AI97" i="2"/>
  <c r="AH111" i="2"/>
  <c r="AI131" i="2"/>
  <c r="AI149" i="2"/>
  <c r="AH167" i="2"/>
  <c r="AH183" i="2"/>
  <c r="AI196" i="2"/>
  <c r="AI220" i="2"/>
  <c r="AI228" i="2"/>
  <c r="AI73" i="2"/>
  <c r="AI118" i="2"/>
  <c r="AH145" i="2"/>
  <c r="AI163" i="2"/>
  <c r="AH178" i="2"/>
  <c r="AH203" i="2"/>
  <c r="AI230" i="2"/>
  <c r="AI68" i="2"/>
  <c r="AH85" i="2"/>
  <c r="AI129" i="2"/>
  <c r="AH141" i="2"/>
  <c r="AI168" i="2"/>
  <c r="AI177" i="2"/>
  <c r="AI211" i="2"/>
  <c r="AI217" i="2"/>
  <c r="AH227" i="2"/>
  <c r="AI600" i="2"/>
  <c r="AH814" i="2"/>
  <c r="AH794" i="2"/>
  <c r="AH754" i="2"/>
  <c r="AI693" i="2"/>
  <c r="AH679" i="2"/>
  <c r="AH630" i="2"/>
  <c r="AH669" i="2"/>
  <c r="AH653" i="2"/>
  <c r="AH637" i="2"/>
  <c r="AH626" i="2"/>
  <c r="AH560" i="2"/>
  <c r="AH511" i="2"/>
  <c r="AH495" i="2"/>
  <c r="AH479" i="2"/>
  <c r="AH497" i="2"/>
  <c r="AH410" i="2"/>
  <c r="AH384" i="2"/>
  <c r="AH362" i="2"/>
  <c r="AH291" i="2"/>
  <c r="AH776" i="2"/>
  <c r="AH758" i="2"/>
  <c r="AH685" i="2"/>
  <c r="AH760" i="2"/>
  <c r="AH744" i="2"/>
  <c r="AH728" i="2"/>
  <c r="AI691" i="2"/>
  <c r="AH639" i="2"/>
  <c r="AI610" i="2"/>
  <c r="AH592" i="2"/>
  <c r="AH574" i="2"/>
  <c r="AH558" i="2"/>
  <c r="AH527" i="2"/>
  <c r="AI543" i="2"/>
  <c r="AI465" i="2"/>
  <c r="AI457" i="2"/>
  <c r="AH445" i="2"/>
  <c r="AH447" i="2"/>
  <c r="AH416" i="2"/>
  <c r="AI367" i="2"/>
  <c r="AI776" i="2"/>
  <c r="AH802" i="2"/>
  <c r="AH798" i="2"/>
  <c r="AH762" i="2"/>
  <c r="AI699" i="2"/>
  <c r="AH705" i="2"/>
  <c r="AH675" i="2"/>
  <c r="AI618" i="2"/>
  <c r="AI634" i="2"/>
  <c r="AI608" i="2"/>
  <c r="AH553" i="2"/>
  <c r="AI547" i="2"/>
  <c r="AH521" i="2"/>
  <c r="AH461" i="2"/>
  <c r="AH489" i="2"/>
  <c r="AI434" i="2"/>
  <c r="AI432" i="2"/>
  <c r="AH380" i="2"/>
  <c r="AH363" i="2"/>
  <c r="AI685" i="2"/>
  <c r="AI798" i="2"/>
  <c r="AH778" i="2"/>
  <c r="AH718" i="2"/>
  <c r="AH681" i="2"/>
  <c r="AH701" i="2"/>
  <c r="AI616" i="2"/>
  <c r="AH594" i="2"/>
  <c r="AH529" i="2"/>
  <c r="AH519" i="2"/>
  <c r="AH533" i="2"/>
  <c r="AH493" i="2"/>
  <c r="AI414" i="2"/>
  <c r="AH418" i="2"/>
  <c r="AH400" i="2"/>
  <c r="AH374" i="2"/>
  <c r="AH354" i="2"/>
  <c r="AH368" i="2"/>
  <c r="AH15" i="2"/>
  <c r="AI359" i="2"/>
  <c r="AH318" i="2"/>
  <c r="AH317" i="2"/>
  <c r="AH277" i="2"/>
  <c r="AI255" i="2"/>
  <c r="AI241" i="2"/>
  <c r="AH201" i="2"/>
  <c r="AH143" i="2"/>
  <c r="AH322" i="2"/>
  <c r="AI322" i="2"/>
  <c r="AH298" i="2"/>
  <c r="AH287" i="2"/>
  <c r="AH251" i="2"/>
  <c r="AI799" i="2"/>
  <c r="AH813" i="2"/>
  <c r="AI16" i="2"/>
  <c r="AI31" i="2"/>
  <c r="AI38" i="2"/>
  <c r="AH48" i="2"/>
  <c r="AH19" i="2"/>
  <c r="AH28" i="2"/>
  <c r="AI39" i="2"/>
  <c r="AI46" i="2"/>
  <c r="AH52" i="2"/>
  <c r="AH24" i="2"/>
  <c r="AH40" i="2"/>
  <c r="AI54" i="2"/>
  <c r="AH71" i="2"/>
  <c r="AI85" i="2"/>
  <c r="AH93" i="2"/>
  <c r="AI105" i="2"/>
  <c r="AI126" i="2"/>
  <c r="AI145" i="2"/>
  <c r="AI159" i="2"/>
  <c r="AH166" i="2"/>
  <c r="AI175" i="2"/>
  <c r="AI186" i="2"/>
  <c r="AH207" i="2"/>
  <c r="AH26" i="2"/>
  <c r="AI40" i="2"/>
  <c r="AH56" i="2"/>
  <c r="AI63" i="2"/>
  <c r="AI74" i="2"/>
  <c r="AI88" i="2"/>
  <c r="AI96" i="2"/>
  <c r="AI101" i="2"/>
  <c r="AH113" i="2"/>
  <c r="AH123" i="2"/>
  <c r="AI130" i="2"/>
  <c r="AH138" i="2"/>
  <c r="AI150" i="2"/>
  <c r="AI166" i="2"/>
  <c r="AI174" i="2"/>
  <c r="AI182" i="2"/>
  <c r="AH191" i="2"/>
  <c r="AI205" i="2"/>
  <c r="AI61" i="2"/>
  <c r="AH81" i="2"/>
  <c r="AI115" i="2"/>
  <c r="AH137" i="2"/>
  <c r="AI151" i="2"/>
  <c r="AI201" i="2"/>
  <c r="AI212" i="2"/>
  <c r="AI219" i="2"/>
  <c r="AI225" i="2"/>
  <c r="AH231" i="2"/>
  <c r="AI81" i="2"/>
  <c r="AH91" i="2"/>
  <c r="AI103" i="2"/>
  <c r="AI117" i="2"/>
  <c r="AI135" i="2"/>
  <c r="AH158" i="2"/>
  <c r="AI171" i="2"/>
  <c r="AH187" i="2"/>
  <c r="AI197" i="2"/>
  <c r="AI222" i="2"/>
  <c r="AH230" i="2"/>
  <c r="AI107" i="2"/>
  <c r="AI123" i="2"/>
  <c r="AI153" i="2"/>
  <c r="AH168" i="2"/>
  <c r="AI184" i="2"/>
  <c r="AI204" i="2"/>
  <c r="AI60" i="2"/>
  <c r="AH69" i="2"/>
  <c r="AI106" i="2"/>
  <c r="AI133" i="2"/>
  <c r="AH151" i="2"/>
  <c r="AI169" i="2"/>
  <c r="AI178" i="2"/>
  <c r="AI213" i="2"/>
  <c r="AH218" i="2"/>
  <c r="AI25" i="2"/>
  <c r="AI279" i="2"/>
  <c r="AH812" i="2"/>
  <c r="AH808" i="2"/>
  <c r="AH738" i="2"/>
  <c r="AH709" i="2"/>
  <c r="AH667" i="2"/>
  <c r="AH608" i="2"/>
  <c r="AH665" i="2"/>
  <c r="AH649" i="2"/>
  <c r="AH628" i="2"/>
  <c r="AH598" i="2"/>
  <c r="AH539" i="2"/>
  <c r="AH507" i="2"/>
  <c r="AH491" i="2"/>
  <c r="AH475" i="2"/>
  <c r="AH481" i="2"/>
  <c r="AH435" i="2"/>
  <c r="AH394" i="2"/>
  <c r="AH347" i="2"/>
  <c r="AI406" i="2"/>
  <c r="AH790" i="2"/>
  <c r="AH742" i="2"/>
  <c r="AH772" i="2"/>
  <c r="AH756" i="2"/>
  <c r="AH740" i="2"/>
  <c r="AH724" i="2"/>
  <c r="AI715" i="2"/>
  <c r="AH632" i="2"/>
  <c r="AI632" i="2"/>
  <c r="AH586" i="2"/>
  <c r="AH570" i="2"/>
  <c r="AH545" i="2"/>
  <c r="AH580" i="2"/>
  <c r="AI527" i="2"/>
  <c r="AH517" i="2"/>
  <c r="AI453" i="2"/>
  <c r="AH430" i="2"/>
  <c r="AH443" i="2"/>
  <c r="AH376" i="2"/>
  <c r="AH355" i="2"/>
  <c r="AH822" i="2"/>
  <c r="AH780" i="2"/>
  <c r="AI816" i="2"/>
  <c r="AH746" i="2"/>
  <c r="AH693" i="2"/>
  <c r="AH703" i="2"/>
  <c r="AH659" i="2"/>
  <c r="AI602" i="2"/>
  <c r="AI629" i="2"/>
  <c r="AH604" i="2"/>
  <c r="AI535" i="2"/>
  <c r="AI541" i="2"/>
  <c r="AI553" i="2"/>
  <c r="AH449" i="2"/>
  <c r="AH469" i="2"/>
  <c r="AI428" i="2"/>
  <c r="AI424" i="2"/>
  <c r="AH402" i="2"/>
  <c r="AH351" i="2"/>
  <c r="AI592" i="2"/>
  <c r="AH788" i="2"/>
  <c r="AH766" i="2"/>
  <c r="AI713" i="2"/>
  <c r="AH713" i="2"/>
  <c r="AH699" i="2"/>
  <c r="AH612" i="2"/>
  <c r="AI551" i="2"/>
  <c r="AH551" i="2"/>
  <c r="AH572" i="2"/>
  <c r="AH459" i="2"/>
  <c r="AH477" i="2"/>
  <c r="AH434" i="2"/>
  <c r="AH414" i="2"/>
  <c r="AH396" i="2"/>
  <c r="AH390" i="2"/>
  <c r="AH359" i="2"/>
  <c r="AI120" i="2"/>
  <c r="AH108" i="2"/>
  <c r="AI329" i="2"/>
  <c r="AH314" i="2"/>
  <c r="AH309" i="2"/>
  <c r="AH273" i="2"/>
  <c r="AH247" i="2"/>
  <c r="AH197" i="2"/>
  <c r="AH220" i="2"/>
  <c r="AH104" i="2"/>
  <c r="AH372" i="2"/>
  <c r="AH325" i="2"/>
  <c r="AH302" i="2"/>
  <c r="AH262" i="2"/>
  <c r="AH200" i="2"/>
  <c r="AH229" i="2"/>
  <c r="AH213" i="2"/>
  <c r="AH181" i="2"/>
  <c r="AH165" i="2"/>
  <c r="AH122" i="2"/>
  <c r="AH102" i="2"/>
  <c r="AI70" i="2"/>
  <c r="AH51" i="2"/>
  <c r="AH330" i="2"/>
  <c r="AH289" i="2"/>
  <c r="AI232" i="2"/>
  <c r="AH144" i="2"/>
  <c r="AH74" i="2"/>
  <c r="AH41" i="2"/>
  <c r="AH11" i="2"/>
  <c r="AH70" i="2"/>
  <c r="AH348" i="2"/>
  <c r="AH332" i="2"/>
  <c r="AH313" i="2"/>
  <c r="AH264" i="2"/>
  <c r="AH245" i="2"/>
  <c r="AH185" i="2"/>
  <c r="AH159" i="2"/>
  <c r="AH140" i="2"/>
  <c r="AH124" i="2"/>
  <c r="AH110" i="2"/>
  <c r="AH92" i="2"/>
  <c r="AH57" i="2"/>
  <c r="AI37" i="2"/>
  <c r="AH7" i="2"/>
  <c r="AI305" i="2"/>
  <c r="AH272" i="2"/>
  <c r="AH199" i="2"/>
  <c r="AH78" i="2"/>
  <c r="AH12" i="2"/>
  <c r="AH82" i="2"/>
  <c r="AH228" i="2"/>
  <c r="AH225" i="2"/>
  <c r="AH209" i="2"/>
  <c r="AH177" i="2"/>
  <c r="AI148" i="2"/>
  <c r="AH120" i="2"/>
  <c r="AI78" i="2"/>
  <c r="AH62" i="2"/>
  <c r="AH25" i="2"/>
  <c r="AH352" i="2"/>
  <c r="AH275" i="2"/>
  <c r="AH148" i="2"/>
  <c r="AI122" i="2"/>
  <c r="AH68" i="2"/>
  <c r="AH33" i="2"/>
  <c r="AI152" i="2"/>
  <c r="AH47" i="2"/>
  <c r="AH344" i="2"/>
  <c r="AH346" i="2"/>
  <c r="AI289" i="2"/>
  <c r="AH266" i="2"/>
  <c r="AH233" i="2"/>
  <c r="AH224" i="2"/>
  <c r="AH152" i="2"/>
  <c r="AH136" i="2"/>
  <c r="AH116" i="2"/>
  <c r="AI108" i="2"/>
  <c r="AH88" i="2"/>
  <c r="AH66" i="2"/>
  <c r="AH35" i="2"/>
  <c r="AH321" i="2"/>
  <c r="AI287" i="2"/>
  <c r="AH249" i="2"/>
  <c r="AI160" i="2"/>
  <c r="AH64" i="2"/>
  <c r="AH155" i="2"/>
  <c r="AI72" i="2"/>
  <c r="AH5" i="2"/>
  <c r="AH239" i="2"/>
  <c r="AH189" i="2"/>
  <c r="AH221" i="2"/>
  <c r="AH205" i="2"/>
  <c r="AH173" i="2"/>
  <c r="AI155" i="2"/>
  <c r="AH118" i="2"/>
  <c r="AH86" i="2"/>
  <c r="AH55" i="2"/>
  <c r="AH29" i="2"/>
  <c r="AH306" i="2"/>
  <c r="AI253" i="2"/>
  <c r="AI154" i="2"/>
  <c r="AH96" i="2"/>
  <c r="AH60" i="2"/>
  <c r="AH27" i="2"/>
  <c r="AH131" i="2"/>
  <c r="AH39" i="2"/>
  <c r="AH340" i="2"/>
  <c r="AH338" i="2"/>
  <c r="AH268" i="2"/>
  <c r="AH253" i="2"/>
  <c r="AI203" i="2"/>
  <c r="AH212" i="2"/>
  <c r="AH135" i="2"/>
  <c r="AH132" i="2"/>
  <c r="AI100" i="2"/>
  <c r="AI102" i="2"/>
  <c r="AH84" i="2"/>
  <c r="AH53" i="2"/>
  <c r="AH31" i="2"/>
  <c r="AH360" i="2"/>
  <c r="AH279" i="2"/>
  <c r="AI243" i="2"/>
  <c r="AH98" i="2"/>
  <c r="AH49" i="2"/>
  <c r="AH139" i="2"/>
  <c r="AI53" i="2"/>
  <c r="D35" i="2"/>
  <c r="AH235" i="2"/>
  <c r="AH216" i="2"/>
  <c r="AH217" i="2"/>
  <c r="AI200" i="2"/>
  <c r="AH169" i="2"/>
  <c r="AH160" i="2"/>
  <c r="AH112" i="2"/>
  <c r="AH76" i="2"/>
  <c r="AI57" i="2"/>
  <c r="AI19" i="2"/>
  <c r="AH283" i="2"/>
  <c r="AH237" i="2"/>
  <c r="AH154" i="2"/>
  <c r="AH100" i="2"/>
  <c r="AH43" i="2"/>
  <c r="AH18" i="2"/>
  <c r="AH72" i="2"/>
  <c r="AI326" i="2"/>
  <c r="AH336" i="2"/>
  <c r="AI302" i="2"/>
  <c r="AI272" i="2"/>
  <c r="AH260" i="2"/>
  <c r="AH193" i="2"/>
  <c r="AH204" i="2"/>
  <c r="AH127" i="2"/>
  <c r="AH128" i="2"/>
  <c r="AH114" i="2"/>
  <c r="AH90" i="2"/>
  <c r="AH80" i="2"/>
  <c r="AH37" i="2"/>
  <c r="AH23" i="2"/>
  <c r="AH326" i="2"/>
  <c r="AI270" i="2"/>
  <c r="AI193" i="2"/>
  <c r="AH94" i="2"/>
  <c r="AH45" i="2"/>
  <c r="AI104" i="2"/>
  <c r="AH16" i="2"/>
  <c r="E35" i="2"/>
  <c r="AH4" i="2"/>
  <c r="AI5" i="2"/>
  <c r="D8" i="2"/>
  <c r="D7" i="2"/>
  <c r="B73" i="2" l="1"/>
  <c r="B74" i="2" s="1"/>
  <c r="B72" i="2"/>
  <c r="B31" i="2"/>
  <c r="B23" i="2"/>
  <c r="B48" i="1" s="1"/>
  <c r="B36" i="4"/>
  <c r="B34" i="4"/>
  <c r="B35" i="4" s="1"/>
  <c r="AP4" i="2"/>
  <c r="AP273" i="2"/>
  <c r="AQ78" i="2"/>
  <c r="AP667" i="2"/>
  <c r="AP90" i="2"/>
  <c r="AQ203" i="2"/>
  <c r="AP287" i="2"/>
  <c r="AP616" i="2"/>
  <c r="AQ279" i="2"/>
  <c r="AQ553" i="2"/>
  <c r="AP45" i="2"/>
  <c r="AP110" i="2"/>
  <c r="AP515" i="2"/>
  <c r="AP786" i="2"/>
  <c r="AP140" i="2"/>
  <c r="AP641" i="2"/>
  <c r="AP317" i="2"/>
  <c r="AP124" i="2"/>
  <c r="AP294" i="2"/>
  <c r="AP576" i="2"/>
  <c r="AP499" i="2"/>
  <c r="AP220" i="2"/>
  <c r="AP346" i="2"/>
  <c r="AP677" i="2"/>
  <c r="AP441" i="2"/>
  <c r="AP435" i="2"/>
  <c r="AP535" i="2"/>
  <c r="AQ4" i="2"/>
  <c r="AP114" i="2"/>
  <c r="AQ18" i="2"/>
  <c r="AQ118" i="2"/>
  <c r="AP7" i="2"/>
  <c r="AP25" i="2"/>
  <c r="AP228" i="2"/>
  <c r="AP192" i="2"/>
  <c r="AP539" i="2"/>
  <c r="AP691" i="2"/>
  <c r="AP497" i="2"/>
  <c r="AP784" i="2"/>
  <c r="AP289" i="2"/>
  <c r="AP808" i="2"/>
  <c r="AP332" i="2"/>
  <c r="AQ253" i="2"/>
  <c r="AP120" i="2"/>
  <c r="AP43" i="2"/>
  <c r="AP260" i="2"/>
  <c r="AP160" i="2"/>
  <c r="AP802" i="2"/>
  <c r="AP108" i="2"/>
  <c r="AP144" i="2"/>
  <c r="AP356" i="2"/>
  <c r="AM769" i="2"/>
  <c r="AQ769" i="2" s="1"/>
  <c r="AM721" i="2"/>
  <c r="AQ721" i="2" s="1"/>
  <c r="AL809" i="2"/>
  <c r="AP809" i="2" s="1"/>
  <c r="AM809" i="2"/>
  <c r="AQ809" i="2" s="1"/>
  <c r="AM169" i="2"/>
  <c r="AQ169" i="2" s="1"/>
  <c r="AM183" i="2"/>
  <c r="AQ183" i="2" s="1"/>
  <c r="AM22" i="2"/>
  <c r="AQ22" i="2" s="1"/>
  <c r="AM810" i="2"/>
  <c r="AQ810" i="2" s="1"/>
  <c r="AM166" i="2"/>
  <c r="AQ166" i="2" s="1"/>
  <c r="AL129" i="2"/>
  <c r="AP129" i="2" s="1"/>
  <c r="AL207" i="2"/>
  <c r="AP207" i="2" s="1"/>
  <c r="AM779" i="2"/>
  <c r="AQ779" i="2" s="1"/>
  <c r="AL751" i="2"/>
  <c r="AP751" i="2" s="1"/>
  <c r="AM64" i="2"/>
  <c r="AQ64" i="2" s="1"/>
  <c r="AM160" i="2"/>
  <c r="AQ160" i="2" s="1"/>
  <c r="AL17" i="2"/>
  <c r="AP17" i="2" s="1"/>
  <c r="AM113" i="2"/>
  <c r="AQ113" i="2" s="1"/>
  <c r="AM9" i="2"/>
  <c r="AQ9" i="2" s="1"/>
  <c r="AM202" i="2"/>
  <c r="AQ202" i="2" s="1"/>
  <c r="AM220" i="2"/>
  <c r="AQ220" i="2" s="1"/>
  <c r="AM105" i="2"/>
  <c r="AQ105" i="2" s="1"/>
  <c r="AM170" i="2"/>
  <c r="AQ170" i="2" s="1"/>
  <c r="AM157" i="2"/>
  <c r="AQ157" i="2" s="1"/>
  <c r="AL61" i="2"/>
  <c r="AP61" i="2" s="1"/>
  <c r="AL770" i="2"/>
  <c r="AP770" i="2" s="1"/>
  <c r="AL543" i="2"/>
  <c r="AP543" i="2" s="1"/>
  <c r="AL306" i="2"/>
  <c r="AP306" i="2" s="1"/>
  <c r="AL655" i="2"/>
  <c r="AP655" i="2" s="1"/>
  <c r="AL437" i="2"/>
  <c r="AP437" i="2" s="1"/>
  <c r="AM382" i="2"/>
  <c r="AQ382" i="2" s="1"/>
  <c r="AL75" i="2"/>
  <c r="AP75" i="2" s="1"/>
  <c r="AM175" i="2"/>
  <c r="AQ175" i="2" s="1"/>
  <c r="AM232" i="2"/>
  <c r="AQ232" i="2" s="1"/>
  <c r="AM186" i="2"/>
  <c r="AQ186" i="2" s="1"/>
  <c r="AM216" i="2"/>
  <c r="AQ216" i="2" s="1"/>
  <c r="AL695" i="2"/>
  <c r="AP695" i="2" s="1"/>
  <c r="AL517" i="2"/>
  <c r="AP517" i="2" s="1"/>
  <c r="AM624" i="2"/>
  <c r="AQ624" i="2" s="1"/>
  <c r="AL764" i="2"/>
  <c r="AP764" i="2" s="1"/>
  <c r="AL637" i="2"/>
  <c r="AP637" i="2" s="1"/>
  <c r="AL560" i="2"/>
  <c r="AP560" i="2" s="1"/>
  <c r="AL380" i="2"/>
  <c r="AP380" i="2" s="1"/>
  <c r="AM541" i="2"/>
  <c r="AQ541" i="2" s="1"/>
  <c r="AL806" i="2"/>
  <c r="AP806" i="2" s="1"/>
  <c r="AM228" i="2"/>
  <c r="AQ228" i="2" s="1"/>
  <c r="AL202" i="2"/>
  <c r="AP202" i="2" s="1"/>
  <c r="AM124" i="2"/>
  <c r="AQ124" i="2" s="1"/>
  <c r="AM214" i="2"/>
  <c r="AQ214" i="2" s="1"/>
  <c r="AL184" i="2"/>
  <c r="AP184" i="2" s="1"/>
  <c r="AM815" i="2"/>
  <c r="AQ815" i="2" s="1"/>
  <c r="AL168" i="2"/>
  <c r="AP168" i="2" s="1"/>
  <c r="AL218" i="2"/>
  <c r="AP218" i="2" s="1"/>
  <c r="AM122" i="2"/>
  <c r="AQ122" i="2" s="1"/>
  <c r="AM543" i="2"/>
  <c r="AQ543" i="2" s="1"/>
  <c r="AL754" i="2"/>
  <c r="AP754" i="2" s="1"/>
  <c r="AL687" i="2"/>
  <c r="AP687" i="2" s="1"/>
  <c r="AL519" i="2"/>
  <c r="AP519" i="2" s="1"/>
  <c r="AM406" i="2"/>
  <c r="AQ406" i="2" s="1"/>
  <c r="AL313" i="2"/>
  <c r="AP313" i="2" s="1"/>
  <c r="AL820" i="2"/>
  <c r="AP820" i="2" s="1"/>
  <c r="AL639" i="2"/>
  <c r="AP639" i="2" s="1"/>
  <c r="AL531" i="2"/>
  <c r="AP531" i="2" s="1"/>
  <c r="AL412" i="2"/>
  <c r="AP412" i="2" s="1"/>
  <c r="AL342" i="2"/>
  <c r="AP342" i="2" s="1"/>
  <c r="AM268" i="2"/>
  <c r="AQ268" i="2" s="1"/>
  <c r="AL726" i="2"/>
  <c r="AP726" i="2" s="1"/>
  <c r="AL103" i="2"/>
  <c r="AP103" i="2" s="1"/>
  <c r="AM60" i="2"/>
  <c r="AQ60" i="2" s="1"/>
  <c r="AL186" i="2"/>
  <c r="AP186" i="2" s="1"/>
  <c r="AL121" i="2"/>
  <c r="AP121" i="2" s="1"/>
  <c r="AM642" i="2"/>
  <c r="AQ642" i="2" s="1"/>
  <c r="AL117" i="2"/>
  <c r="AP117" i="2" s="1"/>
  <c r="AM194" i="2"/>
  <c r="AQ194" i="2" s="1"/>
  <c r="AM692" i="2"/>
  <c r="AQ692" i="2" s="1"/>
  <c r="AM98" i="2"/>
  <c r="AQ98" i="2" s="1"/>
  <c r="AM788" i="2"/>
  <c r="AQ788" i="2" s="1"/>
  <c r="AM498" i="2"/>
  <c r="AQ498" i="2" s="1"/>
  <c r="AL155" i="2"/>
  <c r="AP155" i="2" s="1"/>
  <c r="AL50" i="2"/>
  <c r="AP50" i="2" s="1"/>
  <c r="AL71" i="2"/>
  <c r="AP71" i="2" s="1"/>
  <c r="AM62" i="2"/>
  <c r="AQ62" i="2" s="1"/>
  <c r="AM149" i="2"/>
  <c r="AQ149" i="2" s="1"/>
  <c r="AL526" i="2"/>
  <c r="AP526" i="2" s="1"/>
  <c r="AM81" i="2"/>
  <c r="AQ81" i="2" s="1"/>
  <c r="AL48" i="2"/>
  <c r="AP48" i="2" s="1"/>
  <c r="AM8" i="2"/>
  <c r="AQ8" i="2" s="1"/>
  <c r="AM708" i="2"/>
  <c r="AQ708" i="2" s="1"/>
  <c r="AM207" i="2"/>
  <c r="AQ207" i="2" s="1"/>
  <c r="AL38" i="2"/>
  <c r="AP38" i="2" s="1"/>
  <c r="AM819" i="2"/>
  <c r="AQ819" i="2" s="1"/>
  <c r="AL93" i="2"/>
  <c r="AP93" i="2" s="1"/>
  <c r="AM762" i="2"/>
  <c r="AQ762" i="2" s="1"/>
  <c r="AM48" i="2"/>
  <c r="AQ48" i="2" s="1"/>
  <c r="AL150" i="2"/>
  <c r="AP150" i="2" s="1"/>
  <c r="AL125" i="2"/>
  <c r="AP125" i="2" s="1"/>
  <c r="AM99" i="2"/>
  <c r="AQ99" i="2" s="1"/>
  <c r="AL126" i="2"/>
  <c r="AP126" i="2" s="1"/>
  <c r="AM188" i="2"/>
  <c r="AQ188" i="2" s="1"/>
  <c r="AM674" i="2"/>
  <c r="AQ674" i="2" s="1"/>
  <c r="AM195" i="2"/>
  <c r="AQ195" i="2" s="1"/>
  <c r="AM70" i="2"/>
  <c r="AQ70" i="2" s="1"/>
  <c r="AL744" i="2"/>
  <c r="AP744" i="2" s="1"/>
  <c r="AL493" i="2"/>
  <c r="AP493" i="2" s="1"/>
  <c r="AM535" i="2"/>
  <c r="AQ535" i="2" s="1"/>
  <c r="AL618" i="2"/>
  <c r="AP618" i="2" s="1"/>
  <c r="AL335" i="2"/>
  <c r="AP335" i="2" s="1"/>
  <c r="AL774" i="2"/>
  <c r="AP774" i="2" s="1"/>
  <c r="AM226" i="2"/>
  <c r="AQ226" i="2" s="1"/>
  <c r="AM231" i="2"/>
  <c r="AQ231" i="2" s="1"/>
  <c r="AM31" i="2"/>
  <c r="AQ31" i="2" s="1"/>
  <c r="AL226" i="2"/>
  <c r="AP226" i="2" s="1"/>
  <c r="AM467" i="2"/>
  <c r="AQ467" i="2" s="1"/>
  <c r="AL610" i="2"/>
  <c r="AP610" i="2" s="1"/>
  <c r="AL408" i="2"/>
  <c r="AP408" i="2" s="1"/>
  <c r="AM414" i="2"/>
  <c r="AQ414" i="2" s="1"/>
  <c r="AL683" i="2"/>
  <c r="AP683" i="2" s="1"/>
  <c r="AL602" i="2"/>
  <c r="AP602" i="2" s="1"/>
  <c r="AL475" i="2"/>
  <c r="AP475" i="2" s="1"/>
  <c r="AM325" i="2"/>
  <c r="AQ325" i="2" s="1"/>
  <c r="AM457" i="2"/>
  <c r="AQ457" i="2" s="1"/>
  <c r="AL766" i="2"/>
  <c r="AP766" i="2" s="1"/>
  <c r="AL52" i="2"/>
  <c r="AP52" i="2" s="1"/>
  <c r="AM439" i="2"/>
  <c r="AQ439" i="2" s="1"/>
  <c r="AL153" i="2"/>
  <c r="AP153" i="2" s="1"/>
  <c r="AL59" i="2"/>
  <c r="AP59" i="2" s="1"/>
  <c r="AM218" i="2"/>
  <c r="AQ218" i="2" s="1"/>
  <c r="AM46" i="2"/>
  <c r="AQ46" i="2" s="1"/>
  <c r="AL178" i="2"/>
  <c r="AP178" i="2" s="1"/>
  <c r="AL227" i="2"/>
  <c r="AP227" i="2" s="1"/>
  <c r="AL199" i="2"/>
  <c r="AP199" i="2" s="1"/>
  <c r="AL354" i="2"/>
  <c r="AP354" i="2" s="1"/>
  <c r="AL722" i="2"/>
  <c r="AP722" i="2" s="1"/>
  <c r="AL600" i="2"/>
  <c r="AP600" i="2" s="1"/>
  <c r="AL503" i="2"/>
  <c r="AP503" i="2" s="1"/>
  <c r="AL396" i="2"/>
  <c r="AP396" i="2" s="1"/>
  <c r="AM814" i="2"/>
  <c r="AQ814" i="2" s="1"/>
  <c r="AL697" i="2"/>
  <c r="AP697" i="2" s="1"/>
  <c r="AL608" i="2"/>
  <c r="AP608" i="2" s="1"/>
  <c r="AL584" i="2"/>
  <c r="AP584" i="2" s="1"/>
  <c r="AL416" i="2"/>
  <c r="AP416" i="2" s="1"/>
  <c r="AL147" i="2"/>
  <c r="AP147" i="2" s="1"/>
  <c r="AL800" i="2"/>
  <c r="AP800" i="2" s="1"/>
  <c r="AL752" i="2"/>
  <c r="AP752" i="2" s="1"/>
  <c r="AM171" i="2"/>
  <c r="AQ171" i="2" s="1"/>
  <c r="AM90" i="2"/>
  <c r="AQ90" i="2" s="1"/>
  <c r="AM196" i="2"/>
  <c r="AQ196" i="2" s="1"/>
  <c r="AM163" i="2"/>
  <c r="AQ163" i="2" s="1"/>
  <c r="AL777" i="2"/>
  <c r="AP777" i="2" s="1"/>
  <c r="AM152" i="2"/>
  <c r="AQ152" i="2" s="1"/>
  <c r="AL210" i="2"/>
  <c r="AP210" i="2" s="1"/>
  <c r="AM6" i="2"/>
  <c r="AQ6" i="2" s="1"/>
  <c r="AM465" i="2"/>
  <c r="AQ465" i="2" s="1"/>
  <c r="AL782" i="2"/>
  <c r="AP782" i="2" s="1"/>
  <c r="AL689" i="2"/>
  <c r="AP689" i="2" s="1"/>
  <c r="AL558" i="2"/>
  <c r="AP558" i="2" s="1"/>
  <c r="AL455" i="2"/>
  <c r="AP455" i="2" s="1"/>
  <c r="AL318" i="2"/>
  <c r="AP318" i="2" s="1"/>
  <c r="AM459" i="2"/>
  <c r="AQ459" i="2" s="1"/>
  <c r="AL663" i="2"/>
  <c r="AP663" i="2" s="1"/>
  <c r="AL590" i="2"/>
  <c r="AP590" i="2" s="1"/>
  <c r="AL445" i="2"/>
  <c r="AP445" i="2" s="1"/>
  <c r="AM11" i="2"/>
  <c r="AQ11" i="2" s="1"/>
  <c r="AL14" i="2"/>
  <c r="AP14" i="2" s="1"/>
  <c r="AM67" i="2"/>
  <c r="AQ67" i="2" s="1"/>
  <c r="AM95" i="2"/>
  <c r="AQ95" i="2" s="1"/>
  <c r="AM85" i="2"/>
  <c r="AQ85" i="2" s="1"/>
  <c r="AM181" i="2"/>
  <c r="AQ181" i="2" s="1"/>
  <c r="AL680" i="2"/>
  <c r="AP680" i="2" s="1"/>
  <c r="AM520" i="2"/>
  <c r="AQ520" i="2" s="1"/>
  <c r="AM72" i="2"/>
  <c r="AQ72" i="2" s="1"/>
  <c r="AM26" i="2"/>
  <c r="AQ26" i="2" s="1"/>
  <c r="AL22" i="2"/>
  <c r="AP22" i="2" s="1"/>
  <c r="AM728" i="2"/>
  <c r="AQ728" i="2" s="1"/>
  <c r="AM52" i="2"/>
  <c r="AQ52" i="2" s="1"/>
  <c r="AL26" i="2"/>
  <c r="AP26" i="2" s="1"/>
  <c r="AL101" i="2"/>
  <c r="AP101" i="2" s="1"/>
  <c r="AM787" i="2"/>
  <c r="AQ787" i="2" s="1"/>
  <c r="AM65" i="2"/>
  <c r="AQ65" i="2" s="1"/>
  <c r="AL158" i="2"/>
  <c r="AP158" i="2" s="1"/>
  <c r="AM158" i="2"/>
  <c r="AQ158" i="2" s="1"/>
  <c r="AL134" i="2"/>
  <c r="AP134" i="2" s="1"/>
  <c r="AM179" i="2"/>
  <c r="AQ179" i="2" s="1"/>
  <c r="AL200" i="2"/>
  <c r="AP200" i="2" s="1"/>
  <c r="AM790" i="2"/>
  <c r="AQ790" i="2" s="1"/>
  <c r="AL211" i="2"/>
  <c r="AP211" i="2" s="1"/>
  <c r="AM693" i="2"/>
  <c r="AQ693" i="2" s="1"/>
  <c r="AL701" i="2"/>
  <c r="AP701" i="2" s="1"/>
  <c r="AL467" i="2"/>
  <c r="AP467" i="2" s="1"/>
  <c r="AM270" i="2"/>
  <c r="AQ270" i="2" s="1"/>
  <c r="AL578" i="2"/>
  <c r="AP578" i="2" s="1"/>
  <c r="AL340" i="2"/>
  <c r="AP340" i="2" s="1"/>
  <c r="AL742" i="2"/>
  <c r="AP742" i="2" s="1"/>
  <c r="AM666" i="2"/>
  <c r="AQ666" i="2" s="1"/>
  <c r="AL89" i="2"/>
  <c r="AP89" i="2" s="1"/>
  <c r="AM104" i="2"/>
  <c r="AQ104" i="2" s="1"/>
  <c r="AM650" i="2"/>
  <c r="AQ650" i="2" s="1"/>
  <c r="AM822" i="2"/>
  <c r="AQ822" i="2" s="1"/>
  <c r="AL622" i="2"/>
  <c r="AP622" i="2" s="1"/>
  <c r="AL390" i="2"/>
  <c r="AP390" i="2" s="1"/>
  <c r="AM243" i="2"/>
  <c r="AQ243" i="2" s="1"/>
  <c r="AL647" i="2"/>
  <c r="AP647" i="2" s="1"/>
  <c r="AL562" i="2"/>
  <c r="AP562" i="2" s="1"/>
  <c r="AM430" i="2"/>
  <c r="AQ430" i="2" s="1"/>
  <c r="AM321" i="2"/>
  <c r="AQ321" i="2" s="1"/>
  <c r="AM287" i="2"/>
  <c r="AQ287" i="2" s="1"/>
  <c r="AL734" i="2"/>
  <c r="AP734" i="2" s="1"/>
  <c r="AM91" i="2"/>
  <c r="AQ91" i="2" s="1"/>
  <c r="AL58" i="2"/>
  <c r="AP58" i="2" s="1"/>
  <c r="AM182" i="2"/>
  <c r="AQ182" i="2" s="1"/>
  <c r="AM117" i="2"/>
  <c r="AQ117" i="2" s="1"/>
  <c r="AL631" i="2"/>
  <c r="AP631" i="2" s="1"/>
  <c r="AM114" i="2"/>
  <c r="AQ114" i="2" s="1"/>
  <c r="AM187" i="2"/>
  <c r="AQ187" i="2" s="1"/>
  <c r="AM682" i="2"/>
  <c r="AQ682" i="2" s="1"/>
  <c r="AL151" i="2"/>
  <c r="AP151" i="2" s="1"/>
  <c r="AL804" i="2"/>
  <c r="AP804" i="2" s="1"/>
  <c r="AL693" i="2"/>
  <c r="AP693" i="2" s="1"/>
  <c r="AL606" i="2"/>
  <c r="AP606" i="2" s="1"/>
  <c r="AL509" i="2"/>
  <c r="AP509" i="2" s="1"/>
  <c r="AL350" i="2"/>
  <c r="AP350" i="2" s="1"/>
  <c r="AM618" i="2"/>
  <c r="AQ618" i="2" s="1"/>
  <c r="AL748" i="2"/>
  <c r="AP748" i="2" s="1"/>
  <c r="AL620" i="2"/>
  <c r="AP620" i="2" s="1"/>
  <c r="AL547" i="2"/>
  <c r="AP547" i="2" s="1"/>
  <c r="AL363" i="2"/>
  <c r="AP363" i="2" s="1"/>
  <c r="AM616" i="2"/>
  <c r="AQ616" i="2" s="1"/>
  <c r="AM784" i="2"/>
  <c r="AQ784" i="2" s="1"/>
  <c r="AL230" i="2"/>
  <c r="AP230" i="2" s="1"/>
  <c r="AM210" i="2"/>
  <c r="AQ210" i="2" s="1"/>
  <c r="AM129" i="2"/>
  <c r="AQ129" i="2" s="1"/>
  <c r="AM222" i="2"/>
  <c r="AQ222" i="2" s="1"/>
  <c r="AL198" i="2"/>
  <c r="AP198" i="2" s="1"/>
  <c r="AM820" i="2"/>
  <c r="AQ820" i="2" s="1"/>
  <c r="AL171" i="2"/>
  <c r="AP171" i="2" s="1"/>
  <c r="AL219" i="2"/>
  <c r="AP219" i="2" s="1"/>
  <c r="AM146" i="2"/>
  <c r="AQ146" i="2" s="1"/>
  <c r="AM289" i="2"/>
  <c r="AQ289" i="2" s="1"/>
  <c r="AL746" i="2"/>
  <c r="AP746" i="2" s="1"/>
  <c r="AM632" i="2"/>
  <c r="AQ632" i="2" s="1"/>
  <c r="AL537" i="2"/>
  <c r="AP537" i="2" s="1"/>
  <c r="AL439" i="2"/>
  <c r="AP439" i="2" s="1"/>
  <c r="AL283" i="2"/>
  <c r="AP283" i="2" s="1"/>
  <c r="AL814" i="2"/>
  <c r="AP814" i="2" s="1"/>
  <c r="AL614" i="2"/>
  <c r="AP614" i="2" s="1"/>
  <c r="AL551" i="2"/>
  <c r="AP551" i="2" s="1"/>
  <c r="AL424" i="2"/>
  <c r="AP424" i="2" s="1"/>
  <c r="AM771" i="2"/>
  <c r="AQ771" i="2" s="1"/>
  <c r="AM794" i="2"/>
  <c r="AQ794" i="2" s="1"/>
  <c r="AM737" i="2"/>
  <c r="AQ737" i="2" s="1"/>
  <c r="AL9" i="2"/>
  <c r="AP9" i="2" s="1"/>
  <c r="AM212" i="2"/>
  <c r="AQ212" i="2" s="1"/>
  <c r="AL759" i="2"/>
  <c r="AP759" i="2" s="1"/>
  <c r="AL716" i="2"/>
  <c r="AP716" i="2" s="1"/>
  <c r="AM145" i="2"/>
  <c r="AQ145" i="2" s="1"/>
  <c r="AL730" i="2"/>
  <c r="AP730" i="2" s="1"/>
  <c r="AL624" i="2"/>
  <c r="AP624" i="2" s="1"/>
  <c r="AL816" i="2"/>
  <c r="AP816" i="2" s="1"/>
  <c r="AL194" i="2"/>
  <c r="AP194" i="2" s="1"/>
  <c r="AM209" i="2"/>
  <c r="AQ209" i="2" s="1"/>
  <c r="AM711" i="2"/>
  <c r="AQ711" i="2" s="1"/>
  <c r="AM416" i="2"/>
  <c r="AQ416" i="2" s="1"/>
  <c r="AL368" i="2"/>
  <c r="AP368" i="2" s="1"/>
  <c r="AM586" i="2"/>
  <c r="AQ586" i="2" s="1"/>
  <c r="AM54" i="2"/>
  <c r="AQ54" i="2" s="1"/>
  <c r="AM281" i="2"/>
  <c r="AQ281" i="2" s="1"/>
  <c r="AL588" i="2"/>
  <c r="AP588" i="2" s="1"/>
  <c r="AL372" i="2"/>
  <c r="AP372" i="2" s="1"/>
  <c r="AL732" i="2"/>
  <c r="AP732" i="2" s="1"/>
  <c r="AL507" i="2"/>
  <c r="AP507" i="2" s="1"/>
  <c r="AL298" i="2"/>
  <c r="AP298" i="2" s="1"/>
  <c r="AM294" i="2"/>
  <c r="AQ294" i="2" s="1"/>
  <c r="AL718" i="2"/>
  <c r="AP718" i="2" s="1"/>
  <c r="AL582" i="2"/>
  <c r="AP582" i="2" s="1"/>
  <c r="AL422" i="2"/>
  <c r="AP422" i="2" s="1"/>
  <c r="AL643" i="2"/>
  <c r="AP643" i="2" s="1"/>
  <c r="AL314" i="2"/>
  <c r="AP314" i="2" s="1"/>
  <c r="AL213" i="2"/>
  <c r="AP213" i="2" s="1"/>
  <c r="AL37" i="2"/>
  <c r="AP37" i="2" s="1"/>
  <c r="AL27" i="2"/>
  <c r="AP27" i="2" s="1"/>
  <c r="AL461" i="2"/>
  <c r="AP461" i="2" s="1"/>
  <c r="AL270" i="2"/>
  <c r="AP270" i="2" s="1"/>
  <c r="AL135" i="2"/>
  <c r="AP135" i="2" s="1"/>
  <c r="AL41" i="2"/>
  <c r="AP41" i="2" s="1"/>
  <c r="AL378" i="2"/>
  <c r="AP378" i="2" s="1"/>
  <c r="AL756" i="2"/>
  <c r="AP756" i="2" s="1"/>
  <c r="AL334" i="2"/>
  <c r="AP334" i="2" s="1"/>
  <c r="AL169" i="2"/>
  <c r="AP169" i="2" s="1"/>
  <c r="AL432" i="2"/>
  <c r="AP432" i="2" s="1"/>
  <c r="AL72" i="2"/>
  <c r="AP72" i="2" s="1"/>
  <c r="AL612" i="2"/>
  <c r="AP612" i="2" s="1"/>
  <c r="AL513" i="2"/>
  <c r="AP513" i="2" s="1"/>
  <c r="AM608" i="2"/>
  <c r="AQ608" i="2" s="1"/>
  <c r="AM434" i="2"/>
  <c r="AQ434" i="2" s="1"/>
  <c r="AL241" i="2"/>
  <c r="AP241" i="2" s="1"/>
  <c r="AL94" i="2"/>
  <c r="AP94" i="2" s="1"/>
  <c r="AM142" i="2"/>
  <c r="AQ142" i="2" s="1"/>
  <c r="AM156" i="2"/>
  <c r="AQ156" i="2" s="1"/>
  <c r="AM139" i="2"/>
  <c r="AQ139" i="2" s="1"/>
  <c r="AM630" i="2"/>
  <c r="AQ630" i="2" s="1"/>
  <c r="AM107" i="2"/>
  <c r="AQ107" i="2" s="1"/>
  <c r="AM68" i="2"/>
  <c r="AQ68" i="2" s="1"/>
  <c r="AL788" i="2"/>
  <c r="AP788" i="2" s="1"/>
  <c r="AL491" i="2"/>
  <c r="AP491" i="2" s="1"/>
  <c r="AM208" i="2"/>
  <c r="AQ208" i="2" s="1"/>
  <c r="AL533" i="2"/>
  <c r="AP533" i="2" s="1"/>
  <c r="AL525" i="2"/>
  <c r="AP525" i="2" s="1"/>
  <c r="AL768" i="2"/>
  <c r="AP768" i="2" s="1"/>
  <c r="AL142" i="2"/>
  <c r="AP142" i="2" s="1"/>
  <c r="AL775" i="2"/>
  <c r="AP775" i="2" s="1"/>
  <c r="AL574" i="2"/>
  <c r="AP574" i="2" s="1"/>
  <c r="AL671" i="2"/>
  <c r="AP671" i="2" s="1"/>
  <c r="AM527" i="2"/>
  <c r="AQ527" i="2" s="1"/>
  <c r="AL166" i="2"/>
  <c r="AP166" i="2" s="1"/>
  <c r="AL179" i="2"/>
  <c r="AP179" i="2" s="1"/>
  <c r="AM715" i="2"/>
  <c r="AQ715" i="2" s="1"/>
  <c r="AL487" i="2"/>
  <c r="AP487" i="2" s="1"/>
  <c r="AM53" i="2"/>
  <c r="AQ53" i="2" s="1"/>
  <c r="AL669" i="2"/>
  <c r="AP669" i="2" s="1"/>
  <c r="AL406" i="2"/>
  <c r="AP406" i="2" s="1"/>
  <c r="AM806" i="2"/>
  <c r="AQ806" i="2" s="1"/>
  <c r="AL810" i="2"/>
  <c r="AP810" i="2" s="1"/>
  <c r="AL736" i="2"/>
  <c r="AP736" i="2" s="1"/>
  <c r="AL511" i="2"/>
  <c r="AP511" i="2" s="1"/>
  <c r="AL404" i="2"/>
  <c r="AP404" i="2" s="1"/>
  <c r="AL572" i="2"/>
  <c r="AP572" i="2" s="1"/>
  <c r="AL272" i="2"/>
  <c r="AP272" i="2" s="1"/>
  <c r="AL122" i="2"/>
  <c r="AP122" i="2" s="1"/>
  <c r="AL11" i="2"/>
  <c r="AP11" i="2" s="1"/>
  <c r="AM367" i="2"/>
  <c r="AQ367" i="2" s="1"/>
  <c r="AM358" i="2"/>
  <c r="AQ358" i="2" s="1"/>
  <c r="AL251" i="2"/>
  <c r="AP251" i="2" s="1"/>
  <c r="AL116" i="2"/>
  <c r="AP116" i="2" s="1"/>
  <c r="AL12" i="2"/>
  <c r="AP12" i="2" s="1"/>
  <c r="AM185" i="2"/>
  <c r="AQ185" i="2" s="1"/>
  <c r="AL556" i="2"/>
  <c r="AP556" i="2" s="1"/>
  <c r="AL266" i="2"/>
  <c r="AP266" i="2" s="1"/>
  <c r="AL136" i="2"/>
  <c r="AP136" i="2" s="1"/>
  <c r="AM272" i="2"/>
  <c r="AQ272" i="2" s="1"/>
  <c r="AL49" i="2"/>
  <c r="AP49" i="2" s="1"/>
  <c r="AM628" i="2"/>
  <c r="AQ628" i="2" s="1"/>
  <c r="AL481" i="2"/>
  <c r="AP481" i="2" s="1"/>
  <c r="AL681" i="2"/>
  <c r="AP681" i="2" s="1"/>
  <c r="AL339" i="2"/>
  <c r="AP339" i="2" s="1"/>
  <c r="AL204" i="2"/>
  <c r="AP204" i="2" s="1"/>
  <c r="AL710" i="2"/>
  <c r="AP710" i="2" s="1"/>
  <c r="AL115" i="2"/>
  <c r="AP115" i="2" s="1"/>
  <c r="AL106" i="2"/>
  <c r="AP106" i="2" s="1"/>
  <c r="AM50" i="2"/>
  <c r="AQ50" i="2" s="1"/>
  <c r="AL789" i="2"/>
  <c r="AP789" i="2" s="1"/>
  <c r="AM130" i="2"/>
  <c r="AQ130" i="2" s="1"/>
  <c r="AL634" i="2"/>
  <c r="AP634" i="2" s="1"/>
  <c r="AM610" i="2"/>
  <c r="AQ610" i="2" s="1"/>
  <c r="AM177" i="2"/>
  <c r="AQ177" i="2" s="1"/>
  <c r="AM193" i="2"/>
  <c r="AQ193" i="2" s="1"/>
  <c r="AL418" i="2"/>
  <c r="AP418" i="2" s="1"/>
  <c r="AM137" i="2"/>
  <c r="AQ137" i="2" s="1"/>
  <c r="AL761" i="2"/>
  <c r="AP761" i="2" s="1"/>
  <c r="AM691" i="2"/>
  <c r="AQ691" i="2" s="1"/>
  <c r="AL477" i="2"/>
  <c r="AP477" i="2" s="1"/>
  <c r="AL598" i="2"/>
  <c r="AP598" i="2" s="1"/>
  <c r="AL758" i="2"/>
  <c r="AP758" i="2" s="1"/>
  <c r="AL69" i="2"/>
  <c r="AP69" i="2" s="1"/>
  <c r="AM230" i="2"/>
  <c r="AQ230" i="2" s="1"/>
  <c r="AL760" i="2"/>
  <c r="AP760" i="2" s="1"/>
  <c r="AL501" i="2"/>
  <c r="AP501" i="2" s="1"/>
  <c r="AM422" i="2"/>
  <c r="AQ422" i="2" s="1"/>
  <c r="AL604" i="2"/>
  <c r="AP604" i="2" s="1"/>
  <c r="AL343" i="2"/>
  <c r="AP343" i="2" s="1"/>
  <c r="AM525" i="2"/>
  <c r="AQ525" i="2" s="1"/>
  <c r="AL790" i="2"/>
  <c r="AP790" i="2" s="1"/>
  <c r="AL679" i="2"/>
  <c r="AP679" i="2" s="1"/>
  <c r="AL459" i="2"/>
  <c r="AP459" i="2" s="1"/>
  <c r="AM120" i="2"/>
  <c r="AQ120" i="2" s="1"/>
  <c r="AL469" i="2"/>
  <c r="AP469" i="2" s="1"/>
  <c r="AM247" i="2"/>
  <c r="AQ247" i="2" s="1"/>
  <c r="AL98" i="2"/>
  <c r="AP98" i="2" s="1"/>
  <c r="AL367" i="2"/>
  <c r="AP367" i="2" s="1"/>
  <c r="AL709" i="2"/>
  <c r="AP709" i="2" s="1"/>
  <c r="AL338" i="2"/>
  <c r="AP338" i="2" s="1"/>
  <c r="AL189" i="2"/>
  <c r="AP189" i="2" s="1"/>
  <c r="AL100" i="2"/>
  <c r="AP100" i="2" s="1"/>
  <c r="AL60" i="2"/>
  <c r="AP60" i="2" s="1"/>
  <c r="AL66" i="2"/>
  <c r="AP66" i="2" s="1"/>
  <c r="AL410" i="2"/>
  <c r="AP410" i="2" s="1"/>
  <c r="AL235" i="2"/>
  <c r="AP235" i="2" s="1"/>
  <c r="AL39" i="2"/>
  <c r="AP39" i="2" s="1"/>
  <c r="AL208" i="2"/>
  <c r="AP208" i="2" s="1"/>
  <c r="E36" i="2"/>
  <c r="AL566" i="2"/>
  <c r="AP566" i="2" s="1"/>
  <c r="AL447" i="2"/>
  <c r="AP447" i="2" s="1"/>
  <c r="AL661" i="2"/>
  <c r="AP661" i="2" s="1"/>
  <c r="AM301" i="2"/>
  <c r="AQ301" i="2" s="1"/>
  <c r="AL177" i="2"/>
  <c r="AP177" i="2" s="1"/>
  <c r="AL31" i="2"/>
  <c r="AP31" i="2" s="1"/>
  <c r="AM798" i="2"/>
  <c r="AQ798" i="2" s="1"/>
  <c r="AL392" i="2"/>
  <c r="AP392" i="2" s="1"/>
  <c r="AL275" i="2"/>
  <c r="AP275" i="2" s="1"/>
  <c r="AL118" i="2"/>
  <c r="AP118" i="2" s="1"/>
  <c r="AL33" i="2"/>
  <c r="AP33" i="2" s="1"/>
  <c r="AL291" i="2"/>
  <c r="AP291" i="2" s="1"/>
  <c r="AL699" i="2"/>
  <c r="AP699" i="2" s="1"/>
  <c r="AL301" i="2"/>
  <c r="AP301" i="2" s="1"/>
  <c r="AM147" i="2"/>
  <c r="AQ147" i="2" s="1"/>
  <c r="AL402" i="2"/>
  <c r="AP402" i="2" s="1"/>
  <c r="AL92" i="2"/>
  <c r="AP92" i="2" s="1"/>
  <c r="AL673" i="2"/>
  <c r="AP673" i="2" s="1"/>
  <c r="AL505" i="2"/>
  <c r="AP505" i="2" s="1"/>
  <c r="AM453" i="2"/>
  <c r="AQ453" i="2" s="1"/>
  <c r="AL428" i="2"/>
  <c r="AP428" i="2" s="1"/>
  <c r="AM200" i="2"/>
  <c r="AQ200" i="2" s="1"/>
  <c r="AL86" i="2"/>
  <c r="AP86" i="2" s="1"/>
  <c r="AL185" i="2"/>
  <c r="AP185" i="2" s="1"/>
  <c r="AL594" i="2"/>
  <c r="AP594" i="2" s="1"/>
  <c r="AM291" i="2"/>
  <c r="AQ291" i="2" s="1"/>
  <c r="AL217" i="2"/>
  <c r="AP217" i="2" s="1"/>
  <c r="AL84" i="2"/>
  <c r="AP84" i="2" s="1"/>
  <c r="AM699" i="2"/>
  <c r="AQ699" i="2" s="1"/>
  <c r="AM602" i="2"/>
  <c r="AQ602" i="2" s="1"/>
  <c r="AL376" i="2"/>
  <c r="AP376" i="2" s="1"/>
  <c r="AL201" i="2"/>
  <c r="AP201" i="2" s="1"/>
  <c r="AM29" i="2"/>
  <c r="AQ29" i="2" s="1"/>
  <c r="AL173" i="2"/>
  <c r="AP173" i="2" s="1"/>
  <c r="AM600" i="2"/>
  <c r="AQ600" i="2" s="1"/>
  <c r="AL426" i="2"/>
  <c r="AP426" i="2" s="1"/>
  <c r="AL675" i="2"/>
  <c r="AP675" i="2" s="1"/>
  <c r="AL348" i="2"/>
  <c r="AP348" i="2" s="1"/>
  <c r="AL229" i="2"/>
  <c r="AP229" i="2" s="1"/>
  <c r="AL68" i="2"/>
  <c r="AP68" i="2" s="1"/>
  <c r="AM154" i="2"/>
  <c r="AQ154" i="2" s="1"/>
  <c r="AL15" i="2"/>
  <c r="AP15" i="2" s="1"/>
  <c r="AL232" i="2"/>
  <c r="AP232" i="2" s="1"/>
  <c r="AL355" i="2"/>
  <c r="AP355" i="2" s="1"/>
  <c r="AM298" i="2"/>
  <c r="AQ298" i="2" s="1"/>
  <c r="AL812" i="2"/>
  <c r="AP812" i="2" s="1"/>
  <c r="AL57" i="2"/>
  <c r="AP57" i="2" s="1"/>
  <c r="AL148" i="2"/>
  <c r="AP148" i="2" s="1"/>
  <c r="AM304" i="2"/>
  <c r="AQ304" i="2" s="1"/>
  <c r="AL570" i="2"/>
  <c r="AP570" i="2" s="1"/>
  <c r="AL225" i="2"/>
  <c r="AP225" i="2" s="1"/>
  <c r="AL104" i="2"/>
  <c r="AP104" i="2" s="1"/>
  <c r="AL277" i="2"/>
  <c r="AP277" i="2" s="1"/>
  <c r="AM241" i="2"/>
  <c r="AQ241" i="2" s="1"/>
  <c r="AL449" i="2"/>
  <c r="AP449" i="2" s="1"/>
  <c r="AM5" i="2"/>
  <c r="AQ5" i="2" s="1"/>
  <c r="AL237" i="2"/>
  <c r="AP237" i="2" s="1"/>
  <c r="AL152" i="2"/>
  <c r="AP152" i="2" s="1"/>
  <c r="AL360" i="2"/>
  <c r="AP360" i="2" s="1"/>
  <c r="AL112" i="2"/>
  <c r="AP112" i="2" s="1"/>
  <c r="AL35" i="2"/>
  <c r="AP35" i="2" s="1"/>
  <c r="AM159" i="2"/>
  <c r="AQ159" i="2" s="1"/>
  <c r="AL364" i="2"/>
  <c r="AP364" i="2" s="1"/>
  <c r="AM701" i="2"/>
  <c r="AQ701" i="2" s="1"/>
  <c r="AM55" i="2"/>
  <c r="AQ55" i="2" s="1"/>
  <c r="AL247" i="2"/>
  <c r="AP247" i="2" s="1"/>
  <c r="AL626" i="2"/>
  <c r="AP626" i="2" s="1"/>
  <c r="AL451" i="2"/>
  <c r="AP451" i="2" s="1"/>
  <c r="AL703" i="2"/>
  <c r="AP703" i="2" s="1"/>
  <c r="AM197" i="2"/>
  <c r="AQ197" i="2" s="1"/>
  <c r="AL96" i="2"/>
  <c r="AP96" i="2" s="1"/>
  <c r="AL330" i="2"/>
  <c r="AP330" i="2" s="1"/>
  <c r="AM816" i="2"/>
  <c r="AQ816" i="2" s="1"/>
  <c r="AM108" i="2"/>
  <c r="AQ108" i="2" s="1"/>
  <c r="AL165" i="2"/>
  <c r="AP165" i="2" s="1"/>
  <c r="AL310" i="2"/>
  <c r="AP310" i="2" s="1"/>
  <c r="AL818" i="2"/>
  <c r="AP818" i="2" s="1"/>
  <c r="AM74" i="2"/>
  <c r="AQ74" i="2" s="1"/>
  <c r="AL388" i="2"/>
  <c r="AP388" i="2" s="1"/>
  <c r="AM359" i="2"/>
  <c r="AQ359" i="2" s="1"/>
  <c r="AL772" i="2"/>
  <c r="AP772" i="2" s="1"/>
  <c r="AM545" i="2"/>
  <c r="AQ545" i="2" s="1"/>
  <c r="AM362" i="2"/>
  <c r="AQ362" i="2" s="1"/>
  <c r="AL750" i="2"/>
  <c r="AP750" i="2" s="1"/>
  <c r="AM689" i="2"/>
  <c r="AQ689" i="2" s="1"/>
  <c r="AM224" i="2"/>
  <c r="AQ224" i="2" s="1"/>
  <c r="AL776" i="2"/>
  <c r="AP776" i="2" s="1"/>
  <c r="AL778" i="2"/>
  <c r="AP778" i="2" s="1"/>
  <c r="AL123" i="2"/>
  <c r="AP123" i="2" s="1"/>
  <c r="AL819" i="2"/>
  <c r="AP819" i="2" s="1"/>
  <c r="AM189" i="2"/>
  <c r="AQ189" i="2" s="1"/>
  <c r="AL5" i="2"/>
  <c r="AP5" i="2" s="1"/>
  <c r="AL197" i="2"/>
  <c r="AP197" i="2" s="1"/>
  <c r="AL82" i="2"/>
  <c r="AP82" i="2" s="1"/>
  <c r="AL249" i="2"/>
  <c r="AP249" i="2" s="1"/>
  <c r="AL465" i="2"/>
  <c r="AP465" i="2" s="1"/>
  <c r="AL70" i="2"/>
  <c r="AP70" i="2" s="1"/>
  <c r="AL88" i="2"/>
  <c r="AP88" i="2" s="1"/>
  <c r="AM106" i="2"/>
  <c r="AQ106" i="2" s="1"/>
  <c r="AL216" i="2"/>
  <c r="AP216" i="2" s="1"/>
  <c r="AL344" i="2"/>
  <c r="AP344" i="2" s="1"/>
  <c r="AL740" i="2"/>
  <c r="AP740" i="2" s="1"/>
  <c r="AM549" i="2"/>
  <c r="AQ549" i="2" s="1"/>
  <c r="AM155" i="2"/>
  <c r="AQ155" i="2" s="1"/>
  <c r="AL371" i="2"/>
  <c r="AP371" i="2" s="1"/>
  <c r="AL382" i="2"/>
  <c r="AP382" i="2" s="1"/>
  <c r="AM519" i="2"/>
  <c r="AQ519" i="2" s="1"/>
  <c r="AL326" i="2"/>
  <c r="AP326" i="2" s="1"/>
  <c r="AM199" i="2"/>
  <c r="AQ199" i="2" s="1"/>
  <c r="AL453" i="2"/>
  <c r="AP453" i="2" s="1"/>
  <c r="AL279" i="2"/>
  <c r="AP279" i="2" s="1"/>
  <c r="AL51" i="2"/>
  <c r="AP51" i="2" s="1"/>
  <c r="AL233" i="2"/>
  <c r="AP233" i="2" s="1"/>
  <c r="AL394" i="2"/>
  <c r="AP394" i="2" s="1"/>
  <c r="AL127" i="2"/>
  <c r="AP127" i="2" s="1"/>
  <c r="AL128" i="2"/>
  <c r="AP128" i="2" s="1"/>
  <c r="AL285" i="2"/>
  <c r="AP285" i="2" s="1"/>
  <c r="AL724" i="2"/>
  <c r="AP724" i="2" s="1"/>
  <c r="AL479" i="2"/>
  <c r="AP479" i="2" s="1"/>
  <c r="D36" i="2"/>
  <c r="AM245" i="2"/>
  <c r="AQ245" i="2" s="1"/>
  <c r="AL205" i="2"/>
  <c r="AP205" i="2" s="1"/>
  <c r="AL386" i="2"/>
  <c r="AP386" i="2" s="1"/>
  <c r="AM148" i="2"/>
  <c r="AQ148" i="2" s="1"/>
  <c r="AL53" i="2"/>
  <c r="AP53" i="2" s="1"/>
  <c r="AL224" i="2"/>
  <c r="AP224" i="2" s="1"/>
  <c r="AL351" i="2"/>
  <c r="AP351" i="2" s="1"/>
  <c r="AL156" i="2"/>
  <c r="AP156" i="2" s="1"/>
  <c r="AL139" i="2"/>
  <c r="AP139" i="2" s="1"/>
  <c r="AL495" i="2"/>
  <c r="AP495" i="2" s="1"/>
  <c r="AL221" i="2"/>
  <c r="AP221" i="2" s="1"/>
  <c r="AL62" i="2"/>
  <c r="AP62" i="2" s="1"/>
  <c r="AL209" i="2"/>
  <c r="AP209" i="2" s="1"/>
  <c r="AL796" i="2"/>
  <c r="AP796" i="2" s="1"/>
  <c r="AM380" i="2"/>
  <c r="AQ380" i="2" s="1"/>
  <c r="AM374" i="2"/>
  <c r="AQ374" i="2" s="1"/>
  <c r="AM57" i="2"/>
  <c r="AQ57" i="2" s="1"/>
  <c r="AM150" i="2"/>
  <c r="AQ150" i="2" s="1"/>
  <c r="AM178" i="2"/>
  <c r="AQ178" i="2" s="1"/>
  <c r="AL190" i="2"/>
  <c r="AP190" i="2" s="1"/>
  <c r="AL783" i="2"/>
  <c r="AP783" i="2" s="1"/>
  <c r="AL47" i="2"/>
  <c r="AP47" i="2" s="1"/>
  <c r="AM264" i="2"/>
  <c r="AQ264" i="2" s="1"/>
  <c r="AL131" i="2"/>
  <c r="AP131" i="2" s="1"/>
  <c r="AL268" i="2"/>
  <c r="AP268" i="2" s="1"/>
  <c r="AL586" i="2"/>
  <c r="AP586" i="2" s="1"/>
  <c r="AL258" i="2"/>
  <c r="AP258" i="2" s="1"/>
  <c r="AL23" i="2"/>
  <c r="AP23" i="2" s="1"/>
  <c r="AL132" i="2"/>
  <c r="AP132" i="2" s="1"/>
  <c r="AM255" i="2"/>
  <c r="AQ255" i="2" s="1"/>
  <c r="AL359" i="2"/>
  <c r="AP359" i="2" s="1"/>
  <c r="AL370" i="2"/>
  <c r="AP370" i="2" s="1"/>
  <c r="AL21" i="2"/>
  <c r="AP21" i="2" s="1"/>
  <c r="AL193" i="2"/>
  <c r="AP193" i="2" s="1"/>
  <c r="AL471" i="2"/>
  <c r="AP471" i="2" s="1"/>
  <c r="AL414" i="2"/>
  <c r="AP414" i="2" s="1"/>
  <c r="AL657" i="2"/>
  <c r="AP657" i="2" s="1"/>
  <c r="AL64" i="2"/>
  <c r="AP64" i="2" s="1"/>
  <c r="AL580" i="2"/>
  <c r="AP580" i="2" s="1"/>
  <c r="AL256" i="2"/>
  <c r="AP256" i="2" s="1"/>
  <c r="AL659" i="2"/>
  <c r="AP659" i="2" s="1"/>
  <c r="AL645" i="2"/>
  <c r="AP645" i="2" s="1"/>
  <c r="AM102" i="2"/>
  <c r="AQ102" i="2" s="1"/>
  <c r="AL264" i="2"/>
  <c r="AP264" i="2" s="1"/>
  <c r="AL523" i="2"/>
  <c r="AP523" i="2" s="1"/>
  <c r="AL325" i="2"/>
  <c r="AP325" i="2" s="1"/>
  <c r="AL143" i="2"/>
  <c r="AP143" i="2" s="1"/>
  <c r="AL322" i="2"/>
  <c r="AP322" i="2" s="1"/>
  <c r="AL384" i="2"/>
  <c r="AP384" i="2" s="1"/>
  <c r="AL529" i="2"/>
  <c r="AP529" i="2" s="1"/>
  <c r="AL16" i="2"/>
  <c r="AP16" i="2" s="1"/>
  <c r="AL705" i="2"/>
  <c r="AP705" i="2" s="1"/>
  <c r="AL212" i="2"/>
  <c r="AP212" i="2" s="1"/>
  <c r="AL483" i="2"/>
  <c r="AP483" i="2" s="1"/>
  <c r="AL651" i="2"/>
  <c r="AP651" i="2" s="1"/>
  <c r="AL76" i="2"/>
  <c r="AP76" i="2" s="1"/>
  <c r="AL243" i="2"/>
  <c r="AP243" i="2" s="1"/>
  <c r="AL564" i="2"/>
  <c r="AP564" i="2" s="1"/>
  <c r="AL239" i="2"/>
  <c r="AP239" i="2" s="1"/>
  <c r="AL262" i="2"/>
  <c r="AP262" i="2" s="1"/>
  <c r="AL720" i="2"/>
  <c r="AP720" i="2" s="1"/>
  <c r="AL347" i="2"/>
  <c r="AP347" i="2" s="1"/>
  <c r="AL181" i="2"/>
  <c r="AP181" i="2" s="1"/>
  <c r="AL80" i="2"/>
  <c r="AP80" i="2" s="1"/>
  <c r="AL489" i="2"/>
  <c r="AP489" i="2" s="1"/>
  <c r="AL352" i="2"/>
  <c r="AP352" i="2" s="1"/>
  <c r="AL665" i="2"/>
  <c r="AP665" i="2" s="1"/>
  <c r="AL457" i="2"/>
  <c r="AP457" i="2" s="1"/>
  <c r="AM88" i="2"/>
  <c r="AQ88" i="2" s="1"/>
  <c r="AL44" i="2"/>
  <c r="AP44" i="2" s="1"/>
  <c r="AM141" i="2"/>
  <c r="AQ141" i="2" s="1"/>
  <c r="AL302" i="2"/>
  <c r="AP302" i="2" s="1"/>
  <c r="AL434" i="2"/>
  <c r="AP434" i="2" s="1"/>
  <c r="AL527" i="2"/>
  <c r="AP527" i="2" s="1"/>
  <c r="AM685" i="2"/>
  <c r="AQ685" i="2" s="1"/>
  <c r="AL762" i="2"/>
  <c r="AP762" i="2" s="1"/>
  <c r="AM533" i="2"/>
  <c r="AQ533" i="2" s="1"/>
  <c r="AM82" i="2"/>
  <c r="AQ82" i="2" s="1"/>
  <c r="AM217" i="2"/>
  <c r="AQ217" i="2" s="1"/>
  <c r="AM165" i="2"/>
  <c r="AQ165" i="2" s="1"/>
  <c r="AM799" i="2"/>
  <c r="AQ799" i="2" s="1"/>
  <c r="AL176" i="2"/>
  <c r="AP176" i="2" s="1"/>
  <c r="AM206" i="2"/>
  <c r="AQ206" i="2" s="1"/>
  <c r="AM111" i="2"/>
  <c r="AQ111" i="2" s="1"/>
  <c r="AM192" i="2"/>
  <c r="AQ192" i="2" s="1"/>
  <c r="AM223" i="2"/>
  <c r="AQ223" i="2" s="1"/>
  <c r="AL794" i="2"/>
  <c r="AP794" i="2" s="1"/>
  <c r="AM100" i="2"/>
  <c r="AQ100" i="2" s="1"/>
  <c r="AL400" i="2"/>
  <c r="AP400" i="2" s="1"/>
  <c r="AL568" i="2"/>
  <c r="AP568" i="2" s="1"/>
  <c r="AL653" i="2"/>
  <c r="AP653" i="2" s="1"/>
  <c r="AL685" i="2"/>
  <c r="AP685" i="2" s="1"/>
  <c r="AM800" i="2"/>
  <c r="AQ800" i="2" s="1"/>
  <c r="AL398" i="2"/>
  <c r="AP398" i="2" s="1"/>
  <c r="AL463" i="2"/>
  <c r="AP463" i="2" s="1"/>
  <c r="AL649" i="2"/>
  <c r="AP649" i="2" s="1"/>
  <c r="AM707" i="2"/>
  <c r="AQ707" i="2" s="1"/>
  <c r="AL362" i="2"/>
  <c r="AP362" i="2" s="1"/>
  <c r="AM211" i="2"/>
  <c r="AQ211" i="2" s="1"/>
  <c r="AM601" i="2"/>
  <c r="AQ601" i="2" s="1"/>
  <c r="AM180" i="2"/>
  <c r="AQ180" i="2" s="1"/>
  <c r="AM77" i="2"/>
  <c r="AQ77" i="2" s="1"/>
  <c r="AM227" i="2"/>
  <c r="AQ227" i="2" s="1"/>
  <c r="AM80" i="2"/>
  <c r="AQ80" i="2" s="1"/>
  <c r="AL172" i="2"/>
  <c r="AP172" i="2" s="1"/>
  <c r="AL593" i="2"/>
  <c r="AP593" i="2" s="1"/>
  <c r="AL67" i="2"/>
  <c r="AP67" i="2" s="1"/>
  <c r="AM190" i="2"/>
  <c r="AQ190" i="2" s="1"/>
  <c r="AL222" i="2"/>
  <c r="AP222" i="2" s="1"/>
  <c r="AL183" i="2"/>
  <c r="AP183" i="2" s="1"/>
  <c r="AL105" i="2"/>
  <c r="AP105" i="2" s="1"/>
  <c r="AL595" i="2"/>
  <c r="AP595" i="2" s="1"/>
  <c r="AM144" i="2"/>
  <c r="AQ144" i="2" s="1"/>
  <c r="AM93" i="2"/>
  <c r="AQ93" i="2" s="1"/>
  <c r="AM40" i="2"/>
  <c r="AQ40" i="2" s="1"/>
  <c r="AM817" i="2"/>
  <c r="AQ817" i="2" s="1"/>
  <c r="AM710" i="2"/>
  <c r="AQ710" i="2" s="1"/>
  <c r="AM131" i="2"/>
  <c r="AQ131" i="2" s="1"/>
  <c r="AL85" i="2"/>
  <c r="AP85" i="2" s="1"/>
  <c r="AM39" i="2"/>
  <c r="AQ39" i="2" s="1"/>
  <c r="AM803" i="2"/>
  <c r="AQ803" i="2" s="1"/>
  <c r="AL97" i="2"/>
  <c r="AP97" i="2" s="1"/>
  <c r="AM14" i="2"/>
  <c r="AQ14" i="2" s="1"/>
  <c r="AL656" i="2"/>
  <c r="AP656" i="2" s="1"/>
  <c r="AM162" i="2"/>
  <c r="AQ162" i="2" s="1"/>
  <c r="AL174" i="2"/>
  <c r="AP174" i="2" s="1"/>
  <c r="AL162" i="2"/>
  <c r="AP162" i="2" s="1"/>
  <c r="AM76" i="2"/>
  <c r="AQ76" i="2" s="1"/>
  <c r="AL799" i="2"/>
  <c r="AP799" i="2" s="1"/>
  <c r="AM115" i="2"/>
  <c r="AQ115" i="2" s="1"/>
  <c r="AL34" i="2"/>
  <c r="AP34" i="2" s="1"/>
  <c r="AL767" i="2"/>
  <c r="AP767" i="2" s="1"/>
  <c r="AM59" i="2"/>
  <c r="AQ59" i="2" s="1"/>
  <c r="AM796" i="2"/>
  <c r="AQ796" i="2" s="1"/>
  <c r="AM731" i="2"/>
  <c r="AQ731" i="2" s="1"/>
  <c r="AL215" i="2"/>
  <c r="AP215" i="2" s="1"/>
  <c r="AL32" i="2"/>
  <c r="AP32" i="2" s="1"/>
  <c r="AL137" i="2"/>
  <c r="AP137" i="2" s="1"/>
  <c r="AM34" i="2"/>
  <c r="AQ34" i="2" s="1"/>
  <c r="AL164" i="2"/>
  <c r="AP164" i="2" s="1"/>
  <c r="AM37" i="2"/>
  <c r="AQ37" i="2" s="1"/>
  <c r="AL735" i="2"/>
  <c r="AP735" i="2" s="1"/>
  <c r="AM21" i="2"/>
  <c r="AQ21" i="2" s="1"/>
  <c r="AM109" i="2"/>
  <c r="AQ109" i="2" s="1"/>
  <c r="AM110" i="2"/>
  <c r="AQ110" i="2" s="1"/>
  <c r="AM813" i="2"/>
  <c r="AQ813" i="2" s="1"/>
  <c r="AM783" i="2"/>
  <c r="AQ783" i="2" s="1"/>
  <c r="AL336" i="2"/>
  <c r="AP336" i="2" s="1"/>
  <c r="AL485" i="2"/>
  <c r="AP485" i="2" s="1"/>
  <c r="AL592" i="2"/>
  <c r="AP592" i="2" s="1"/>
  <c r="AL728" i="2"/>
  <c r="AP728" i="2" s="1"/>
  <c r="AL792" i="2"/>
  <c r="AP792" i="2" s="1"/>
  <c r="AM808" i="2"/>
  <c r="AQ808" i="2" s="1"/>
  <c r="AM768" i="2"/>
  <c r="AQ768" i="2" s="1"/>
  <c r="AL203" i="2"/>
  <c r="AP203" i="2" s="1"/>
  <c r="AL133" i="2"/>
  <c r="AP133" i="2" s="1"/>
  <c r="AM713" i="2"/>
  <c r="AQ713" i="2" s="1"/>
  <c r="AM135" i="2"/>
  <c r="AQ135" i="2" s="1"/>
  <c r="AM191" i="2"/>
  <c r="AQ191" i="2" s="1"/>
  <c r="AL81" i="2"/>
  <c r="AP81" i="2" s="1"/>
  <c r="AM132" i="2"/>
  <c r="AQ132" i="2" s="1"/>
  <c r="AL713" i="2"/>
  <c r="AP713" i="2" s="1"/>
  <c r="AL780" i="2"/>
  <c r="AP780" i="2" s="1"/>
  <c r="AL309" i="2"/>
  <c r="AP309" i="2" s="1"/>
  <c r="AL443" i="2"/>
  <c r="AP443" i="2" s="1"/>
  <c r="AL541" i="2"/>
  <c r="AP541" i="2" s="1"/>
  <c r="AL596" i="2"/>
  <c r="AP596" i="2" s="1"/>
  <c r="AL798" i="2"/>
  <c r="AP798" i="2" s="1"/>
  <c r="AL281" i="2"/>
  <c r="AP281" i="2" s="1"/>
  <c r="AL420" i="2"/>
  <c r="AP420" i="2" s="1"/>
  <c r="AL521" i="2"/>
  <c r="AP521" i="2" s="1"/>
  <c r="AL630" i="2"/>
  <c r="AP630" i="2" s="1"/>
  <c r="AL738" i="2"/>
  <c r="AP738" i="2" s="1"/>
  <c r="AM424" i="2"/>
  <c r="AQ424" i="2" s="1"/>
  <c r="AM168" i="2"/>
  <c r="AQ168" i="2" s="1"/>
  <c r="AM225" i="2"/>
  <c r="AQ225" i="2" s="1"/>
  <c r="AM172" i="2"/>
  <c r="AQ172" i="2" s="1"/>
  <c r="AM23" i="2"/>
  <c r="AQ23" i="2" s="1"/>
  <c r="AM201" i="2"/>
  <c r="AQ201" i="2" s="1"/>
  <c r="AM229" i="2"/>
  <c r="AQ229" i="2" s="1"/>
  <c r="AM140" i="2"/>
  <c r="AQ140" i="2" s="1"/>
  <c r="AM219" i="2"/>
  <c r="AQ219" i="2" s="1"/>
  <c r="AM752" i="2"/>
  <c r="AQ752" i="2" s="1"/>
  <c r="AM174" i="2"/>
  <c r="AQ174" i="2" s="1"/>
  <c r="AM213" i="2"/>
  <c r="AQ213" i="2" s="1"/>
  <c r="AL175" i="2"/>
  <c r="AP175" i="2" s="1"/>
  <c r="AL24" i="2"/>
  <c r="AP24" i="2" s="1"/>
  <c r="AL163" i="2"/>
  <c r="AP163" i="2" s="1"/>
  <c r="AL130" i="2"/>
  <c r="AP130" i="2" s="1"/>
  <c r="AL77" i="2"/>
  <c r="AP77" i="2" s="1"/>
  <c r="AM28" i="2"/>
  <c r="AQ28" i="2" s="1"/>
  <c r="AM801" i="2"/>
  <c r="AQ801" i="2" s="1"/>
  <c r="AM167" i="2"/>
  <c r="AQ167" i="2" s="1"/>
  <c r="AL119" i="2"/>
  <c r="AP119" i="2" s="1"/>
  <c r="AL73" i="2"/>
  <c r="AP73" i="2" s="1"/>
  <c r="AM35" i="2"/>
  <c r="AQ35" i="2" s="1"/>
  <c r="AL787" i="2"/>
  <c r="AP787" i="2" s="1"/>
  <c r="AL74" i="2"/>
  <c r="AP74" i="2" s="1"/>
  <c r="AL811" i="2"/>
  <c r="AP811" i="2" s="1"/>
  <c r="AM744" i="2"/>
  <c r="AQ744" i="2" s="1"/>
  <c r="AM83" i="2"/>
  <c r="AQ83" i="2" s="1"/>
  <c r="AM121" i="2"/>
  <c r="AQ121" i="2" s="1"/>
  <c r="AL149" i="2"/>
  <c r="AP149" i="2" s="1"/>
  <c r="AM47" i="2"/>
  <c r="AQ47" i="2" s="1"/>
  <c r="AM755" i="2"/>
  <c r="AQ755" i="2" s="1"/>
  <c r="AM92" i="2"/>
  <c r="AQ92" i="2" s="1"/>
  <c r="AL10" i="2"/>
  <c r="AP10" i="2" s="1"/>
  <c r="AL714" i="2"/>
  <c r="AP714" i="2" s="1"/>
  <c r="AM43" i="2"/>
  <c r="AQ43" i="2" s="1"/>
  <c r="AM754" i="2"/>
  <c r="AQ754" i="2" s="1"/>
  <c r="AL715" i="2"/>
  <c r="AP715" i="2" s="1"/>
  <c r="AL196" i="2"/>
  <c r="AP196" i="2" s="1"/>
  <c r="AM807" i="2"/>
  <c r="AQ807" i="2" s="1"/>
  <c r="AL111" i="2"/>
  <c r="AP111" i="2" s="1"/>
  <c r="AM15" i="2"/>
  <c r="AQ15" i="2" s="1"/>
  <c r="AM125" i="2"/>
  <c r="AQ125" i="2" s="1"/>
  <c r="AM19" i="2"/>
  <c r="AQ19" i="2" s="1"/>
  <c r="AM468" i="2"/>
  <c r="AQ468" i="2" s="1"/>
  <c r="AM804" i="2"/>
  <c r="AQ804" i="2" s="1"/>
  <c r="AL191" i="2"/>
  <c r="AP191" i="2" s="1"/>
  <c r="AM20" i="2"/>
  <c r="AQ20" i="2" s="1"/>
  <c r="AM89" i="2"/>
  <c r="AQ89" i="2" s="1"/>
  <c r="AL666" i="2"/>
  <c r="AP666" i="2" s="1"/>
  <c r="AM13" i="2"/>
  <c r="AQ13" i="2" s="1"/>
  <c r="AM795" i="2"/>
  <c r="AQ795" i="2" s="1"/>
  <c r="AL719" i="2"/>
  <c r="AP719" i="2" s="1"/>
  <c r="AL87" i="2"/>
  <c r="AP87" i="2" s="1"/>
  <c r="AM44" i="2"/>
  <c r="AQ44" i="2" s="1"/>
  <c r="AM821" i="2"/>
  <c r="AQ821" i="2" s="1"/>
  <c r="AM761" i="2"/>
  <c r="AQ761" i="2" s="1"/>
  <c r="AM550" i="2"/>
  <c r="AQ550" i="2" s="1"/>
  <c r="AM720" i="2"/>
  <c r="AQ720" i="2" s="1"/>
  <c r="AM127" i="2"/>
  <c r="AQ127" i="2" s="1"/>
  <c r="AM198" i="2"/>
  <c r="AQ198" i="2" s="1"/>
  <c r="AL154" i="2"/>
  <c r="AP154" i="2" s="1"/>
  <c r="AL821" i="2"/>
  <c r="AP821" i="2" s="1"/>
  <c r="AL157" i="2"/>
  <c r="AP157" i="2" s="1"/>
  <c r="AM112" i="2"/>
  <c r="AQ112" i="2" s="1"/>
  <c r="AM63" i="2"/>
  <c r="AQ63" i="2" s="1"/>
  <c r="AM16" i="2"/>
  <c r="AQ16" i="2" s="1"/>
  <c r="AM778" i="2"/>
  <c r="AQ778" i="2" s="1"/>
  <c r="AM153" i="2"/>
  <c r="AQ153" i="2" s="1"/>
  <c r="AM97" i="2"/>
  <c r="AQ97" i="2" s="1"/>
  <c r="AL63" i="2"/>
  <c r="AP63" i="2" s="1"/>
  <c r="AL20" i="2"/>
  <c r="AP20" i="2" s="1"/>
  <c r="AM802" i="2"/>
  <c r="AQ802" i="2" s="1"/>
  <c r="AL743" i="2"/>
  <c r="AP743" i="2" s="1"/>
  <c r="AM96" i="2"/>
  <c r="AQ96" i="2" s="1"/>
  <c r="AM51" i="2"/>
  <c r="AQ51" i="2" s="1"/>
  <c r="AL13" i="2"/>
  <c r="AP13" i="2" s="1"/>
  <c r="AM777" i="2"/>
  <c r="AQ777" i="2" s="1"/>
  <c r="AL648" i="2"/>
  <c r="AP648" i="2" s="1"/>
  <c r="AM723" i="2"/>
  <c r="AQ723" i="2" s="1"/>
  <c r="AM143" i="2"/>
  <c r="AQ143" i="2" s="1"/>
  <c r="AL206" i="2"/>
  <c r="AP206" i="2" s="1"/>
  <c r="AM173" i="2"/>
  <c r="AQ173" i="2" s="1"/>
  <c r="AM17" i="2"/>
  <c r="AQ17" i="2" s="1"/>
  <c r="AM161" i="2"/>
  <c r="AQ161" i="2" s="1"/>
  <c r="AM128" i="2"/>
  <c r="AQ128" i="2" s="1"/>
  <c r="AM73" i="2"/>
  <c r="AQ73" i="2" s="1"/>
  <c r="AM25" i="2"/>
  <c r="AQ25" i="2" s="1"/>
  <c r="AM793" i="2"/>
  <c r="AQ793" i="2" s="1"/>
  <c r="AM151" i="2"/>
  <c r="AQ151" i="2" s="1"/>
  <c r="AM79" i="2"/>
  <c r="AQ79" i="2" s="1"/>
  <c r="AL28" i="2"/>
  <c r="AP28" i="2" s="1"/>
  <c r="AL801" i="2"/>
  <c r="AP801" i="2" s="1"/>
  <c r="AM609" i="2"/>
  <c r="AQ609" i="2" s="1"/>
  <c r="AM58" i="2"/>
  <c r="AQ58" i="2" s="1"/>
  <c r="AM12" i="2"/>
  <c r="AQ12" i="2" s="1"/>
  <c r="AM738" i="2"/>
  <c r="AQ738" i="2" s="1"/>
  <c r="AM205" i="2"/>
  <c r="AQ205" i="2" s="1"/>
  <c r="AM791" i="2"/>
  <c r="AQ791" i="2" s="1"/>
  <c r="AL54" i="2"/>
  <c r="AP54" i="2" s="1"/>
  <c r="AL161" i="2"/>
  <c r="AP161" i="2" s="1"/>
  <c r="AM797" i="2"/>
  <c r="AQ797" i="2" s="1"/>
  <c r="AM675" i="2"/>
  <c r="AQ675" i="2" s="1"/>
  <c r="AL678" i="2"/>
  <c r="AP678" i="2" s="1"/>
  <c r="AM774" i="2"/>
  <c r="AQ774" i="2" s="1"/>
  <c r="AL646" i="2"/>
  <c r="AP646" i="2" s="1"/>
  <c r="AM811" i="2"/>
  <c r="AQ811" i="2" s="1"/>
  <c r="AL769" i="2"/>
  <c r="AP769" i="2" s="1"/>
  <c r="AM557" i="2"/>
  <c r="AQ557" i="2" s="1"/>
  <c r="AM61" i="2"/>
  <c r="AQ61" i="2" s="1"/>
  <c r="AM24" i="2"/>
  <c r="AQ24" i="2" s="1"/>
  <c r="AL797" i="2"/>
  <c r="AP797" i="2" s="1"/>
  <c r="AL686" i="2"/>
  <c r="AP686" i="2" s="1"/>
  <c r="AM736" i="2"/>
  <c r="AQ736" i="2" s="1"/>
  <c r="AL187" i="2"/>
  <c r="AP187" i="2" s="1"/>
  <c r="AM221" i="2"/>
  <c r="AQ221" i="2" s="1"/>
  <c r="AL182" i="2"/>
  <c r="AP182" i="2" s="1"/>
  <c r="AM103" i="2"/>
  <c r="AQ103" i="2" s="1"/>
  <c r="AL170" i="2"/>
  <c r="AP170" i="2" s="1"/>
  <c r="AL138" i="2"/>
  <c r="AP138" i="2" s="1"/>
  <c r="AL91" i="2"/>
  <c r="AP91" i="2" s="1"/>
  <c r="AM36" i="2"/>
  <c r="AQ36" i="2" s="1"/>
  <c r="AL815" i="2"/>
  <c r="AP815" i="2" s="1"/>
  <c r="AM687" i="2"/>
  <c r="AQ687" i="2" s="1"/>
  <c r="AM126" i="2"/>
  <c r="AQ126" i="2" s="1"/>
  <c r="AM84" i="2"/>
  <c r="AQ84" i="2" s="1"/>
  <c r="AM38" i="2"/>
  <c r="AQ38" i="2" s="1"/>
  <c r="AM818" i="2"/>
  <c r="AQ818" i="2" s="1"/>
  <c r="AM785" i="2"/>
  <c r="AQ785" i="2" s="1"/>
  <c r="AM625" i="2"/>
  <c r="AQ625" i="2" s="1"/>
  <c r="AM69" i="2"/>
  <c r="AQ69" i="2" s="1"/>
  <c r="AM32" i="2"/>
  <c r="AQ32" i="2" s="1"/>
  <c r="AL805" i="2"/>
  <c r="AP805" i="2" s="1"/>
  <c r="AM729" i="2"/>
  <c r="AQ729" i="2" s="1"/>
  <c r="AM739" i="2"/>
  <c r="AQ739" i="2" s="1"/>
  <c r="AM204" i="2"/>
  <c r="AQ204" i="2" s="1"/>
  <c r="AL231" i="2"/>
  <c r="AP231" i="2" s="1"/>
  <c r="AL188" i="2"/>
  <c r="AP188" i="2" s="1"/>
  <c r="AM116" i="2"/>
  <c r="AQ116" i="2" s="1"/>
  <c r="AM658" i="2"/>
  <c r="AQ658" i="2" s="1"/>
  <c r="AL146" i="2"/>
  <c r="AP146" i="2" s="1"/>
  <c r="AM101" i="2"/>
  <c r="AQ101" i="2" s="1"/>
  <c r="AL46" i="2"/>
  <c r="AP46" i="2" s="1"/>
  <c r="AL6" i="2"/>
  <c r="AP6" i="2" s="1"/>
  <c r="AM573" i="2"/>
  <c r="AQ573" i="2" s="1"/>
  <c r="AL113" i="2"/>
  <c r="AP113" i="2" s="1"/>
  <c r="AM56" i="2"/>
  <c r="AQ56" i="2" s="1"/>
  <c r="AL817" i="2"/>
  <c r="AP817" i="2" s="1"/>
  <c r="AM760" i="2"/>
  <c r="AQ760" i="2" s="1"/>
  <c r="AL95" i="2"/>
  <c r="AP95" i="2" s="1"/>
  <c r="AM30" i="2"/>
  <c r="AQ30" i="2" s="1"/>
  <c r="AM747" i="2"/>
  <c r="AQ747" i="2" s="1"/>
  <c r="AM215" i="2"/>
  <c r="AQ215" i="2" s="1"/>
  <c r="AL141" i="2"/>
  <c r="AP141" i="2" s="1"/>
  <c r="AM119" i="2"/>
  <c r="AQ119" i="2" s="1"/>
  <c r="AM10" i="2"/>
  <c r="AQ10" i="2" s="1"/>
  <c r="AL55" i="2"/>
  <c r="AP55" i="2" s="1"/>
  <c r="AL29" i="2"/>
  <c r="AP29" i="2" s="1"/>
  <c r="AL763" i="2"/>
  <c r="AP763" i="2" s="1"/>
  <c r="AM532" i="2"/>
  <c r="AQ532" i="2" s="1"/>
  <c r="AM753" i="2"/>
  <c r="AQ753" i="2" s="1"/>
  <c r="AM134" i="2"/>
  <c r="AQ134" i="2" s="1"/>
  <c r="AM87" i="2"/>
  <c r="AQ87" i="2" s="1"/>
  <c r="AM42" i="2"/>
  <c r="AQ42" i="2" s="1"/>
  <c r="AL8" i="2"/>
  <c r="AP8" i="2" s="1"/>
  <c r="AL793" i="2"/>
  <c r="AP793" i="2" s="1"/>
  <c r="AL707" i="2"/>
  <c r="AP707" i="2" s="1"/>
  <c r="AL79" i="2"/>
  <c r="AP79" i="2" s="1"/>
  <c r="AL42" i="2"/>
  <c r="AP42" i="2" s="1"/>
  <c r="AL813" i="2"/>
  <c r="AP813" i="2" s="1"/>
  <c r="AM366" i="2"/>
  <c r="AQ366" i="2" s="1"/>
  <c r="AM138" i="2"/>
  <c r="AQ138" i="2" s="1"/>
  <c r="AL167" i="2"/>
  <c r="AP167" i="2" s="1"/>
  <c r="AL159" i="2"/>
  <c r="AP159" i="2" s="1"/>
  <c r="AM71" i="2"/>
  <c r="AQ71" i="2" s="1"/>
  <c r="AL791" i="2"/>
  <c r="AP791" i="2" s="1"/>
  <c r="AL78" i="2"/>
  <c r="AP78" i="2" s="1"/>
  <c r="AM594" i="2"/>
  <c r="AQ594" i="2" s="1"/>
  <c r="AL721" i="2"/>
  <c r="AP721" i="2" s="1"/>
  <c r="AL611" i="2"/>
  <c r="AP611" i="2" s="1"/>
  <c r="AL575" i="2"/>
  <c r="AP575" i="2" s="1"/>
  <c r="AL795" i="2"/>
  <c r="AP795" i="2" s="1"/>
  <c r="AL672" i="2"/>
  <c r="AP672" i="2" s="1"/>
  <c r="AM730" i="2"/>
  <c r="AQ730" i="2" s="1"/>
  <c r="AL195" i="2"/>
  <c r="AP195" i="2" s="1"/>
  <c r="AL223" i="2"/>
  <c r="AP223" i="2" s="1"/>
  <c r="AM184" i="2"/>
  <c r="AQ184" i="2" s="1"/>
  <c r="AL109" i="2"/>
  <c r="AP109" i="2" s="1"/>
  <c r="AM617" i="2"/>
  <c r="AQ617" i="2" s="1"/>
  <c r="AL145" i="2"/>
  <c r="AP145" i="2" s="1"/>
  <c r="AL99" i="2"/>
  <c r="AP99" i="2" s="1"/>
  <c r="AM45" i="2"/>
  <c r="AQ45" i="2" s="1"/>
  <c r="AL822" i="2"/>
  <c r="AP822" i="2" s="1"/>
  <c r="AM746" i="2"/>
  <c r="AQ746" i="2" s="1"/>
  <c r="AM123" i="2"/>
  <c r="AQ123" i="2" s="1"/>
  <c r="AL36" i="2"/>
  <c r="AP36" i="2" s="1"/>
  <c r="AM776" i="2"/>
  <c r="AQ776" i="2" s="1"/>
  <c r="AM66" i="2"/>
  <c r="AQ66" i="2" s="1"/>
  <c r="AM763" i="2"/>
  <c r="AQ763" i="2" s="1"/>
  <c r="AM643" i="2"/>
  <c r="AQ643" i="2" s="1"/>
  <c r="AM703" i="2"/>
  <c r="AQ703" i="2" s="1"/>
  <c r="AM751" i="2"/>
  <c r="AQ751" i="2" s="1"/>
  <c r="AL605" i="2"/>
  <c r="AP605" i="2" s="1"/>
  <c r="AM458" i="2"/>
  <c r="AQ458" i="2" s="1"/>
  <c r="AM506" i="2"/>
  <c r="AQ506" i="2" s="1"/>
  <c r="AM770" i="2"/>
  <c r="AQ770" i="2" s="1"/>
  <c r="AL640" i="2"/>
  <c r="AP640" i="2" s="1"/>
  <c r="AM722" i="2"/>
  <c r="AQ722" i="2" s="1"/>
  <c r="AL180" i="2"/>
  <c r="AP180" i="2" s="1"/>
  <c r="AL214" i="2"/>
  <c r="AP214" i="2" s="1"/>
  <c r="AM176" i="2"/>
  <c r="AQ176" i="2" s="1"/>
  <c r="AL30" i="2"/>
  <c r="AP30" i="2" s="1"/>
  <c r="AM164" i="2"/>
  <c r="AQ164" i="2" s="1"/>
  <c r="AM136" i="2"/>
  <c r="AQ136" i="2" s="1"/>
  <c r="AL83" i="2"/>
  <c r="AP83" i="2" s="1"/>
  <c r="AM33" i="2"/>
  <c r="AQ33" i="2" s="1"/>
  <c r="AL807" i="2"/>
  <c r="AP807" i="2" s="1"/>
  <c r="AM564" i="2"/>
  <c r="AQ564" i="2" s="1"/>
  <c r="AM94" i="2"/>
  <c r="AQ94" i="2" s="1"/>
  <c r="AL18" i="2"/>
  <c r="AP18" i="2" s="1"/>
  <c r="AL727" i="2"/>
  <c r="AP727" i="2" s="1"/>
  <c r="AM49" i="2"/>
  <c r="AQ49" i="2" s="1"/>
  <c r="AM627" i="2"/>
  <c r="AQ627" i="2" s="1"/>
  <c r="AM599" i="2"/>
  <c r="AQ599" i="2" s="1"/>
  <c r="AM646" i="2"/>
  <c r="AQ646" i="2" s="1"/>
  <c r="AM719" i="2"/>
  <c r="AQ719" i="2" s="1"/>
  <c r="AM495" i="2"/>
  <c r="AQ495" i="2" s="1"/>
  <c r="AL538" i="2"/>
  <c r="AP538" i="2" s="1"/>
  <c r="AL587" i="2"/>
  <c r="AP587" i="2" s="1"/>
  <c r="AL688" i="2"/>
  <c r="AP688" i="2" s="1"/>
  <c r="AM741" i="2"/>
  <c r="AQ741" i="2" s="1"/>
  <c r="AM133" i="2"/>
  <c r="AQ133" i="2" s="1"/>
  <c r="AM86" i="2"/>
  <c r="AQ86" i="2" s="1"/>
  <c r="AL40" i="2"/>
  <c r="AP40" i="2" s="1"/>
  <c r="AM7" i="2"/>
  <c r="AQ7" i="2" s="1"/>
  <c r="AM792" i="2"/>
  <c r="AQ792" i="2" s="1"/>
  <c r="AM700" i="2"/>
  <c r="AQ700" i="2" s="1"/>
  <c r="AM75" i="2"/>
  <c r="AQ75" i="2" s="1"/>
  <c r="AM41" i="2"/>
  <c r="AQ41" i="2" s="1"/>
  <c r="AM812" i="2"/>
  <c r="AQ812" i="2" s="1"/>
  <c r="AL745" i="2"/>
  <c r="AP745" i="2" s="1"/>
  <c r="AM667" i="2"/>
  <c r="AQ667" i="2" s="1"/>
  <c r="AM589" i="2"/>
  <c r="AQ589" i="2" s="1"/>
  <c r="AL747" i="2"/>
  <c r="AP747" i="2" s="1"/>
  <c r="AL635" i="2"/>
  <c r="AP635" i="2" s="1"/>
  <c r="AM775" i="2"/>
  <c r="AQ775" i="2" s="1"/>
  <c r="AM714" i="2"/>
  <c r="AQ714" i="2" s="1"/>
  <c r="AL638" i="2"/>
  <c r="AP638" i="2" s="1"/>
  <c r="AM479" i="2"/>
  <c r="AQ479" i="2" s="1"/>
  <c r="AM524" i="2"/>
  <c r="AQ524" i="2" s="1"/>
  <c r="AM509" i="2"/>
  <c r="AQ509" i="2" s="1"/>
  <c r="AL496" i="2"/>
  <c r="AP496" i="2" s="1"/>
  <c r="AM726" i="2"/>
  <c r="AQ726" i="2" s="1"/>
  <c r="AM582" i="2"/>
  <c r="AQ582" i="2" s="1"/>
  <c r="AL107" i="2"/>
  <c r="AP107" i="2" s="1"/>
  <c r="AL65" i="2"/>
  <c r="AP65" i="2" s="1"/>
  <c r="AM27" i="2"/>
  <c r="AQ27" i="2" s="1"/>
  <c r="AM805" i="2"/>
  <c r="AQ805" i="2" s="1"/>
  <c r="AL753" i="2"/>
  <c r="AP753" i="2" s="1"/>
  <c r="AL102" i="2"/>
  <c r="AP102" i="2" s="1"/>
  <c r="AL56" i="2"/>
  <c r="AP56" i="2" s="1"/>
  <c r="AL19" i="2"/>
  <c r="AP19" i="2" s="1"/>
  <c r="AM745" i="2"/>
  <c r="AQ745" i="2" s="1"/>
  <c r="AM709" i="2"/>
  <c r="AQ709" i="2" s="1"/>
  <c r="AM635" i="2"/>
  <c r="AQ635" i="2" s="1"/>
  <c r="AM482" i="2"/>
  <c r="AQ482" i="2" s="1"/>
  <c r="AM695" i="2"/>
  <c r="AQ695" i="2" s="1"/>
  <c r="AL603" i="2"/>
  <c r="AP603" i="2" s="1"/>
  <c r="AM743" i="2"/>
  <c r="AQ743" i="2" s="1"/>
  <c r="AL670" i="2"/>
  <c r="AP670" i="2" s="1"/>
  <c r="AM588" i="2"/>
  <c r="AQ588" i="2" s="1"/>
  <c r="AM566" i="2"/>
  <c r="AQ566" i="2" s="1"/>
  <c r="AM587" i="2"/>
  <c r="AQ587" i="2" s="1"/>
  <c r="AL642" i="2"/>
  <c r="AP642" i="2" s="1"/>
  <c r="AL660" i="2"/>
  <c r="AP660" i="2" s="1"/>
  <c r="AM474" i="2"/>
  <c r="AQ474" i="2" s="1"/>
  <c r="AL803" i="2"/>
  <c r="AP803" i="2" s="1"/>
  <c r="AM688" i="2"/>
  <c r="AQ688" i="2" s="1"/>
  <c r="AL737" i="2"/>
  <c r="AP737" i="2" s="1"/>
  <c r="AM694" i="2"/>
  <c r="AQ694" i="2" s="1"/>
  <c r="AM659" i="2"/>
  <c r="AQ659" i="2" s="1"/>
  <c r="AM626" i="2"/>
  <c r="AQ626" i="2" s="1"/>
  <c r="AM575" i="2"/>
  <c r="AQ575" i="2" s="1"/>
  <c r="AM372" i="2"/>
  <c r="AQ372" i="2" s="1"/>
  <c r="AL731" i="2"/>
  <c r="AP731" i="2" s="1"/>
  <c r="AM678" i="2"/>
  <c r="AQ678" i="2" s="1"/>
  <c r="AL628" i="2"/>
  <c r="AP628" i="2" s="1"/>
  <c r="AM578" i="2"/>
  <c r="AQ578" i="2" s="1"/>
  <c r="AM767" i="2"/>
  <c r="AQ767" i="2" s="1"/>
  <c r="AM735" i="2"/>
  <c r="AQ735" i="2" s="1"/>
  <c r="AL704" i="2"/>
  <c r="AP704" i="2" s="1"/>
  <c r="AL662" i="2"/>
  <c r="AP662" i="2" s="1"/>
  <c r="AL623" i="2"/>
  <c r="AP623" i="2" s="1"/>
  <c r="AL579" i="2"/>
  <c r="AP579" i="2" s="1"/>
  <c r="AM396" i="2"/>
  <c r="AQ396" i="2" s="1"/>
  <c r="AL557" i="2"/>
  <c r="AP557" i="2" s="1"/>
  <c r="AM516" i="2"/>
  <c r="AQ516" i="2" s="1"/>
  <c r="AM577" i="2"/>
  <c r="AQ577" i="2" s="1"/>
  <c r="AL708" i="2"/>
  <c r="AP708" i="2" s="1"/>
  <c r="AM633" i="2"/>
  <c r="AQ633" i="2" s="1"/>
  <c r="AL480" i="2"/>
  <c r="AP480" i="2" s="1"/>
  <c r="AM634" i="2"/>
  <c r="AQ634" i="2" s="1"/>
  <c r="AL712" i="2"/>
  <c r="AP712" i="2" s="1"/>
  <c r="AM538" i="2"/>
  <c r="AQ538" i="2" s="1"/>
  <c r="AM696" i="2"/>
  <c r="AQ696" i="2" s="1"/>
  <c r="AM789" i="2"/>
  <c r="AQ789" i="2" s="1"/>
  <c r="AL664" i="2"/>
  <c r="AP664" i="2" s="1"/>
  <c r="AL729" i="2"/>
  <c r="AP729" i="2" s="1"/>
  <c r="AM683" i="2"/>
  <c r="AQ683" i="2" s="1"/>
  <c r="AM651" i="2"/>
  <c r="AQ651" i="2" s="1"/>
  <c r="AM611" i="2"/>
  <c r="AQ611" i="2" s="1"/>
  <c r="AM514" i="2"/>
  <c r="AQ514" i="2" s="1"/>
  <c r="AL779" i="2"/>
  <c r="AP779" i="2" s="1"/>
  <c r="AM712" i="2"/>
  <c r="AQ712" i="2" s="1"/>
  <c r="AM662" i="2"/>
  <c r="AQ662" i="2" s="1"/>
  <c r="AL619" i="2"/>
  <c r="AP619" i="2" s="1"/>
  <c r="AL554" i="2"/>
  <c r="AP554" i="2" s="1"/>
  <c r="AM759" i="2"/>
  <c r="AQ759" i="2" s="1"/>
  <c r="AM727" i="2"/>
  <c r="AQ727" i="2" s="1"/>
  <c r="AL690" i="2"/>
  <c r="AP690" i="2" s="1"/>
  <c r="AL654" i="2"/>
  <c r="AP654" i="2" s="1"/>
  <c r="AM614" i="2"/>
  <c r="AQ614" i="2" s="1"/>
  <c r="AM511" i="2"/>
  <c r="AQ511" i="2" s="1"/>
  <c r="AL589" i="2"/>
  <c r="AP589" i="2" s="1"/>
  <c r="AM540" i="2"/>
  <c r="AQ540" i="2" s="1"/>
  <c r="AL473" i="2"/>
  <c r="AP473" i="2" s="1"/>
  <c r="AM546" i="2"/>
  <c r="AQ546" i="2" s="1"/>
  <c r="AL674" i="2"/>
  <c r="AP674" i="2" s="1"/>
  <c r="AM597" i="2"/>
  <c r="AQ597" i="2" s="1"/>
  <c r="AM757" i="2"/>
  <c r="AQ757" i="2" s="1"/>
  <c r="AL549" i="2"/>
  <c r="AP549" i="2" s="1"/>
  <c r="AM653" i="2"/>
  <c r="AQ653" i="2" s="1"/>
  <c r="AM585" i="2"/>
  <c r="AQ585" i="2" s="1"/>
  <c r="AM637" i="2"/>
  <c r="AQ637" i="2" s="1"/>
  <c r="AM522" i="2"/>
  <c r="AQ522" i="2" s="1"/>
  <c r="AL785" i="2"/>
  <c r="AP785" i="2" s="1"/>
  <c r="AM408" i="2"/>
  <c r="AQ408" i="2" s="1"/>
  <c r="AL440" i="2"/>
  <c r="AP440" i="2" s="1"/>
  <c r="AL723" i="2"/>
  <c r="AP723" i="2" s="1"/>
  <c r="AM565" i="2"/>
  <c r="AQ565" i="2" s="1"/>
  <c r="AM657" i="2"/>
  <c r="AQ657" i="2" s="1"/>
  <c r="AL757" i="2"/>
  <c r="AP757" i="2" s="1"/>
  <c r="AM492" i="2"/>
  <c r="AQ492" i="2" s="1"/>
  <c r="AM283" i="2"/>
  <c r="AQ283" i="2" s="1"/>
  <c r="AL617" i="2"/>
  <c r="AP617" i="2" s="1"/>
  <c r="AM500" i="2"/>
  <c r="AQ500" i="2" s="1"/>
  <c r="AM442" i="2"/>
  <c r="AQ442" i="2" s="1"/>
  <c r="AM568" i="2"/>
  <c r="AQ568" i="2" s="1"/>
  <c r="AL524" i="2"/>
  <c r="AP524" i="2" s="1"/>
  <c r="AL692" i="2"/>
  <c r="AP692" i="2" s="1"/>
  <c r="AL658" i="2"/>
  <c r="AP658" i="2" s="1"/>
  <c r="AL625" i="2"/>
  <c r="AP625" i="2" s="1"/>
  <c r="AM559" i="2"/>
  <c r="AQ559" i="2" s="1"/>
  <c r="AM786" i="2"/>
  <c r="AQ786" i="2" s="1"/>
  <c r="AL711" i="2"/>
  <c r="AP711" i="2" s="1"/>
  <c r="AM615" i="2"/>
  <c r="AQ615" i="2" s="1"/>
  <c r="AM758" i="2"/>
  <c r="AQ758" i="2" s="1"/>
  <c r="AM686" i="2"/>
  <c r="AQ686" i="2" s="1"/>
  <c r="AL613" i="2"/>
  <c r="AP613" i="2" s="1"/>
  <c r="AL583" i="2"/>
  <c r="AP583" i="2" s="1"/>
  <c r="AL498" i="2"/>
  <c r="AP498" i="2" s="1"/>
  <c r="AM563" i="2"/>
  <c r="AQ563" i="2" s="1"/>
  <c r="AM619" i="2"/>
  <c r="AQ619" i="2" s="1"/>
  <c r="AM670" i="2"/>
  <c r="AQ670" i="2" s="1"/>
  <c r="AM680" i="2"/>
  <c r="AQ680" i="2" s="1"/>
  <c r="AM561" i="2"/>
  <c r="AQ561" i="2" s="1"/>
  <c r="AM748" i="2"/>
  <c r="AQ748" i="2" s="1"/>
  <c r="AM267" i="2"/>
  <c r="AQ267" i="2" s="1"/>
  <c r="AM484" i="2"/>
  <c r="AQ484" i="2" s="1"/>
  <c r="AL409" i="2"/>
  <c r="AP409" i="2" s="1"/>
  <c r="AM555" i="2"/>
  <c r="AQ555" i="2" s="1"/>
  <c r="AM517" i="2"/>
  <c r="AQ517" i="2" s="1"/>
  <c r="AL682" i="2"/>
  <c r="AP682" i="2" s="1"/>
  <c r="AL650" i="2"/>
  <c r="AP650" i="2" s="1"/>
  <c r="AL609" i="2"/>
  <c r="AP609" i="2" s="1"/>
  <c r="AL512" i="2"/>
  <c r="AP512" i="2" s="1"/>
  <c r="AM773" i="2"/>
  <c r="AQ773" i="2" s="1"/>
  <c r="AL694" i="2"/>
  <c r="AP694" i="2" s="1"/>
  <c r="AL599" i="2"/>
  <c r="AP599" i="2" s="1"/>
  <c r="AM742" i="2"/>
  <c r="AQ742" i="2" s="1"/>
  <c r="AM669" i="2"/>
  <c r="AQ669" i="2" s="1"/>
  <c r="AL585" i="2"/>
  <c r="AP585" i="2" s="1"/>
  <c r="AL565" i="2"/>
  <c r="AP565" i="2" s="1"/>
  <c r="AM472" i="2"/>
  <c r="AQ472" i="2" s="1"/>
  <c r="AM523" i="2"/>
  <c r="AQ523" i="2" s="1"/>
  <c r="AL534" i="2"/>
  <c r="AP534" i="2" s="1"/>
  <c r="AM621" i="2"/>
  <c r="AQ621" i="2" s="1"/>
  <c r="AL607" i="2"/>
  <c r="AP607" i="2" s="1"/>
  <c r="AM684" i="2"/>
  <c r="AQ684" i="2" s="1"/>
  <c r="AL528" i="2"/>
  <c r="AP528" i="2" s="1"/>
  <c r="AL702" i="2"/>
  <c r="AP702" i="2" s="1"/>
  <c r="AL644" i="2"/>
  <c r="AP644" i="2" s="1"/>
  <c r="AM607" i="2"/>
  <c r="AQ607" i="2" s="1"/>
  <c r="AM782" i="2"/>
  <c r="AQ782" i="2" s="1"/>
  <c r="AM750" i="2"/>
  <c r="AQ750" i="2" s="1"/>
  <c r="AM718" i="2"/>
  <c r="AQ718" i="2" s="1"/>
  <c r="AM677" i="2"/>
  <c r="AQ677" i="2" s="1"/>
  <c r="AM645" i="2"/>
  <c r="AQ645" i="2" s="1"/>
  <c r="AM595" i="2"/>
  <c r="AQ595" i="2" s="1"/>
  <c r="AM490" i="2"/>
  <c r="AQ490" i="2" s="1"/>
  <c r="AM574" i="2"/>
  <c r="AQ574" i="2" s="1"/>
  <c r="AM530" i="2"/>
  <c r="AQ530" i="2" s="1"/>
  <c r="AL482" i="2"/>
  <c r="AP482" i="2" s="1"/>
  <c r="AL407" i="2"/>
  <c r="AP407" i="2" s="1"/>
  <c r="AL552" i="2"/>
  <c r="AP552" i="2" s="1"/>
  <c r="AM681" i="2"/>
  <c r="AQ681" i="2" s="1"/>
  <c r="AM603" i="2"/>
  <c r="AQ603" i="2" s="1"/>
  <c r="AL771" i="2"/>
  <c r="AP771" i="2" s="1"/>
  <c r="AM654" i="2"/>
  <c r="AQ654" i="2" s="1"/>
  <c r="AL542" i="2"/>
  <c r="AP542" i="2" s="1"/>
  <c r="AM664" i="2"/>
  <c r="AQ664" i="2" s="1"/>
  <c r="AL559" i="2"/>
  <c r="AP559" i="2" s="1"/>
  <c r="AL540" i="2"/>
  <c r="AP540" i="2" s="1"/>
  <c r="AM591" i="2"/>
  <c r="AQ591" i="2" s="1"/>
  <c r="AM716" i="2"/>
  <c r="AQ716" i="2" s="1"/>
  <c r="AL468" i="2"/>
  <c r="AP468" i="2" s="1"/>
  <c r="AM554" i="2"/>
  <c r="AQ554" i="2" s="1"/>
  <c r="AM725" i="2"/>
  <c r="AQ725" i="2" s="1"/>
  <c r="AL676" i="2"/>
  <c r="AP676" i="2" s="1"/>
  <c r="AM623" i="2"/>
  <c r="AQ623" i="2" s="1"/>
  <c r="AM572" i="2"/>
  <c r="AQ572" i="2" s="1"/>
  <c r="AM766" i="2"/>
  <c r="AQ766" i="2" s="1"/>
  <c r="AM734" i="2"/>
  <c r="AQ734" i="2" s="1"/>
  <c r="AL698" i="2"/>
  <c r="AP698" i="2" s="1"/>
  <c r="AM661" i="2"/>
  <c r="AQ661" i="2" s="1"/>
  <c r="AM622" i="2"/>
  <c r="AQ622" i="2" s="1"/>
  <c r="AM567" i="2"/>
  <c r="AQ567" i="2" s="1"/>
  <c r="AM348" i="2"/>
  <c r="AQ348" i="2" s="1"/>
  <c r="AM552" i="2"/>
  <c r="AQ552" i="2" s="1"/>
  <c r="AL514" i="2"/>
  <c r="AP514" i="2" s="1"/>
  <c r="AM449" i="2"/>
  <c r="AQ449" i="2" s="1"/>
  <c r="AM576" i="2"/>
  <c r="AQ576" i="2" s="1"/>
  <c r="AL516" i="2"/>
  <c r="AP516" i="2" s="1"/>
  <c r="AM649" i="2"/>
  <c r="AQ649" i="2" s="1"/>
  <c r="AM505" i="2"/>
  <c r="AQ505" i="2" s="1"/>
  <c r="AM706" i="2"/>
  <c r="AQ706" i="2" s="1"/>
  <c r="AM613" i="2"/>
  <c r="AQ613" i="2" s="1"/>
  <c r="AL741" i="2"/>
  <c r="AP741" i="2" s="1"/>
  <c r="AM583" i="2"/>
  <c r="AQ583" i="2" s="1"/>
  <c r="AL466" i="2"/>
  <c r="AP466" i="2" s="1"/>
  <c r="AM668" i="2"/>
  <c r="AQ668" i="2" s="1"/>
  <c r="AL636" i="2"/>
  <c r="AP636" i="2" s="1"/>
  <c r="AL353" i="2"/>
  <c r="AP353" i="2" s="1"/>
  <c r="AL263" i="2"/>
  <c r="AP263" i="2" s="1"/>
  <c r="AL545" i="2"/>
  <c r="AP545" i="2" s="1"/>
  <c r="AL508" i="2"/>
  <c r="AP508" i="2" s="1"/>
  <c r="AM673" i="2"/>
  <c r="AQ673" i="2" s="1"/>
  <c r="AM641" i="2"/>
  <c r="AQ641" i="2" s="1"/>
  <c r="AM596" i="2"/>
  <c r="AQ596" i="2" s="1"/>
  <c r="AM489" i="2"/>
  <c r="AQ489" i="2" s="1"/>
  <c r="AL755" i="2"/>
  <c r="AP755" i="2" s="1"/>
  <c r="AM698" i="2"/>
  <c r="AQ698" i="2" s="1"/>
  <c r="AM638" i="2"/>
  <c r="AQ638" i="2" s="1"/>
  <c r="AM605" i="2"/>
  <c r="AQ605" i="2" s="1"/>
  <c r="AL781" i="2"/>
  <c r="AP781" i="2" s="1"/>
  <c r="AL725" i="2"/>
  <c r="AP725" i="2" s="1"/>
  <c r="AM648" i="2"/>
  <c r="AQ648" i="2" s="1"/>
  <c r="AL504" i="2"/>
  <c r="AP504" i="2" s="1"/>
  <c r="AM537" i="2"/>
  <c r="AQ537" i="2" s="1"/>
  <c r="AM437" i="2"/>
  <c r="AQ437" i="2" s="1"/>
  <c r="AL522" i="2"/>
  <c r="AP522" i="2" s="1"/>
  <c r="AM652" i="2"/>
  <c r="AQ652" i="2" s="1"/>
  <c r="AM487" i="2"/>
  <c r="AQ487" i="2" s="1"/>
  <c r="AM604" i="2"/>
  <c r="AQ604" i="2" s="1"/>
  <c r="AM639" i="2"/>
  <c r="AQ639" i="2" s="1"/>
  <c r="AM510" i="2"/>
  <c r="AQ510" i="2" s="1"/>
  <c r="AL464" i="2"/>
  <c r="AP464" i="2" s="1"/>
  <c r="AM403" i="2"/>
  <c r="AQ403" i="2" s="1"/>
  <c r="AM395" i="2"/>
  <c r="AQ395" i="2" s="1"/>
  <c r="AL532" i="2"/>
  <c r="AP532" i="2" s="1"/>
  <c r="AM702" i="2"/>
  <c r="AQ702" i="2" s="1"/>
  <c r="AM665" i="2"/>
  <c r="AQ665" i="2" s="1"/>
  <c r="AL632" i="2"/>
  <c r="AP632" i="2" s="1"/>
  <c r="AM580" i="2"/>
  <c r="AQ580" i="2" s="1"/>
  <c r="AM473" i="2"/>
  <c r="AQ473" i="2" s="1"/>
  <c r="AL739" i="2"/>
  <c r="AP739" i="2" s="1"/>
  <c r="AM690" i="2"/>
  <c r="AQ690" i="2" s="1"/>
  <c r="AL633" i="2"/>
  <c r="AP633" i="2" s="1"/>
  <c r="AM598" i="2"/>
  <c r="AQ598" i="2" s="1"/>
  <c r="AL773" i="2"/>
  <c r="AP773" i="2" s="1"/>
  <c r="AL706" i="2"/>
  <c r="AP706" i="2" s="1"/>
  <c r="AM631" i="2"/>
  <c r="AQ631" i="2" s="1"/>
  <c r="AM466" i="2"/>
  <c r="AQ466" i="2" s="1"/>
  <c r="AM521" i="2"/>
  <c r="AQ521" i="2" s="1"/>
  <c r="AM584" i="2"/>
  <c r="AQ584" i="2" s="1"/>
  <c r="AM507" i="2"/>
  <c r="AQ507" i="2" s="1"/>
  <c r="AM636" i="2"/>
  <c r="AQ636" i="2" s="1"/>
  <c r="AM749" i="2"/>
  <c r="AQ749" i="2" s="1"/>
  <c r="AM780" i="2"/>
  <c r="AQ780" i="2" s="1"/>
  <c r="AM481" i="2"/>
  <c r="AQ481" i="2" s="1"/>
  <c r="AL321" i="2"/>
  <c r="AP321" i="2" s="1"/>
  <c r="AM398" i="2"/>
  <c r="AQ398" i="2" s="1"/>
  <c r="AL454" i="2"/>
  <c r="AP454" i="2" s="1"/>
  <c r="AL749" i="2"/>
  <c r="AP749" i="2" s="1"/>
  <c r="AL717" i="2"/>
  <c r="AP717" i="2" s="1"/>
  <c r="AM672" i="2"/>
  <c r="AQ672" i="2" s="1"/>
  <c r="AM640" i="2"/>
  <c r="AQ640" i="2" s="1"/>
  <c r="AM593" i="2"/>
  <c r="AQ593" i="2" s="1"/>
  <c r="AL488" i="2"/>
  <c r="AP488" i="2" s="1"/>
  <c r="AL573" i="2"/>
  <c r="AP573" i="2" s="1"/>
  <c r="AM529" i="2"/>
  <c r="AQ529" i="2" s="1"/>
  <c r="AM476" i="2"/>
  <c r="AQ476" i="2" s="1"/>
  <c r="AM392" i="2"/>
  <c r="AQ392" i="2" s="1"/>
  <c r="AM551" i="2"/>
  <c r="AQ551" i="2" s="1"/>
  <c r="AM515" i="2"/>
  <c r="AQ515" i="2" s="1"/>
  <c r="AM676" i="2"/>
  <c r="AQ676" i="2" s="1"/>
  <c r="AM644" i="2"/>
  <c r="AQ644" i="2" s="1"/>
  <c r="AL601" i="2"/>
  <c r="AP601" i="2" s="1"/>
  <c r="AM405" i="2"/>
  <c r="AQ405" i="2" s="1"/>
  <c r="AL684" i="2"/>
  <c r="AP684" i="2" s="1"/>
  <c r="AL597" i="2"/>
  <c r="AP597" i="2" s="1"/>
  <c r="AM740" i="2"/>
  <c r="AQ740" i="2" s="1"/>
  <c r="AM592" i="2"/>
  <c r="AQ592" i="2" s="1"/>
  <c r="AL474" i="2"/>
  <c r="AP474" i="2" s="1"/>
  <c r="AM486" i="2"/>
  <c r="AQ486" i="2" s="1"/>
  <c r="AL393" i="2"/>
  <c r="AP393" i="2" s="1"/>
  <c r="AM383" i="2"/>
  <c r="AQ383" i="2" s="1"/>
  <c r="AM300" i="2"/>
  <c r="AQ300" i="2" s="1"/>
  <c r="AM456" i="2"/>
  <c r="AQ456" i="2" s="1"/>
  <c r="AL329" i="2"/>
  <c r="AP329" i="2" s="1"/>
  <c r="AM384" i="2"/>
  <c r="AQ384" i="2" s="1"/>
  <c r="AL765" i="2"/>
  <c r="AP765" i="2" s="1"/>
  <c r="AL733" i="2"/>
  <c r="AP733" i="2" s="1"/>
  <c r="AM697" i="2"/>
  <c r="AQ697" i="2" s="1"/>
  <c r="AM656" i="2"/>
  <c r="AQ656" i="2" s="1"/>
  <c r="AL621" i="2"/>
  <c r="AP621" i="2" s="1"/>
  <c r="AM544" i="2"/>
  <c r="AQ544" i="2" s="1"/>
  <c r="AL591" i="2"/>
  <c r="AP591" i="2" s="1"/>
  <c r="AL550" i="2"/>
  <c r="AP550" i="2" s="1"/>
  <c r="AM508" i="2"/>
  <c r="AQ508" i="2" s="1"/>
  <c r="AL446" i="2"/>
  <c r="AP446" i="2" s="1"/>
  <c r="AM571" i="2"/>
  <c r="AQ571" i="2" s="1"/>
  <c r="AM531" i="2"/>
  <c r="AQ531" i="2" s="1"/>
  <c r="AL700" i="2"/>
  <c r="AP700" i="2" s="1"/>
  <c r="AM660" i="2"/>
  <c r="AQ660" i="2" s="1"/>
  <c r="AL627" i="2"/>
  <c r="AP627" i="2" s="1"/>
  <c r="AL577" i="2"/>
  <c r="AP577" i="2" s="1"/>
  <c r="AM733" i="2"/>
  <c r="AQ733" i="2" s="1"/>
  <c r="AM629" i="2"/>
  <c r="AQ629" i="2" s="1"/>
  <c r="AM772" i="2"/>
  <c r="AQ772" i="2" s="1"/>
  <c r="AM671" i="2"/>
  <c r="AQ671" i="2" s="1"/>
  <c r="AL567" i="2"/>
  <c r="AP567" i="2" s="1"/>
  <c r="AM548" i="2"/>
  <c r="AQ548" i="2" s="1"/>
  <c r="AM534" i="2"/>
  <c r="AQ534" i="2" s="1"/>
  <c r="AL413" i="2"/>
  <c r="AP413" i="2" s="1"/>
  <c r="AL319" i="2"/>
  <c r="AP319" i="2" s="1"/>
  <c r="AM318" i="2"/>
  <c r="AQ318" i="2" s="1"/>
  <c r="AM393" i="2"/>
  <c r="AQ393" i="2" s="1"/>
  <c r="AL387" i="2"/>
  <c r="AP387" i="2" s="1"/>
  <c r="AM705" i="2"/>
  <c r="AQ705" i="2" s="1"/>
  <c r="AL629" i="2"/>
  <c r="AP629" i="2" s="1"/>
  <c r="AM433" i="2"/>
  <c r="AQ433" i="2" s="1"/>
  <c r="AL520" i="2"/>
  <c r="AP520" i="2" s="1"/>
  <c r="AM579" i="2"/>
  <c r="AQ579" i="2" s="1"/>
  <c r="AM501" i="2"/>
  <c r="AQ501" i="2" s="1"/>
  <c r="AM570" i="2"/>
  <c r="AQ570" i="2" s="1"/>
  <c r="AM429" i="2"/>
  <c r="AQ429" i="2" s="1"/>
  <c r="AL460" i="2"/>
  <c r="AP460" i="2" s="1"/>
  <c r="AM455" i="2"/>
  <c r="AQ455" i="2" s="1"/>
  <c r="AM368" i="2"/>
  <c r="AQ368" i="2" s="1"/>
  <c r="AL269" i="2"/>
  <c r="AP269" i="2" s="1"/>
  <c r="AL252" i="2"/>
  <c r="AP252" i="2" s="1"/>
  <c r="AM411" i="2"/>
  <c r="AQ411" i="2" s="1"/>
  <c r="AM440" i="2"/>
  <c r="AQ440" i="2" s="1"/>
  <c r="AM387" i="2"/>
  <c r="AQ387" i="2" s="1"/>
  <c r="AL433" i="2"/>
  <c r="AP433" i="2" s="1"/>
  <c r="AM317" i="2"/>
  <c r="AQ317" i="2" s="1"/>
  <c r="AL331" i="2"/>
  <c r="AP331" i="2" s="1"/>
  <c r="AM425" i="2"/>
  <c r="AQ425" i="2" s="1"/>
  <c r="AM663" i="2"/>
  <c r="AQ663" i="2" s="1"/>
  <c r="AM581" i="2"/>
  <c r="AQ581" i="2" s="1"/>
  <c r="AM558" i="2"/>
  <c r="AQ558" i="2" s="1"/>
  <c r="AM460" i="2"/>
  <c r="AQ460" i="2" s="1"/>
  <c r="AM539" i="2"/>
  <c r="AQ539" i="2" s="1"/>
  <c r="AM478" i="2"/>
  <c r="AQ478" i="2" s="1"/>
  <c r="AL510" i="2"/>
  <c r="AP510" i="2" s="1"/>
  <c r="AL373" i="2"/>
  <c r="AP373" i="2" s="1"/>
  <c r="AL375" i="2"/>
  <c r="AP375" i="2" s="1"/>
  <c r="AM352" i="2"/>
  <c r="AQ352" i="2" s="1"/>
  <c r="AM308" i="2"/>
  <c r="AQ308" i="2" s="1"/>
  <c r="AL242" i="2"/>
  <c r="AP242" i="2" s="1"/>
  <c r="AL569" i="2"/>
  <c r="AP569" i="2" s="1"/>
  <c r="AL421" i="2"/>
  <c r="AP421" i="2" s="1"/>
  <c r="AM343" i="2"/>
  <c r="AQ343" i="2" s="1"/>
  <c r="AM293" i="2"/>
  <c r="AQ293" i="2" s="1"/>
  <c r="AL462" i="2"/>
  <c r="AP462" i="2" s="1"/>
  <c r="AL419" i="2"/>
  <c r="AP419" i="2" s="1"/>
  <c r="AM528" i="2"/>
  <c r="AQ528" i="2" s="1"/>
  <c r="AM781" i="2"/>
  <c r="AQ781" i="2" s="1"/>
  <c r="AM717" i="2"/>
  <c r="AQ717" i="2" s="1"/>
  <c r="AL668" i="2"/>
  <c r="AP668" i="2" s="1"/>
  <c r="AM620" i="2"/>
  <c r="AQ620" i="2" s="1"/>
  <c r="AM556" i="2"/>
  <c r="AQ556" i="2" s="1"/>
  <c r="AM764" i="2"/>
  <c r="AQ764" i="2" s="1"/>
  <c r="AM732" i="2"/>
  <c r="AQ732" i="2" s="1"/>
  <c r="AL696" i="2"/>
  <c r="AP696" i="2" s="1"/>
  <c r="AM655" i="2"/>
  <c r="AQ655" i="2" s="1"/>
  <c r="AL615" i="2"/>
  <c r="AP615" i="2" s="1"/>
  <c r="AM513" i="2"/>
  <c r="AQ513" i="2" s="1"/>
  <c r="AM590" i="2"/>
  <c r="AQ590" i="2" s="1"/>
  <c r="AL544" i="2"/>
  <c r="AP544" i="2" s="1"/>
  <c r="AL506" i="2"/>
  <c r="AP506" i="2" s="1"/>
  <c r="AM444" i="2"/>
  <c r="AQ444" i="2" s="1"/>
  <c r="AM569" i="2"/>
  <c r="AQ569" i="2" s="1"/>
  <c r="AL530" i="2"/>
  <c r="AP530" i="2" s="1"/>
  <c r="AM502" i="2"/>
  <c r="AQ502" i="2" s="1"/>
  <c r="AL472" i="2"/>
  <c r="AP472" i="2" s="1"/>
  <c r="AL561" i="2"/>
  <c r="AP561" i="2" s="1"/>
  <c r="AL478" i="2"/>
  <c r="AP478" i="2" s="1"/>
  <c r="AM421" i="2"/>
  <c r="AQ421" i="2" s="1"/>
  <c r="AM335" i="2"/>
  <c r="AQ335" i="2" s="1"/>
  <c r="AL442" i="2"/>
  <c r="AP442" i="2" s="1"/>
  <c r="AM336" i="2"/>
  <c r="AQ336" i="2" s="1"/>
  <c r="AM445" i="2"/>
  <c r="AQ445" i="2" s="1"/>
  <c r="AL305" i="2"/>
  <c r="AP305" i="2" s="1"/>
  <c r="AM361" i="2"/>
  <c r="AQ361" i="2" s="1"/>
  <c r="AL288" i="2"/>
  <c r="AP288" i="2" s="1"/>
  <c r="AL383" i="2"/>
  <c r="AP383" i="2" s="1"/>
  <c r="AM330" i="2"/>
  <c r="AQ330" i="2" s="1"/>
  <c r="AM240" i="2"/>
  <c r="AQ240" i="2" s="1"/>
  <c r="AM504" i="2"/>
  <c r="AQ504" i="2" s="1"/>
  <c r="AL361" i="2"/>
  <c r="AP361" i="2" s="1"/>
  <c r="AM412" i="2"/>
  <c r="AQ412" i="2" s="1"/>
  <c r="AL341" i="2"/>
  <c r="AP341" i="2" s="1"/>
  <c r="AL307" i="2"/>
  <c r="AP307" i="2" s="1"/>
  <c r="AM379" i="2"/>
  <c r="AQ379" i="2" s="1"/>
  <c r="AL500" i="2"/>
  <c r="AP500" i="2" s="1"/>
  <c r="AM386" i="2"/>
  <c r="AQ386" i="2" s="1"/>
  <c r="AL430" i="2"/>
  <c r="AP430" i="2" s="1"/>
  <c r="AL250" i="2"/>
  <c r="AP250" i="2" s="1"/>
  <c r="AL385" i="2"/>
  <c r="AP385" i="2" s="1"/>
  <c r="AM269" i="2"/>
  <c r="AQ269" i="2" s="1"/>
  <c r="AM503" i="2"/>
  <c r="AQ503" i="2" s="1"/>
  <c r="AM765" i="2"/>
  <c r="AQ765" i="2" s="1"/>
  <c r="AM704" i="2"/>
  <c r="AQ704" i="2" s="1"/>
  <c r="AL652" i="2"/>
  <c r="AP652" i="2" s="1"/>
  <c r="AM612" i="2"/>
  <c r="AQ612" i="2" s="1"/>
  <c r="AM536" i="2"/>
  <c r="AQ536" i="2" s="1"/>
  <c r="AM756" i="2"/>
  <c r="AQ756" i="2" s="1"/>
  <c r="AM724" i="2"/>
  <c r="AQ724" i="2" s="1"/>
  <c r="AM679" i="2"/>
  <c r="AQ679" i="2" s="1"/>
  <c r="AM647" i="2"/>
  <c r="AQ647" i="2" s="1"/>
  <c r="AM606" i="2"/>
  <c r="AQ606" i="2" s="1"/>
  <c r="AM497" i="2"/>
  <c r="AQ497" i="2" s="1"/>
  <c r="AL581" i="2"/>
  <c r="AP581" i="2" s="1"/>
  <c r="AL536" i="2"/>
  <c r="AP536" i="2" s="1"/>
  <c r="AL490" i="2"/>
  <c r="AP490" i="2" s="1"/>
  <c r="AL415" i="2"/>
  <c r="AP415" i="2" s="1"/>
  <c r="AM560" i="2"/>
  <c r="AQ560" i="2" s="1"/>
  <c r="AM518" i="2"/>
  <c r="AQ518" i="2" s="1"/>
  <c r="AM494" i="2"/>
  <c r="AQ494" i="2" s="1"/>
  <c r="AL423" i="2"/>
  <c r="AP423" i="2" s="1"/>
  <c r="AL548" i="2"/>
  <c r="AP548" i="2" s="1"/>
  <c r="AM441" i="2"/>
  <c r="AQ441" i="2" s="1"/>
  <c r="AM413" i="2"/>
  <c r="AQ413" i="2" s="1"/>
  <c r="AM250" i="2"/>
  <c r="AQ250" i="2" s="1"/>
  <c r="AL427" i="2"/>
  <c r="AP427" i="2" s="1"/>
  <c r="AM310" i="2"/>
  <c r="AQ310" i="2" s="1"/>
  <c r="AM415" i="2"/>
  <c r="AQ415" i="2" s="1"/>
  <c r="AM265" i="2"/>
  <c r="AQ265" i="2" s="1"/>
  <c r="AM344" i="2"/>
  <c r="AQ344" i="2" s="1"/>
  <c r="AL248" i="2"/>
  <c r="AP248" i="2" s="1"/>
  <c r="AM328" i="2"/>
  <c r="AQ328" i="2" s="1"/>
  <c r="AM322" i="2"/>
  <c r="AQ322" i="2" s="1"/>
  <c r="AM477" i="2"/>
  <c r="AQ477" i="2" s="1"/>
  <c r="AL438" i="2"/>
  <c r="AP438" i="2" s="1"/>
  <c r="AL328" i="2"/>
  <c r="AP328" i="2" s="1"/>
  <c r="AM302" i="2"/>
  <c r="AQ302" i="2" s="1"/>
  <c r="AM257" i="2"/>
  <c r="AQ257" i="2" s="1"/>
  <c r="AM286" i="2"/>
  <c r="AQ286" i="2" s="1"/>
  <c r="AM277" i="2"/>
  <c r="AQ277" i="2" s="1"/>
  <c r="AM388" i="2"/>
  <c r="AQ388" i="2" s="1"/>
  <c r="AL293" i="2"/>
  <c r="AP293" i="2" s="1"/>
  <c r="AM347" i="2"/>
  <c r="AQ347" i="2" s="1"/>
  <c r="AM542" i="2"/>
  <c r="AQ542" i="2" s="1"/>
  <c r="AM399" i="2"/>
  <c r="AQ399" i="2" s="1"/>
  <c r="AL494" i="2"/>
  <c r="AP494" i="2" s="1"/>
  <c r="AM333" i="2"/>
  <c r="AQ333" i="2" s="1"/>
  <c r="AM404" i="2"/>
  <c r="AQ404" i="2" s="1"/>
  <c r="AL304" i="2"/>
  <c r="AP304" i="2" s="1"/>
  <c r="AM451" i="2"/>
  <c r="AQ451" i="2" s="1"/>
  <c r="AL395" i="2"/>
  <c r="AP395" i="2" s="1"/>
  <c r="AL278" i="2"/>
  <c r="AP278" i="2" s="1"/>
  <c r="AM435" i="2"/>
  <c r="AQ435" i="2" s="1"/>
  <c r="AM332" i="2"/>
  <c r="AQ332" i="2" s="1"/>
  <c r="AM381" i="2"/>
  <c r="AQ381" i="2" s="1"/>
  <c r="AL333" i="2"/>
  <c r="AP333" i="2" s="1"/>
  <c r="AL271" i="2"/>
  <c r="AP271" i="2" s="1"/>
  <c r="AM389" i="2"/>
  <c r="AQ389" i="2" s="1"/>
  <c r="AM259" i="2"/>
  <c r="AQ259" i="2" s="1"/>
  <c r="AM280" i="2"/>
  <c r="AQ280" i="2" s="1"/>
  <c r="AM485" i="2"/>
  <c r="AQ485" i="2" s="1"/>
  <c r="AM526" i="2"/>
  <c r="AQ526" i="2" s="1"/>
  <c r="AM419" i="2"/>
  <c r="AQ419" i="2" s="1"/>
  <c r="AM464" i="2"/>
  <c r="AQ464" i="2" s="1"/>
  <c r="AM326" i="2"/>
  <c r="AQ326" i="2" s="1"/>
  <c r="AL381" i="2"/>
  <c r="AP381" i="2" s="1"/>
  <c r="AM360" i="2"/>
  <c r="AQ360" i="2" s="1"/>
  <c r="AL282" i="2"/>
  <c r="AP282" i="2" s="1"/>
  <c r="AL327" i="2"/>
  <c r="AP327" i="2" s="1"/>
  <c r="AM251" i="2"/>
  <c r="AQ251" i="2" s="1"/>
  <c r="AM450" i="2"/>
  <c r="AQ450" i="2" s="1"/>
  <c r="AL429" i="2"/>
  <c r="AP429" i="2" s="1"/>
  <c r="AM299" i="2"/>
  <c r="AQ299" i="2" s="1"/>
  <c r="AM292" i="2"/>
  <c r="AQ292" i="2" s="1"/>
  <c r="AM469" i="2"/>
  <c r="AQ469" i="2" s="1"/>
  <c r="AL286" i="2"/>
  <c r="AP286" i="2" s="1"/>
  <c r="AM254" i="2"/>
  <c r="AQ254" i="2" s="1"/>
  <c r="AM373" i="2"/>
  <c r="AQ373" i="2" s="1"/>
  <c r="AL292" i="2"/>
  <c r="AP292" i="2" s="1"/>
  <c r="AL358" i="2"/>
  <c r="AP358" i="2" s="1"/>
  <c r="AL308" i="2"/>
  <c r="AP308" i="2" s="1"/>
  <c r="AL254" i="2"/>
  <c r="AP254" i="2" s="1"/>
  <c r="AM235" i="2"/>
  <c r="AQ235" i="2" s="1"/>
  <c r="AM471" i="2"/>
  <c r="AQ471" i="2" s="1"/>
  <c r="AL555" i="2"/>
  <c r="AP555" i="2" s="1"/>
  <c r="AM488" i="2"/>
  <c r="AQ488" i="2" s="1"/>
  <c r="AM295" i="2"/>
  <c r="AQ295" i="2" s="1"/>
  <c r="AL403" i="2"/>
  <c r="AP403" i="2" s="1"/>
  <c r="AM296" i="2"/>
  <c r="AQ296" i="2" s="1"/>
  <c r="AL450" i="2"/>
  <c r="AP450" i="2" s="1"/>
  <c r="AL391" i="2"/>
  <c r="AP391" i="2" s="1"/>
  <c r="AM271" i="2"/>
  <c r="AQ271" i="2" s="1"/>
  <c r="AM431" i="2"/>
  <c r="AQ431" i="2" s="1"/>
  <c r="AM327" i="2"/>
  <c r="AQ327" i="2" s="1"/>
  <c r="AM375" i="2"/>
  <c r="AQ375" i="2" s="1"/>
  <c r="AM329" i="2"/>
  <c r="AQ329" i="2" s="1"/>
  <c r="AL265" i="2"/>
  <c r="AP265" i="2" s="1"/>
  <c r="AM246" i="2"/>
  <c r="AQ246" i="2" s="1"/>
  <c r="AM370" i="2"/>
  <c r="AQ370" i="2" s="1"/>
  <c r="AM252" i="2"/>
  <c r="AQ252" i="2" s="1"/>
  <c r="AL274" i="2"/>
  <c r="AP274" i="2" s="1"/>
  <c r="AL492" i="2"/>
  <c r="AP492" i="2" s="1"/>
  <c r="AL546" i="2"/>
  <c r="AP546" i="2" s="1"/>
  <c r="AM426" i="2"/>
  <c r="AQ426" i="2" s="1"/>
  <c r="AM470" i="2"/>
  <c r="AQ470" i="2" s="1"/>
  <c r="AM354" i="2"/>
  <c r="AQ354" i="2" s="1"/>
  <c r="AM407" i="2"/>
  <c r="AQ407" i="2" s="1"/>
  <c r="AL312" i="2"/>
  <c r="AP312" i="2" s="1"/>
  <c r="AL276" i="2"/>
  <c r="AP276" i="2" s="1"/>
  <c r="AM491" i="2"/>
  <c r="AQ491" i="2" s="1"/>
  <c r="AL425" i="2"/>
  <c r="AP425" i="2" s="1"/>
  <c r="AM351" i="2"/>
  <c r="AQ351" i="2" s="1"/>
  <c r="AM363" i="2"/>
  <c r="AQ363" i="2" s="1"/>
  <c r="AM331" i="2"/>
  <c r="AQ331" i="2" s="1"/>
  <c r="AM256" i="2"/>
  <c r="AQ256" i="2" s="1"/>
  <c r="AM402" i="2"/>
  <c r="AQ402" i="2" s="1"/>
  <c r="AM356" i="2"/>
  <c r="AQ356" i="2" s="1"/>
  <c r="AM278" i="2"/>
  <c r="AQ278" i="2" s="1"/>
  <c r="AM342" i="2"/>
  <c r="AQ342" i="2" s="1"/>
  <c r="AL299" i="2"/>
  <c r="AP299" i="2" s="1"/>
  <c r="AL259" i="2"/>
  <c r="AP259" i="2" s="1"/>
  <c r="AM493" i="2"/>
  <c r="AQ493" i="2" s="1"/>
  <c r="AM417" i="2"/>
  <c r="AQ417" i="2" s="1"/>
  <c r="AM547" i="2"/>
  <c r="AQ547" i="2" s="1"/>
  <c r="AM452" i="2"/>
  <c r="AQ452" i="2" s="1"/>
  <c r="AM427" i="2"/>
  <c r="AQ427" i="2" s="1"/>
  <c r="AL389" i="2"/>
  <c r="AP389" i="2" s="1"/>
  <c r="AM234" i="2"/>
  <c r="AQ234" i="2" s="1"/>
  <c r="AM436" i="2"/>
  <c r="AQ436" i="2" s="1"/>
  <c r="AL369" i="2"/>
  <c r="AP369" i="2" s="1"/>
  <c r="AM463" i="2"/>
  <c r="AQ463" i="2" s="1"/>
  <c r="AM409" i="2"/>
  <c r="AQ409" i="2" s="1"/>
  <c r="AM303" i="2"/>
  <c r="AQ303" i="2" s="1"/>
  <c r="AL365" i="2"/>
  <c r="AP365" i="2" s="1"/>
  <c r="AM316" i="2"/>
  <c r="AQ316" i="2" s="1"/>
  <c r="AL245" i="2"/>
  <c r="AP245" i="2" s="1"/>
  <c r="AM397" i="2"/>
  <c r="AQ397" i="2" s="1"/>
  <c r="AL349" i="2"/>
  <c r="AP349" i="2" s="1"/>
  <c r="AM337" i="2"/>
  <c r="AQ337" i="2" s="1"/>
  <c r="AM258" i="2"/>
  <c r="AQ258" i="2" s="1"/>
  <c r="AL458" i="2"/>
  <c r="AP458" i="2" s="1"/>
  <c r="AL486" i="2"/>
  <c r="AP486" i="2" s="1"/>
  <c r="AL401" i="2"/>
  <c r="AP401" i="2" s="1"/>
  <c r="AL444" i="2"/>
  <c r="AP444" i="2" s="1"/>
  <c r="AM263" i="2"/>
  <c r="AQ263" i="2" s="1"/>
  <c r="AM323" i="2"/>
  <c r="AQ323" i="2" s="1"/>
  <c r="AM276" i="2"/>
  <c r="AQ276" i="2" s="1"/>
  <c r="AL324" i="2"/>
  <c r="AP324" i="2" s="1"/>
  <c r="AL571" i="2"/>
  <c r="AP571" i="2" s="1"/>
  <c r="AM338" i="2"/>
  <c r="AQ338" i="2" s="1"/>
  <c r="AM446" i="2"/>
  <c r="AQ446" i="2" s="1"/>
  <c r="AL303" i="2"/>
  <c r="AP303" i="2" s="1"/>
  <c r="AM244" i="2"/>
  <c r="AQ244" i="2" s="1"/>
  <c r="AM297" i="2"/>
  <c r="AQ297" i="2" s="1"/>
  <c r="AL238" i="2"/>
  <c r="AP238" i="2" s="1"/>
  <c r="AL316" i="2"/>
  <c r="AP316" i="2" s="1"/>
  <c r="AM262" i="2"/>
  <c r="AQ262" i="2" s="1"/>
  <c r="AM238" i="2"/>
  <c r="AQ238" i="2" s="1"/>
  <c r="AL484" i="2"/>
  <c r="AP484" i="2" s="1"/>
  <c r="AM312" i="2"/>
  <c r="AQ312" i="2" s="1"/>
  <c r="AL518" i="2"/>
  <c r="AP518" i="2" s="1"/>
  <c r="AL431" i="2"/>
  <c r="AP431" i="2" s="1"/>
  <c r="AM418" i="2"/>
  <c r="AQ418" i="2" s="1"/>
  <c r="AM349" i="2"/>
  <c r="AQ349" i="2" s="1"/>
  <c r="AM462" i="2"/>
  <c r="AQ462" i="2" s="1"/>
  <c r="AM420" i="2"/>
  <c r="AQ420" i="2" s="1"/>
  <c r="AM320" i="2"/>
  <c r="AQ320" i="2" s="1"/>
  <c r="AM448" i="2"/>
  <c r="AQ448" i="2" s="1"/>
  <c r="AL377" i="2"/>
  <c r="AP377" i="2" s="1"/>
  <c r="AM401" i="2"/>
  <c r="AQ401" i="2" s="1"/>
  <c r="AM306" i="2"/>
  <c r="AQ306" i="2" s="1"/>
  <c r="AM385" i="2"/>
  <c r="AQ385" i="2" s="1"/>
  <c r="AM249" i="2"/>
  <c r="AQ249" i="2" s="1"/>
  <c r="AM273" i="2"/>
  <c r="AQ273" i="2" s="1"/>
  <c r="AM483" i="2"/>
  <c r="AQ483" i="2" s="1"/>
  <c r="AM512" i="2"/>
  <c r="AQ512" i="2" s="1"/>
  <c r="AL417" i="2"/>
  <c r="AP417" i="2" s="1"/>
  <c r="AM461" i="2"/>
  <c r="AQ461" i="2" s="1"/>
  <c r="AM313" i="2"/>
  <c r="AQ313" i="2" s="1"/>
  <c r="AM371" i="2"/>
  <c r="AQ371" i="2" s="1"/>
  <c r="AL345" i="2"/>
  <c r="AP345" i="2" s="1"/>
  <c r="AM275" i="2"/>
  <c r="AQ275" i="2" s="1"/>
  <c r="AM309" i="2"/>
  <c r="AQ309" i="2" s="1"/>
  <c r="AL323" i="2"/>
  <c r="AP323" i="2" s="1"/>
  <c r="AL244" i="2"/>
  <c r="AP244" i="2" s="1"/>
  <c r="AM290" i="2"/>
  <c r="AQ290" i="2" s="1"/>
  <c r="AM353" i="2"/>
  <c r="AQ353" i="2" s="1"/>
  <c r="AM307" i="2"/>
  <c r="AQ307" i="2" s="1"/>
  <c r="AM248" i="2"/>
  <c r="AQ248" i="2" s="1"/>
  <c r="AL234" i="2"/>
  <c r="AP234" i="2" s="1"/>
  <c r="AL476" i="2"/>
  <c r="AP476" i="2" s="1"/>
  <c r="AL563" i="2"/>
  <c r="AP563" i="2" s="1"/>
  <c r="AL502" i="2"/>
  <c r="AP502" i="2" s="1"/>
  <c r="AM400" i="2"/>
  <c r="AQ400" i="2" s="1"/>
  <c r="AM410" i="2"/>
  <c r="AQ410" i="2" s="1"/>
  <c r="AM319" i="2"/>
  <c r="AQ319" i="2" s="1"/>
  <c r="AM454" i="2"/>
  <c r="AQ454" i="2" s="1"/>
  <c r="AL411" i="2"/>
  <c r="AP411" i="2" s="1"/>
  <c r="AL290" i="2"/>
  <c r="AP290" i="2" s="1"/>
  <c r="AM438" i="2"/>
  <c r="AQ438" i="2" s="1"/>
  <c r="AM339" i="2"/>
  <c r="AQ339" i="2" s="1"/>
  <c r="AM364" i="2"/>
  <c r="AQ364" i="2" s="1"/>
  <c r="AM239" i="2"/>
  <c r="AQ239" i="2" s="1"/>
  <c r="AM346" i="2"/>
  <c r="AQ346" i="2" s="1"/>
  <c r="AM334" i="2"/>
  <c r="AQ334" i="2" s="1"/>
  <c r="AL257" i="2"/>
  <c r="AP257" i="2" s="1"/>
  <c r="AM355" i="2"/>
  <c r="AQ355" i="2" s="1"/>
  <c r="AL448" i="2"/>
  <c r="AP448" i="2" s="1"/>
  <c r="AM378" i="2"/>
  <c r="AQ378" i="2" s="1"/>
  <c r="AM428" i="2"/>
  <c r="AQ428" i="2" s="1"/>
  <c r="AL456" i="2"/>
  <c r="AP456" i="2" s="1"/>
  <c r="AL297" i="2"/>
  <c r="AP297" i="2" s="1"/>
  <c r="AL311" i="2"/>
  <c r="AP311" i="2" s="1"/>
  <c r="AM394" i="2"/>
  <c r="AQ394" i="2" s="1"/>
  <c r="AL267" i="2"/>
  <c r="AP267" i="2" s="1"/>
  <c r="AM288" i="2"/>
  <c r="AQ288" i="2" s="1"/>
  <c r="AM391" i="2"/>
  <c r="AQ391" i="2" s="1"/>
  <c r="AM341" i="2"/>
  <c r="AQ341" i="2" s="1"/>
  <c r="AM285" i="2"/>
  <c r="AQ285" i="2" s="1"/>
  <c r="AM266" i="2"/>
  <c r="AQ266" i="2" s="1"/>
  <c r="AM377" i="2"/>
  <c r="AQ377" i="2" s="1"/>
  <c r="AL296" i="2"/>
  <c r="AP296" i="2" s="1"/>
  <c r="AM236" i="2"/>
  <c r="AQ236" i="2" s="1"/>
  <c r="AL315" i="2"/>
  <c r="AP315" i="2" s="1"/>
  <c r="AL261" i="2"/>
  <c r="AP261" i="2" s="1"/>
  <c r="AM237" i="2"/>
  <c r="AQ237" i="2" s="1"/>
  <c r="AM475" i="2"/>
  <c r="AQ475" i="2" s="1"/>
  <c r="AM562" i="2"/>
  <c r="AQ562" i="2" s="1"/>
  <c r="AM496" i="2"/>
  <c r="AQ496" i="2" s="1"/>
  <c r="AL357" i="2"/>
  <c r="AP357" i="2" s="1"/>
  <c r="AL405" i="2"/>
  <c r="AP405" i="2" s="1"/>
  <c r="AM315" i="2"/>
  <c r="AQ315" i="2" s="1"/>
  <c r="AL452" i="2"/>
  <c r="AP452" i="2" s="1"/>
  <c r="AL399" i="2"/>
  <c r="AP399" i="2" s="1"/>
  <c r="AL284" i="2"/>
  <c r="AP284" i="2" s="1"/>
  <c r="AL436" i="2"/>
  <c r="AP436" i="2" s="1"/>
  <c r="AL337" i="2"/>
  <c r="AP337" i="2" s="1"/>
  <c r="AM390" i="2"/>
  <c r="AQ390" i="2" s="1"/>
  <c r="AM340" i="2"/>
  <c r="AQ340" i="2" s="1"/>
  <c r="AM282" i="2"/>
  <c r="AQ282" i="2" s="1"/>
  <c r="AM261" i="2"/>
  <c r="AQ261" i="2" s="1"/>
  <c r="AM376" i="2"/>
  <c r="AQ376" i="2" s="1"/>
  <c r="AL295" i="2"/>
  <c r="AP295" i="2" s="1"/>
  <c r="AM365" i="2"/>
  <c r="AQ365" i="2" s="1"/>
  <c r="AM314" i="2"/>
  <c r="AQ314" i="2" s="1"/>
  <c r="AL255" i="2"/>
  <c r="AP255" i="2" s="1"/>
  <c r="AL236" i="2"/>
  <c r="AP236" i="2" s="1"/>
  <c r="AL374" i="2"/>
  <c r="AP374" i="2" s="1"/>
  <c r="AM324" i="2"/>
  <c r="AQ324" i="2" s="1"/>
  <c r="AM260" i="2"/>
  <c r="AQ260" i="2" s="1"/>
  <c r="AL240" i="2"/>
  <c r="AP240" i="2" s="1"/>
  <c r="AL366" i="2"/>
  <c r="AP366" i="2" s="1"/>
  <c r="AM284" i="2"/>
  <c r="AQ284" i="2" s="1"/>
  <c r="AM350" i="2"/>
  <c r="AQ350" i="2" s="1"/>
  <c r="AM305" i="2"/>
  <c r="AQ305" i="2" s="1"/>
  <c r="AL246" i="2"/>
  <c r="AP246" i="2" s="1"/>
  <c r="AM499" i="2"/>
  <c r="AQ499" i="2" s="1"/>
  <c r="AM447" i="2"/>
  <c r="AQ447" i="2" s="1"/>
  <c r="AL553" i="2"/>
  <c r="AP553" i="2" s="1"/>
  <c r="AM480" i="2"/>
  <c r="AQ480" i="2" s="1"/>
  <c r="AM432" i="2"/>
  <c r="AQ432" i="2" s="1"/>
  <c r="AL397" i="2"/>
  <c r="AP397" i="2" s="1"/>
  <c r="AM274" i="2"/>
  <c r="AQ274" i="2" s="1"/>
  <c r="AM443" i="2"/>
  <c r="AQ443" i="2" s="1"/>
  <c r="AL379" i="2"/>
  <c r="AP379" i="2" s="1"/>
  <c r="AL470" i="2"/>
  <c r="AP470" i="2" s="1"/>
  <c r="AM423" i="2"/>
  <c r="AQ423" i="2" s="1"/>
  <c r="AM311" i="2"/>
  <c r="AQ311" i="2" s="1"/>
  <c r="AM369" i="2"/>
  <c r="AQ369" i="2" s="1"/>
  <c r="AL320" i="2"/>
  <c r="AP320" i="2" s="1"/>
  <c r="AL253" i="2"/>
  <c r="AP253" i="2" s="1"/>
  <c r="AM233" i="2"/>
  <c r="AQ233" i="2" s="1"/>
  <c r="AM357" i="2"/>
  <c r="AQ357" i="2" s="1"/>
  <c r="AL280" i="2"/>
  <c r="AP280" i="2" s="1"/>
  <c r="AM345" i="2"/>
  <c r="AQ345" i="2" s="1"/>
  <c r="AL300" i="2"/>
  <c r="AP300" i="2" s="1"/>
  <c r="AM242" i="2"/>
  <c r="AQ242" i="2" s="1"/>
  <c r="B24" i="2"/>
  <c r="B50" i="1" s="1"/>
  <c r="B51" i="1" s="1"/>
  <c r="B25" i="2"/>
  <c r="AA244" i="2" s="1"/>
  <c r="B26" i="2"/>
  <c r="B77" i="2" l="1"/>
  <c r="BO1" i="2" s="1"/>
  <c r="BP369" i="2" s="1"/>
  <c r="B54" i="1"/>
  <c r="B32" i="2"/>
  <c r="B56" i="1" s="1"/>
  <c r="B33" i="2"/>
  <c r="B58" i="1" s="1"/>
  <c r="B49" i="1"/>
  <c r="B39" i="4"/>
  <c r="AB147" i="2"/>
  <c r="AB592" i="2"/>
  <c r="AB40" i="2"/>
  <c r="AA72" i="2"/>
  <c r="AB338" i="2"/>
  <c r="AA641" i="2"/>
  <c r="AA325" i="2"/>
  <c r="AB770" i="2"/>
  <c r="AB406" i="2"/>
  <c r="AB230" i="2"/>
  <c r="AA193" i="2"/>
  <c r="AA148" i="2"/>
  <c r="AB135" i="2"/>
  <c r="AA453" i="2"/>
  <c r="AB677" i="2"/>
  <c r="AA376" i="2"/>
  <c r="AB181" i="2"/>
  <c r="AA183" i="2"/>
  <c r="AB67" i="2"/>
  <c r="AA552" i="2"/>
  <c r="AB354" i="2"/>
  <c r="AB178" i="2"/>
  <c r="AA108" i="2"/>
  <c r="AB88" i="2"/>
  <c r="AB68" i="2"/>
  <c r="AB724" i="2"/>
  <c r="AB382" i="2"/>
  <c r="AA691" i="2"/>
  <c r="AB786" i="2"/>
  <c r="AA36" i="2"/>
  <c r="AB15" i="2"/>
  <c r="AA229" i="2"/>
  <c r="AB100" i="2"/>
  <c r="AB192" i="2"/>
  <c r="AA410" i="2"/>
  <c r="AB449" i="2"/>
  <c r="AB651" i="2"/>
  <c r="AB211" i="2"/>
  <c r="AB108" i="2"/>
  <c r="AA739" i="2"/>
  <c r="AA5" i="2"/>
  <c r="AB18" i="2"/>
  <c r="AA270" i="2"/>
  <c r="AB270" i="2"/>
  <c r="AB29" i="2"/>
  <c r="AA217" i="2"/>
  <c r="AB216" i="2"/>
  <c r="AA243" i="2"/>
  <c r="AB553" i="2"/>
  <c r="AB443" i="2"/>
  <c r="AB212" i="2"/>
  <c r="AB539" i="2"/>
  <c r="AB457" i="2"/>
  <c r="AB191" i="2"/>
  <c r="AB806" i="2"/>
  <c r="AB479" i="2"/>
  <c r="AA136" i="2"/>
  <c r="AA141" i="2"/>
  <c r="AB769" i="2"/>
  <c r="AB654" i="2"/>
  <c r="AA435" i="2"/>
  <c r="AA4" i="2"/>
  <c r="AA57" i="2"/>
  <c r="AB110" i="2"/>
  <c r="AA287" i="2"/>
  <c r="AB21" i="2"/>
  <c r="AB53" i="2"/>
  <c r="AB249" i="2"/>
  <c r="AB247" i="2"/>
  <c r="AA294" i="2"/>
  <c r="AA634" i="2"/>
  <c r="AB533" i="2"/>
  <c r="AA291" i="2"/>
  <c r="AB618" i="2"/>
  <c r="AB608" i="2"/>
  <c r="AB266" i="2"/>
  <c r="AB499" i="2"/>
  <c r="AB195" i="2"/>
  <c r="AA91" i="2"/>
  <c r="AB155" i="2"/>
  <c r="AB819" i="2"/>
  <c r="AA591" i="2"/>
  <c r="E25" i="2"/>
  <c r="AB5" i="2"/>
  <c r="AA100" i="2"/>
  <c r="AA76" i="2"/>
  <c r="AB114" i="2"/>
  <c r="AB151" i="2"/>
  <c r="AB196" i="2"/>
  <c r="AB275" i="2"/>
  <c r="AB322" i="2"/>
  <c r="AB127" i="2"/>
  <c r="AB239" i="2"/>
  <c r="AB281" i="2"/>
  <c r="AA37" i="2"/>
  <c r="AB84" i="2"/>
  <c r="AB25" i="2"/>
  <c r="AB41" i="2"/>
  <c r="AB55" i="2"/>
  <c r="AB70" i="2"/>
  <c r="AA120" i="2"/>
  <c r="AA224" i="2"/>
  <c r="AB268" i="2"/>
  <c r="AB98" i="2"/>
  <c r="AA155" i="2"/>
  <c r="AB224" i="2"/>
  <c r="AB279" i="2"/>
  <c r="AA221" i="2"/>
  <c r="AB204" i="2"/>
  <c r="AB287" i="2"/>
  <c r="AB359" i="2"/>
  <c r="AA424" i="2"/>
  <c r="AB501" i="2"/>
  <c r="AB572" i="2"/>
  <c r="AB685" i="2"/>
  <c r="AA354" i="2"/>
  <c r="AA406" i="2"/>
  <c r="AB461" i="2"/>
  <c r="AB525" i="2"/>
  <c r="AB588" i="2"/>
  <c r="AB707" i="2"/>
  <c r="AB253" i="2"/>
  <c r="AA305" i="2"/>
  <c r="AA432" i="2"/>
  <c r="AB493" i="2"/>
  <c r="AB527" i="2"/>
  <c r="AB596" i="2"/>
  <c r="AA359" i="2"/>
  <c r="AB402" i="2"/>
  <c r="AA527" i="2"/>
  <c r="AB637" i="2"/>
  <c r="AB697" i="2"/>
  <c r="AB766" i="2"/>
  <c r="AB808" i="2"/>
  <c r="AB408" i="2"/>
  <c r="AB746" i="2"/>
  <c r="AB736" i="2"/>
  <c r="AA816" i="2"/>
  <c r="AB491" i="2"/>
  <c r="AB11" i="2"/>
  <c r="AA709" i="2"/>
  <c r="AB667" i="2"/>
  <c r="AB179" i="2"/>
  <c r="AA218" i="2"/>
  <c r="AA174" i="2"/>
  <c r="AB123" i="2"/>
  <c r="AA80" i="2"/>
  <c r="AB162" i="2"/>
  <c r="AB221" i="2"/>
  <c r="AA117" i="2"/>
  <c r="AA122" i="2"/>
  <c r="AA8" i="2"/>
  <c r="AA40" i="2"/>
  <c r="AA735" i="2"/>
  <c r="AB781" i="2"/>
  <c r="AA15" i="2"/>
  <c r="AB743" i="2"/>
  <c r="AA607" i="2"/>
  <c r="AA677" i="2"/>
  <c r="AA573" i="2"/>
  <c r="AB567" i="2"/>
  <c r="AA236" i="2"/>
  <c r="AA253" i="2"/>
  <c r="AA274" i="2"/>
  <c r="AB284" i="2"/>
  <c r="AA297" i="2"/>
  <c r="AA310" i="2"/>
  <c r="AA245" i="2"/>
  <c r="AA252" i="2"/>
  <c r="AB263" i="2"/>
  <c r="AA276" i="2"/>
  <c r="AA296" i="2"/>
  <c r="AB248" i="2"/>
  <c r="AA260" i="2"/>
  <c r="AA288" i="2"/>
  <c r="AA302" i="2"/>
  <c r="AB307" i="2"/>
  <c r="AA319" i="2"/>
  <c r="AB236" i="2"/>
  <c r="AB250" i="2"/>
  <c r="AA258" i="2"/>
  <c r="AA275" i="2"/>
  <c r="AB288" i="2"/>
  <c r="AB295" i="2"/>
  <c r="AB303" i="2"/>
  <c r="AB242" i="2"/>
  <c r="AA263" i="2"/>
  <c r="AB278" i="2"/>
  <c r="AB294" i="2"/>
  <c r="AB315" i="2"/>
  <c r="AB308" i="2"/>
  <c r="AA327" i="2"/>
  <c r="AA339" i="2"/>
  <c r="AB348" i="2"/>
  <c r="AB357" i="2"/>
  <c r="AB372" i="2"/>
  <c r="AA385" i="2"/>
  <c r="AB397" i="2"/>
  <c r="AB318" i="2"/>
  <c r="AB333" i="2"/>
  <c r="AB343" i="2"/>
  <c r="AA350" i="2"/>
  <c r="AA361" i="2"/>
  <c r="AB369" i="2"/>
  <c r="AB381" i="2"/>
  <c r="AA393" i="2"/>
  <c r="AA335" i="2"/>
  <c r="AB363" i="2"/>
  <c r="AA374" i="2"/>
  <c r="AA238" i="2"/>
  <c r="AA266" i="2"/>
  <c r="AB276" i="2"/>
  <c r="AA286" i="2"/>
  <c r="AA300" i="2"/>
  <c r="AA315" i="2"/>
  <c r="AB246" i="2"/>
  <c r="AB255" i="2"/>
  <c r="AB265" i="2"/>
  <c r="AA277" i="2"/>
  <c r="AB311" i="2"/>
  <c r="AB252" i="2"/>
  <c r="AA262" i="2"/>
  <c r="AA295" i="2"/>
  <c r="AA303" i="2"/>
  <c r="AA308" i="2"/>
  <c r="AA322" i="2"/>
  <c r="AA239" i="2"/>
  <c r="AA251" i="2"/>
  <c r="AA261" i="2"/>
  <c r="AB280" i="2"/>
  <c r="AA290" i="2"/>
  <c r="AB298" i="2"/>
  <c r="AA234" i="2"/>
  <c r="AA246" i="2"/>
  <c r="AA265" i="2"/>
  <c r="AB282" i="2"/>
  <c r="AA304" i="2"/>
  <c r="AA318" i="2"/>
  <c r="AA312" i="2"/>
  <c r="AB332" i="2"/>
  <c r="AB341" i="2"/>
  <c r="AB351" i="2"/>
  <c r="AB364" i="2"/>
  <c r="AA375" i="2"/>
  <c r="AA387" i="2"/>
  <c r="AA398" i="2"/>
  <c r="AB319" i="2"/>
  <c r="AA334" i="2"/>
  <c r="AA344" i="2"/>
  <c r="AB353" i="2"/>
  <c r="AA363" i="2"/>
  <c r="AB373" i="2"/>
  <c r="AA388" i="2"/>
  <c r="AB395" i="2"/>
  <c r="AA343" i="2"/>
  <c r="AA367" i="2"/>
  <c r="AA379" i="2"/>
  <c r="AA395" i="2"/>
  <c r="AA407" i="2"/>
  <c r="AA419" i="2"/>
  <c r="AB436" i="2"/>
  <c r="AA441" i="2"/>
  <c r="AA333" i="2"/>
  <c r="AA356" i="2"/>
  <c r="AA400" i="2"/>
  <c r="AA411" i="2"/>
  <c r="AA427" i="2"/>
  <c r="AA446" i="2"/>
  <c r="AB464" i="2"/>
  <c r="AB474" i="2"/>
  <c r="AA480" i="2"/>
  <c r="AB492" i="2"/>
  <c r="AA331" i="2"/>
  <c r="AA346" i="2"/>
  <c r="AB361" i="2"/>
  <c r="AA383" i="2"/>
  <c r="AB405" i="2"/>
  <c r="AA421" i="2"/>
  <c r="AA429" i="2"/>
  <c r="AA442" i="2"/>
  <c r="AB329" i="2"/>
  <c r="AB344" i="2"/>
  <c r="AA360" i="2"/>
  <c r="AA381" i="2"/>
  <c r="AA403" i="2"/>
  <c r="AA418" i="2"/>
  <c r="AB429" i="2"/>
  <c r="AB438" i="2"/>
  <c r="AB444" i="2"/>
  <c r="AA452" i="2"/>
  <c r="AB466" i="2"/>
  <c r="AA477" i="2"/>
  <c r="AA486" i="2"/>
  <c r="AA499" i="2"/>
  <c r="AB234" i="2"/>
  <c r="AA247" i="2"/>
  <c r="AB269" i="2"/>
  <c r="AA278" i="2"/>
  <c r="AB290" i="2"/>
  <c r="AB306" i="2"/>
  <c r="AB238" i="2"/>
  <c r="AA248" i="2"/>
  <c r="AA256" i="2"/>
  <c r="AB271" i="2"/>
  <c r="AA284" i="2"/>
  <c r="AA313" i="2"/>
  <c r="AA257" i="2"/>
  <c r="AA267" i="2"/>
  <c r="AA298" i="2"/>
  <c r="AB305" i="2"/>
  <c r="AA314" i="2"/>
  <c r="AB323" i="2"/>
  <c r="AA242" i="2"/>
  <c r="AA254" i="2"/>
  <c r="AB267" i="2"/>
  <c r="AA281" i="2"/>
  <c r="AB292" i="2"/>
  <c r="AB299" i="2"/>
  <c r="AA237" i="2"/>
  <c r="AB254" i="2"/>
  <c r="AA271" i="2"/>
  <c r="AB286" i="2"/>
  <c r="AB310" i="2"/>
  <c r="AA320" i="2"/>
  <c r="AA317" i="2"/>
  <c r="AB335" i="2"/>
  <c r="AA342" i="2"/>
  <c r="AA352" i="2"/>
  <c r="AA368" i="2"/>
  <c r="AB379" i="2"/>
  <c r="AA391" i="2"/>
  <c r="AA401" i="2"/>
  <c r="AA309" i="2"/>
  <c r="AA337" i="2"/>
  <c r="AA347" i="2"/>
  <c r="AB356" i="2"/>
  <c r="AB365" i="2"/>
  <c r="AB377" i="2"/>
  <c r="AB389" i="2"/>
  <c r="AA399" i="2"/>
  <c r="AA351" i="2"/>
  <c r="AB368" i="2"/>
  <c r="AA384" i="2"/>
  <c r="AA397" i="2"/>
  <c r="AB409" i="2"/>
  <c r="AA420" i="2"/>
  <c r="AA437" i="2"/>
  <c r="AA447" i="2"/>
  <c r="AA341" i="2"/>
  <c r="AB387" i="2"/>
  <c r="AA405" i="2"/>
  <c r="AA415" i="2"/>
  <c r="AA430" i="2"/>
  <c r="AA455" i="2"/>
  <c r="AA469" i="2"/>
  <c r="AA475" i="2"/>
  <c r="AA485" i="2"/>
  <c r="AA494" i="2"/>
  <c r="AA332" i="2"/>
  <c r="AA348" i="2"/>
  <c r="AA365" i="2"/>
  <c r="AA392" i="2"/>
  <c r="AB411" i="2"/>
  <c r="AB423" i="2"/>
  <c r="AB431" i="2"/>
  <c r="AA444" i="2"/>
  <c r="AB336" i="2"/>
  <c r="AB345" i="2"/>
  <c r="AA364" i="2"/>
  <c r="AA386" i="2"/>
  <c r="AA409" i="2"/>
  <c r="AB421" i="2"/>
  <c r="AB432" i="2"/>
  <c r="AA440" i="2"/>
  <c r="AA445" i="2"/>
  <c r="AB454" i="2"/>
  <c r="AA468" i="2"/>
  <c r="AB482" i="2"/>
  <c r="AA488" i="2"/>
  <c r="AA272" i="2"/>
  <c r="AB240" i="2"/>
  <c r="AA285" i="2"/>
  <c r="AA299" i="2"/>
  <c r="AB244" i="2"/>
  <c r="AA293" i="2"/>
  <c r="AB274" i="2"/>
  <c r="AA323" i="2"/>
  <c r="AB371" i="2"/>
  <c r="AB331" i="2"/>
  <c r="AA366" i="2"/>
  <c r="AA357" i="2"/>
  <c r="AB399" i="2"/>
  <c r="AA426" i="2"/>
  <c r="AB448" i="2"/>
  <c r="AA389" i="2"/>
  <c r="AB419" i="2"/>
  <c r="AA458" i="2"/>
  <c r="AB476" i="2"/>
  <c r="AA496" i="2"/>
  <c r="AB355" i="2"/>
  <c r="AA402" i="2"/>
  <c r="AA425" i="2"/>
  <c r="AB446" i="2"/>
  <c r="AB347" i="2"/>
  <c r="AA394" i="2"/>
  <c r="AB425" i="2"/>
  <c r="AB442" i="2"/>
  <c r="AB456" i="2"/>
  <c r="AA483" i="2"/>
  <c r="AB500" i="2"/>
  <c r="AA487" i="2"/>
  <c r="AA507" i="2"/>
  <c r="AA517" i="2"/>
  <c r="AB530" i="2"/>
  <c r="AA539" i="2"/>
  <c r="AB554" i="2"/>
  <c r="AA566" i="2"/>
  <c r="AA456" i="2"/>
  <c r="AB468" i="2"/>
  <c r="AA479" i="2"/>
  <c r="AA505" i="2"/>
  <c r="AA514" i="2"/>
  <c r="AA523" i="2"/>
  <c r="AA540" i="2"/>
  <c r="AA550" i="2"/>
  <c r="AA559" i="2"/>
  <c r="AB571" i="2"/>
  <c r="AA581" i="2"/>
  <c r="AB591" i="2"/>
  <c r="AA599" i="2"/>
  <c r="AB607" i="2"/>
  <c r="AB621" i="2"/>
  <c r="AB452" i="2"/>
  <c r="AB462" i="2"/>
  <c r="AA498" i="2"/>
  <c r="AA509" i="2"/>
  <c r="AB518" i="2"/>
  <c r="AA529" i="2"/>
  <c r="AB544" i="2"/>
  <c r="AA558" i="2"/>
  <c r="AA451" i="2"/>
  <c r="AA481" i="2"/>
  <c r="AB502" i="2"/>
  <c r="AA508" i="2"/>
  <c r="AB528" i="2"/>
  <c r="AA538" i="2"/>
  <c r="AB551" i="2"/>
  <c r="AA562" i="2"/>
  <c r="AB569" i="2"/>
  <c r="AA580" i="2"/>
  <c r="AA594" i="2"/>
  <c r="AA611" i="2"/>
  <c r="AA617" i="2"/>
  <c r="AA569" i="2"/>
  <c r="AA595" i="2"/>
  <c r="AB613" i="2"/>
  <c r="AB640" i="2"/>
  <c r="AA646" i="2"/>
  <c r="AB658" i="2"/>
  <c r="AB672" i="2"/>
  <c r="AB680" i="2"/>
  <c r="AA695" i="2"/>
  <c r="AB709" i="2"/>
  <c r="AA716" i="2"/>
  <c r="AA235" i="2"/>
  <c r="AA292" i="2"/>
  <c r="AA259" i="2"/>
  <c r="AB259" i="2"/>
  <c r="AA316" i="2"/>
  <c r="AA269" i="2"/>
  <c r="AA240" i="2"/>
  <c r="AA311" i="2"/>
  <c r="AA345" i="2"/>
  <c r="AA396" i="2"/>
  <c r="AB349" i="2"/>
  <c r="AA390" i="2"/>
  <c r="AB385" i="2"/>
  <c r="AB413" i="2"/>
  <c r="AA439" i="2"/>
  <c r="AA349" i="2"/>
  <c r="AB407" i="2"/>
  <c r="AA431" i="2"/>
  <c r="AA470" i="2"/>
  <c r="AB490" i="2"/>
  <c r="AA338" i="2"/>
  <c r="AA369" i="2"/>
  <c r="AA412" i="2"/>
  <c r="AB433" i="2"/>
  <c r="AB337" i="2"/>
  <c r="AA373" i="2"/>
  <c r="AA413" i="2"/>
  <c r="AA434" i="2"/>
  <c r="AA448" i="2"/>
  <c r="AA471" i="2"/>
  <c r="AA493" i="2"/>
  <c r="AA482" i="2"/>
  <c r="AA501" i="2"/>
  <c r="AA510" i="2"/>
  <c r="AA522" i="2"/>
  <c r="AA534" i="2"/>
  <c r="AA545" i="2"/>
  <c r="AB557" i="2"/>
  <c r="AA568" i="2"/>
  <c r="AA463" i="2"/>
  <c r="AA474" i="2"/>
  <c r="AB496" i="2"/>
  <c r="AA511" i="2"/>
  <c r="AA518" i="2"/>
  <c r="AB534" i="2"/>
  <c r="AB546" i="2"/>
  <c r="AB555" i="2"/>
  <c r="AA565" i="2"/>
  <c r="AA575" i="2"/>
  <c r="AB587" i="2"/>
  <c r="AA593" i="2"/>
  <c r="AA604" i="2"/>
  <c r="AB615" i="2"/>
  <c r="AA629" i="2"/>
  <c r="AA460" i="2"/>
  <c r="AB488" i="2"/>
  <c r="AA502" i="2"/>
  <c r="AA515" i="2"/>
  <c r="AA524" i="2"/>
  <c r="AB536" i="2"/>
  <c r="AB550" i="2"/>
  <c r="AA560" i="2"/>
  <c r="AB471" i="2"/>
  <c r="AA492" i="2"/>
  <c r="AB504" i="2"/>
  <c r="AB520" i="2"/>
  <c r="AB532" i="2"/>
  <c r="AB547" i="2"/>
  <c r="AA554" i="2"/>
  <c r="AA564" i="2"/>
  <c r="AA578" i="2"/>
  <c r="AB585" i="2"/>
  <c r="AA603" i="2"/>
  <c r="AA613" i="2"/>
  <c r="AA627" i="2"/>
  <c r="AA584" i="2"/>
  <c r="AA598" i="2"/>
  <c r="AB633" i="2"/>
  <c r="AB642" i="2"/>
  <c r="AB656" i="2"/>
  <c r="AA662" i="2"/>
  <c r="AB674" i="2"/>
  <c r="AA688" i="2"/>
  <c r="AA705" i="2"/>
  <c r="AB713" i="2"/>
  <c r="AA719" i="2"/>
  <c r="AA307" i="2"/>
  <c r="AA280" i="2"/>
  <c r="AA283" i="2"/>
  <c r="AB327" i="2"/>
  <c r="AB314" i="2"/>
  <c r="AA328" i="2"/>
  <c r="AB417" i="2"/>
  <c r="AA353" i="2"/>
  <c r="AA433" i="2"/>
  <c r="AA491" i="2"/>
  <c r="AA377" i="2"/>
  <c r="AA438" i="2"/>
  <c r="AB375" i="2"/>
  <c r="AA436" i="2"/>
  <c r="AA473" i="2"/>
  <c r="AA484" i="2"/>
  <c r="AA512" i="2"/>
  <c r="AB538" i="2"/>
  <c r="AA561" i="2"/>
  <c r="AA464" i="2"/>
  <c r="AA497" i="2"/>
  <c r="AB522" i="2"/>
  <c r="AA549" i="2"/>
  <c r="AA570" i="2"/>
  <c r="AA588" i="2"/>
  <c r="AA606" i="2"/>
  <c r="AA631" i="2"/>
  <c r="AA489" i="2"/>
  <c r="AB516" i="2"/>
  <c r="AB540" i="2"/>
  <c r="AA563" i="2"/>
  <c r="AA495" i="2"/>
  <c r="AB524" i="2"/>
  <c r="AB548" i="2"/>
  <c r="AA567" i="2"/>
  <c r="AA589" i="2"/>
  <c r="AA614" i="2"/>
  <c r="AB593" i="2"/>
  <c r="AA635" i="2"/>
  <c r="AA657" i="2"/>
  <c r="AA676" i="2"/>
  <c r="AB706" i="2"/>
  <c r="AA721" i="2"/>
  <c r="AB733" i="2"/>
  <c r="AA587" i="2"/>
  <c r="AB617" i="2"/>
  <c r="AB631" i="2"/>
  <c r="AB644" i="2"/>
  <c r="AA650" i="2"/>
  <c r="AB662" i="2"/>
  <c r="AB676" i="2"/>
  <c r="AA694" i="2"/>
  <c r="AA707" i="2"/>
  <c r="AB575" i="2"/>
  <c r="AA590" i="2"/>
  <c r="AB603" i="2"/>
  <c r="AA632" i="2"/>
  <c r="AB648" i="2"/>
  <c r="AA654" i="2"/>
  <c r="AB666" i="2"/>
  <c r="AA678" i="2"/>
  <c r="AA686" i="2"/>
  <c r="AB696" i="2"/>
  <c r="AA704" i="2"/>
  <c r="AA714" i="2"/>
  <c r="AB725" i="2"/>
  <c r="AA582" i="2"/>
  <c r="AA625" i="2"/>
  <c r="AA637" i="2"/>
  <c r="AA647" i="2"/>
  <c r="AA656" i="2"/>
  <c r="AA669" i="2"/>
  <c r="AB678" i="2"/>
  <c r="AB684" i="2"/>
  <c r="AB702" i="2"/>
  <c r="AA710" i="2"/>
  <c r="AA722" i="2"/>
  <c r="AA731" i="2"/>
  <c r="AA744" i="2"/>
  <c r="AA754" i="2"/>
  <c r="AA730" i="2"/>
  <c r="AB751" i="2"/>
  <c r="AB761" i="2"/>
  <c r="AA774" i="2"/>
  <c r="AA783" i="2"/>
  <c r="AB791" i="2"/>
  <c r="AA802" i="2"/>
  <c r="AB817" i="2"/>
  <c r="AA11" i="2"/>
  <c r="AB22" i="2"/>
  <c r="AA31" i="2"/>
  <c r="AB38" i="2"/>
  <c r="AA48" i="2"/>
  <c r="AA56" i="2"/>
  <c r="AB72" i="2"/>
  <c r="AA737" i="2"/>
  <c r="AA746" i="2"/>
  <c r="AA764" i="2"/>
  <c r="AB777" i="2"/>
  <c r="AB783" i="2"/>
  <c r="AB797" i="2"/>
  <c r="AA810" i="2"/>
  <c r="AB821" i="2"/>
  <c r="AB16" i="2"/>
  <c r="AA21" i="2"/>
  <c r="AA39" i="2"/>
  <c r="AB50" i="2"/>
  <c r="AB58" i="2"/>
  <c r="AA69" i="2"/>
  <c r="AA84" i="2"/>
  <c r="AB737" i="2"/>
  <c r="AA755" i="2"/>
  <c r="AA768" i="2"/>
  <c r="AA775" i="2"/>
  <c r="AB793" i="2"/>
  <c r="AB803" i="2"/>
  <c r="AA812" i="2"/>
  <c r="AA6" i="2"/>
  <c r="AB17" i="2"/>
  <c r="AA25" i="2"/>
  <c r="AB39" i="2"/>
  <c r="AA51" i="2"/>
  <c r="AB61" i="2"/>
  <c r="AB69" i="2"/>
  <c r="AA741" i="2"/>
  <c r="AB753" i="2"/>
  <c r="AA759" i="2"/>
  <c r="AA772" i="2"/>
  <c r="AB787" i="2"/>
  <c r="AA796" i="2"/>
  <c r="AA813" i="2"/>
  <c r="AA10" i="2"/>
  <c r="AA22" i="2"/>
  <c r="AA32" i="2"/>
  <c r="AA41" i="2"/>
  <c r="AA59" i="2"/>
  <c r="AA68" i="2"/>
  <c r="AA81" i="2"/>
  <c r="AA78" i="2"/>
  <c r="AB93" i="2"/>
  <c r="AB105" i="2"/>
  <c r="AA113" i="2"/>
  <c r="AB124" i="2"/>
  <c r="AB140" i="2"/>
  <c r="AB153" i="2"/>
  <c r="AA165" i="2"/>
  <c r="AA181" i="2"/>
  <c r="AA195" i="2"/>
  <c r="AA204" i="2"/>
  <c r="AA212" i="2"/>
  <c r="AA82" i="2"/>
  <c r="AA102" i="2"/>
  <c r="AB115" i="2"/>
  <c r="AA126" i="2"/>
  <c r="AA134" i="2"/>
  <c r="AA142" i="2"/>
  <c r="AA156" i="2"/>
  <c r="AA162" i="2"/>
  <c r="AA171" i="2"/>
  <c r="AA184" i="2"/>
  <c r="AA203" i="2"/>
  <c r="AA215" i="2"/>
  <c r="AB225" i="2"/>
  <c r="AA74" i="2"/>
  <c r="AA95" i="2"/>
  <c r="AA103" i="2"/>
  <c r="AA112" i="2"/>
  <c r="AB125" i="2"/>
  <c r="AB133" i="2"/>
  <c r="AB141" i="2"/>
  <c r="AA249" i="2"/>
  <c r="AA306" i="2"/>
  <c r="AB302" i="2"/>
  <c r="AA336" i="2"/>
  <c r="AA250" i="2"/>
  <c r="AA273" i="2"/>
  <c r="AA233" i="2"/>
  <c r="AB261" i="2"/>
  <c r="AA355" i="2"/>
  <c r="AB360" i="2"/>
  <c r="AB393" i="2"/>
  <c r="AB440" i="2"/>
  <c r="AA408" i="2"/>
  <c r="AB472" i="2"/>
  <c r="AA340" i="2"/>
  <c r="AB415" i="2"/>
  <c r="AB339" i="2"/>
  <c r="AA417" i="2"/>
  <c r="AB450" i="2"/>
  <c r="AB498" i="2"/>
  <c r="AB506" i="2"/>
  <c r="AA526" i="2"/>
  <c r="AA546" i="2"/>
  <c r="AA450" i="2"/>
  <c r="AA476" i="2"/>
  <c r="AB512" i="2"/>
  <c r="AA536" i="2"/>
  <c r="AA556" i="2"/>
  <c r="AB577" i="2"/>
  <c r="AB597" i="2"/>
  <c r="AB619" i="2"/>
  <c r="AA461" i="2"/>
  <c r="AA504" i="2"/>
  <c r="AA528" i="2"/>
  <c r="AB552" i="2"/>
  <c r="AB480" i="2"/>
  <c r="AA506" i="2"/>
  <c r="AA537" i="2"/>
  <c r="AA557" i="2"/>
  <c r="AB579" i="2"/>
  <c r="AA605" i="2"/>
  <c r="AB630" i="2"/>
  <c r="AB605" i="2"/>
  <c r="AA644" i="2"/>
  <c r="AA667" i="2"/>
  <c r="AB692" i="2"/>
  <c r="AA715" i="2"/>
  <c r="AB731" i="2"/>
  <c r="AB583" i="2"/>
  <c r="AB611" i="2"/>
  <c r="AB627" i="2"/>
  <c r="AB635" i="2"/>
  <c r="AB646" i="2"/>
  <c r="AB660" i="2"/>
  <c r="AA666" i="2"/>
  <c r="AB688" i="2"/>
  <c r="AA697" i="2"/>
  <c r="AA720" i="2"/>
  <c r="AA579" i="2"/>
  <c r="AB599" i="2"/>
  <c r="AA619" i="2"/>
  <c r="AA638" i="2"/>
  <c r="AB650" i="2"/>
  <c r="AB664" i="2"/>
  <c r="AA670" i="2"/>
  <c r="AA682" i="2"/>
  <c r="AB690" i="2"/>
  <c r="AB700" i="2"/>
  <c r="AA711" i="2"/>
  <c r="AB723" i="2"/>
  <c r="AA571" i="2"/>
  <c r="AA621" i="2"/>
  <c r="AA633" i="2"/>
  <c r="AA640" i="2"/>
  <c r="AA653" i="2"/>
  <c r="AA663" i="2"/>
  <c r="AA672" i="2"/>
  <c r="AA681" i="2"/>
  <c r="AA692" i="2"/>
  <c r="AA706" i="2"/>
  <c r="AB714" i="2"/>
  <c r="AA728" i="2"/>
  <c r="AA738" i="2"/>
  <c r="AA747" i="2"/>
  <c r="AA727" i="2"/>
  <c r="AB741" i="2"/>
  <c r="AB759" i="2"/>
  <c r="AA765" i="2"/>
  <c r="AA778" i="2"/>
  <c r="AA786" i="2"/>
  <c r="AA797" i="2"/>
  <c r="AB809" i="2"/>
  <c r="AA821" i="2"/>
  <c r="AA16" i="2"/>
  <c r="AB28" i="2"/>
  <c r="AA33" i="2"/>
  <c r="AA45" i="2"/>
  <c r="AA52" i="2"/>
  <c r="AB59" i="2"/>
  <c r="AA723" i="2"/>
  <c r="AA740" i="2"/>
  <c r="AA758" i="2"/>
  <c r="AA767" i="2"/>
  <c r="AA780" i="2"/>
  <c r="AA790" i="2"/>
  <c r="AA803" i="2"/>
  <c r="AA815" i="2"/>
  <c r="AA9" i="2"/>
  <c r="AA18" i="2"/>
  <c r="AA35" i="2"/>
  <c r="AB48" i="2"/>
  <c r="AA54" i="2"/>
  <c r="AB63" i="2"/>
  <c r="AB77" i="2"/>
  <c r="AA87" i="2"/>
  <c r="AA750" i="2"/>
  <c r="AA762" i="2"/>
  <c r="AA771" i="2"/>
  <c r="AA782" i="2"/>
  <c r="AA795" i="2"/>
  <c r="AA807" i="2"/>
  <c r="AB820" i="2"/>
  <c r="AA12" i="2"/>
  <c r="AA23" i="2"/>
  <c r="AA29" i="2"/>
  <c r="AA42" i="2"/>
  <c r="AB57" i="2"/>
  <c r="AA65" i="2"/>
  <c r="AB735" i="2"/>
  <c r="AB747" i="2"/>
  <c r="AA756" i="2"/>
  <c r="AA766" i="2"/>
  <c r="AB775" i="2"/>
  <c r="AA791" i="2"/>
  <c r="AB807" i="2"/>
  <c r="AA818" i="2"/>
  <c r="AA14" i="2"/>
  <c r="AA28" i="2"/>
  <c r="AA38" i="2"/>
  <c r="AA44" i="2"/>
  <c r="AB65" i="2"/>
  <c r="AA73" i="2"/>
  <c r="AB76" i="2"/>
  <c r="AB91" i="2"/>
  <c r="AA101" i="2"/>
  <c r="AA110" i="2"/>
  <c r="AB119" i="2"/>
  <c r="AB132" i="2"/>
  <c r="AB149" i="2"/>
  <c r="AB159" i="2"/>
  <c r="AA173" i="2"/>
  <c r="AA188" i="2"/>
  <c r="AB200" i="2"/>
  <c r="AA208" i="2"/>
  <c r="AB75" i="2"/>
  <c r="AA94" i="2"/>
  <c r="AB113" i="2"/>
  <c r="AB122" i="2"/>
  <c r="AA130" i="2"/>
  <c r="AA138" i="2"/>
  <c r="AA146" i="2"/>
  <c r="AB160" i="2"/>
  <c r="AA168" i="2"/>
  <c r="AA178" i="2"/>
  <c r="AA196" i="2"/>
  <c r="AA209" i="2"/>
  <c r="AA219" i="2"/>
  <c r="AB217" i="2"/>
  <c r="AA85" i="2"/>
  <c r="AA98" i="2"/>
  <c r="AB107" i="2"/>
  <c r="AA121" i="2"/>
  <c r="AB129" i="2"/>
  <c r="AB137" i="2"/>
  <c r="AB257" i="2"/>
  <c r="AA378" i="2"/>
  <c r="AA449" i="2"/>
  <c r="AA478" i="2"/>
  <c r="AB427" i="2"/>
  <c r="AB428" i="2"/>
  <c r="AA466" i="2"/>
  <c r="AA531" i="2"/>
  <c r="AB458" i="2"/>
  <c r="AA516" i="2"/>
  <c r="AB561" i="2"/>
  <c r="AB601" i="2"/>
  <c r="AB478" i="2"/>
  <c r="AA532" i="2"/>
  <c r="AA490" i="2"/>
  <c r="AA542" i="2"/>
  <c r="AA583" i="2"/>
  <c r="AA574" i="2"/>
  <c r="AA651" i="2"/>
  <c r="AA703" i="2"/>
  <c r="AA732" i="2"/>
  <c r="AA615" i="2"/>
  <c r="AA639" i="2"/>
  <c r="AA661" i="2"/>
  <c r="AA690" i="2"/>
  <c r="AB721" i="2"/>
  <c r="AA601" i="2"/>
  <c r="AA643" i="2"/>
  <c r="AA665" i="2"/>
  <c r="AA684" i="2"/>
  <c r="AA702" i="2"/>
  <c r="AA724" i="2"/>
  <c r="AA622" i="2"/>
  <c r="AB293" i="2"/>
  <c r="AA372" i="2"/>
  <c r="AB391" i="2"/>
  <c r="AB330" i="2"/>
  <c r="AA324" i="2"/>
  <c r="AA443" i="2"/>
  <c r="AB494" i="2"/>
  <c r="AB542" i="2"/>
  <c r="AA472" i="2"/>
  <c r="AB526" i="2"/>
  <c r="AA572" i="2"/>
  <c r="AA609" i="2"/>
  <c r="AA500" i="2"/>
  <c r="AA548" i="2"/>
  <c r="AA503" i="2"/>
  <c r="AA553" i="2"/>
  <c r="AB595" i="2"/>
  <c r="AA597" i="2"/>
  <c r="AA660" i="2"/>
  <c r="AB710" i="2"/>
  <c r="AA576" i="2"/>
  <c r="AB623" i="2"/>
  <c r="AA645" i="2"/>
  <c r="AA664" i="2"/>
  <c r="AA696" i="2"/>
  <c r="AA577" i="2"/>
  <c r="AB609" i="2"/>
  <c r="AA649" i="2"/>
  <c r="AA668" i="2"/>
  <c r="AA687" i="2"/>
  <c r="AA708" i="2"/>
  <c r="AB565" i="2"/>
  <c r="AB626" i="2"/>
  <c r="AB652" i="2"/>
  <c r="AB670" i="2"/>
  <c r="AB686" i="2"/>
  <c r="AB712" i="2"/>
  <c r="AA733" i="2"/>
  <c r="AA725" i="2"/>
  <c r="AA752" i="2"/>
  <c r="AA777" i="2"/>
  <c r="AA792" i="2"/>
  <c r="AA819" i="2"/>
  <c r="AA27" i="2"/>
  <c r="AB44" i="2"/>
  <c r="AA58" i="2"/>
  <c r="AB739" i="2"/>
  <c r="AB765" i="2"/>
  <c r="AB785" i="2"/>
  <c r="AA811" i="2"/>
  <c r="AA17" i="2"/>
  <c r="AA43" i="2"/>
  <c r="AA61" i="2"/>
  <c r="AB85" i="2"/>
  <c r="AA757" i="2"/>
  <c r="AB779" i="2"/>
  <c r="AA804" i="2"/>
  <c r="AB9" i="2"/>
  <c r="AA26" i="2"/>
  <c r="AB54" i="2"/>
  <c r="AA71" i="2"/>
  <c r="AB755" i="2"/>
  <c r="AB773" i="2"/>
  <c r="AB799" i="2"/>
  <c r="AB12" i="2"/>
  <c r="AB34" i="2"/>
  <c r="AA64" i="2"/>
  <c r="AA86" i="2"/>
  <c r="AB97" i="2"/>
  <c r="AA115" i="2"/>
  <c r="AB144" i="2"/>
  <c r="AB166" i="2"/>
  <c r="AB198" i="2"/>
  <c r="AB214" i="2"/>
  <c r="AA107" i="2"/>
  <c r="AA129" i="2"/>
  <c r="AA145" i="2"/>
  <c r="AA163" i="2"/>
  <c r="AA186" i="2"/>
  <c r="AA216" i="2"/>
  <c r="AA83" i="2"/>
  <c r="AA106" i="2"/>
  <c r="AA127" i="2"/>
  <c r="AA143" i="2"/>
  <c r="AA154" i="2"/>
  <c r="AB383" i="2"/>
  <c r="AA423" i="2"/>
  <c r="AB352" i="2"/>
  <c r="AB508" i="2"/>
  <c r="AB486" i="2"/>
  <c r="AA586" i="2"/>
  <c r="AB514" i="2"/>
  <c r="AA513" i="2"/>
  <c r="AA612" i="2"/>
  <c r="AA673" i="2"/>
  <c r="AA585" i="2"/>
  <c r="AA648" i="2"/>
  <c r="AA700" i="2"/>
  <c r="AA620" i="2"/>
  <c r="AA675" i="2"/>
  <c r="AA712" i="2"/>
  <c r="AB636" i="2"/>
  <c r="AA658" i="2"/>
  <c r="AB682" i="2"/>
  <c r="AA717" i="2"/>
  <c r="AB745" i="2"/>
  <c r="AA745" i="2"/>
  <c r="AA781" i="2"/>
  <c r="AA805" i="2"/>
  <c r="AA20" i="2"/>
  <c r="AB46" i="2"/>
  <c r="AB73" i="2"/>
  <c r="AB763" i="2"/>
  <c r="AA793" i="2"/>
  <c r="AA7" i="2"/>
  <c r="AB36" i="2"/>
  <c r="AA67" i="2"/>
  <c r="AA748" i="2"/>
  <c r="AA773" i="2"/>
  <c r="AB811" i="2"/>
  <c r="AA19" i="2"/>
  <c r="AA47" i="2"/>
  <c r="AA736" i="2"/>
  <c r="AA761" i="2"/>
  <c r="AB795" i="2"/>
  <c r="AB19" i="2"/>
  <c r="AB42" i="2"/>
  <c r="AA79" i="2"/>
  <c r="AB104" i="2"/>
  <c r="AB128" i="2"/>
  <c r="AA160" i="2"/>
  <c r="AB201" i="2"/>
  <c r="AA90" i="2"/>
  <c r="AA125" i="2"/>
  <c r="AA151" i="2"/>
  <c r="AA176" i="2"/>
  <c r="AA213" i="2"/>
  <c r="AA89" i="2"/>
  <c r="AB117" i="2"/>
  <c r="AA139" i="2"/>
  <c r="AB156" i="2"/>
  <c r="AA169" i="2"/>
  <c r="AB186" i="2"/>
  <c r="AA197" i="2"/>
  <c r="AB213" i="2"/>
  <c r="AB87" i="2"/>
  <c r="AA93" i="2"/>
  <c r="AB103" i="2"/>
  <c r="AA116" i="2"/>
  <c r="AA124" i="2"/>
  <c r="AA140" i="2"/>
  <c r="AA153" i="2"/>
  <c r="AA166" i="2"/>
  <c r="AA175" i="2"/>
  <c r="AB190" i="2"/>
  <c r="AA198" i="2"/>
  <c r="AA210" i="2"/>
  <c r="AA222" i="2"/>
  <c r="AA231" i="2"/>
  <c r="AA225" i="2"/>
  <c r="AB187" i="2"/>
  <c r="AB146" i="2"/>
  <c r="AB169" i="2"/>
  <c r="AB33" i="2"/>
  <c r="AB687" i="2"/>
  <c r="AB558" i="2"/>
  <c r="AB475" i="2"/>
  <c r="AB434" i="2"/>
  <c r="AB798" i="2"/>
  <c r="AB715" i="2"/>
  <c r="AB167" i="2"/>
  <c r="AB171" i="2"/>
  <c r="AB116" i="2"/>
  <c r="AB790" i="2"/>
  <c r="AB6" i="2"/>
  <c r="AB570" i="2"/>
  <c r="AB507" i="2"/>
  <c r="AB473" i="2"/>
  <c r="AB445" i="2"/>
  <c r="AB273" i="2"/>
  <c r="AB780" i="2"/>
  <c r="AB810" i="2"/>
  <c r="AB792" i="2"/>
  <c r="AB764" i="2"/>
  <c r="AB748" i="2"/>
  <c r="AB732" i="2"/>
  <c r="AB165" i="2"/>
  <c r="AB142" i="2"/>
  <c r="AB150" i="2"/>
  <c r="AB730" i="2"/>
  <c r="AB14" i="2"/>
  <c r="AB586" i="2"/>
  <c r="AB578" i="2"/>
  <c r="AB392" i="2"/>
  <c r="AB237" i="2"/>
  <c r="AA808" i="2"/>
  <c r="AA820" i="2"/>
  <c r="AB776" i="2"/>
  <c r="AB176" i="2"/>
  <c r="AB47" i="2"/>
  <c r="AB778" i="2"/>
  <c r="AB734" i="2"/>
  <c r="AB590" i="2"/>
  <c r="AB404" i="2"/>
  <c r="AB804" i="2"/>
  <c r="AB691" i="2"/>
  <c r="AB699" i="2"/>
  <c r="AB665" i="2"/>
  <c r="AB649" i="2"/>
  <c r="AA616" i="2"/>
  <c r="AA630" i="2"/>
  <c r="AB602" i="2"/>
  <c r="AB545" i="2"/>
  <c r="AB523" i="2"/>
  <c r="AB453" i="2"/>
  <c r="AB410" i="2"/>
  <c r="AB386" i="2"/>
  <c r="AB358" i="2"/>
  <c r="AA321" i="2"/>
  <c r="AB701" i="2"/>
  <c r="AB624" i="2"/>
  <c r="AB580" i="2"/>
  <c r="AA551" i="2"/>
  <c r="AB535" i="2"/>
  <c r="AB477" i="2"/>
  <c r="AB469" i="2"/>
  <c r="AB390" i="2"/>
  <c r="AA371" i="2"/>
  <c r="AB317" i="2"/>
  <c r="AA279" i="2"/>
  <c r="AB241" i="2"/>
  <c r="AA200" i="2"/>
  <c r="AB703" i="2"/>
  <c r="AB612" i="2"/>
  <c r="AB628" i="2"/>
  <c r="AB568" i="2"/>
  <c r="AB519" i="2"/>
  <c r="AB497" i="2"/>
  <c r="AB455" i="2"/>
  <c r="AB435" i="2"/>
  <c r="AA428" i="2"/>
  <c r="AB394" i="2"/>
  <c r="AB362" i="2"/>
  <c r="AB716" i="2"/>
  <c r="AB705" i="2"/>
  <c r="AA624" i="2"/>
  <c r="AB556" i="2"/>
  <c r="AA525" i="2"/>
  <c r="AB485" i="2"/>
  <c r="AA416" i="2"/>
  <c r="AB420" i="2"/>
  <c r="AB378" i="2"/>
  <c r="AA329" i="2"/>
  <c r="AB291" i="2"/>
  <c r="AA268" i="2"/>
  <c r="AB340" i="2"/>
  <c r="AA462" i="2"/>
  <c r="AB401" i="2"/>
  <c r="AA521" i="2"/>
  <c r="AB510" i="2"/>
  <c r="AA592" i="2"/>
  <c r="AA520" i="2"/>
  <c r="AA530" i="2"/>
  <c r="AB625" i="2"/>
  <c r="AA683" i="2"/>
  <c r="AB589" i="2"/>
  <c r="AA655" i="2"/>
  <c r="AB719" i="2"/>
  <c r="AA636" i="2"/>
  <c r="AA679" i="2"/>
  <c r="AA718" i="2"/>
  <c r="AB638" i="2"/>
  <c r="AB668" i="2"/>
  <c r="AB698" i="2"/>
  <c r="AB727" i="2"/>
  <c r="AA749" i="2"/>
  <c r="AA760" i="2"/>
  <c r="AA785" i="2"/>
  <c r="AB813" i="2"/>
  <c r="AB30" i="2"/>
  <c r="AA50" i="2"/>
  <c r="AA734" i="2"/>
  <c r="AA769" i="2"/>
  <c r="AB801" i="2"/>
  <c r="AA13" i="2"/>
  <c r="AA49" i="2"/>
  <c r="AA75" i="2"/>
  <c r="AA753" i="2"/>
  <c r="AA787" i="2"/>
  <c r="AB815" i="2"/>
  <c r="AB24" i="2"/>
  <c r="AA60" i="2"/>
  <c r="AA743" i="2"/>
  <c r="AB771" i="2"/>
  <c r="AA809" i="2"/>
  <c r="AB26" i="2"/>
  <c r="AA46" i="2"/>
  <c r="AA77" i="2"/>
  <c r="AB109" i="2"/>
  <c r="AB136" i="2"/>
  <c r="AB174" i="2"/>
  <c r="AB206" i="2"/>
  <c r="AB101" i="2"/>
  <c r="AA133" i="2"/>
  <c r="AA158" i="2"/>
  <c r="AA179" i="2"/>
  <c r="AA220" i="2"/>
  <c r="AA96" i="2"/>
  <c r="AA123" i="2"/>
  <c r="AB145" i="2"/>
  <c r="AA157" i="2"/>
  <c r="AB170" i="2"/>
  <c r="AA187" i="2"/>
  <c r="AB202" i="2"/>
  <c r="AA226" i="2"/>
  <c r="AA88" i="2"/>
  <c r="AB95" i="2"/>
  <c r="AA105" i="2"/>
  <c r="AA119" i="2"/>
  <c r="AA128" i="2"/>
  <c r="AA144" i="2"/>
  <c r="AB157" i="2"/>
  <c r="AA167" i="2"/>
  <c r="AA180" i="2"/>
  <c r="AA192" i="2"/>
  <c r="AA199" i="2"/>
  <c r="AA211" i="2"/>
  <c r="AB226" i="2"/>
  <c r="AB218" i="2"/>
  <c r="AB231" i="2"/>
  <c r="AB173" i="2"/>
  <c r="AB138" i="2"/>
  <c r="AA118" i="2"/>
  <c r="AB774" i="2"/>
  <c r="AA689" i="2"/>
  <c r="AB511" i="2"/>
  <c r="AB437" i="2"/>
  <c r="AB312" i="2"/>
  <c r="AA814" i="2"/>
  <c r="AB693" i="2"/>
  <c r="AB184" i="2"/>
  <c r="AB223" i="2"/>
  <c r="AB51" i="2"/>
  <c r="AB758" i="2"/>
  <c r="AA788" i="2"/>
  <c r="AB683" i="2"/>
  <c r="AB582" i="2"/>
  <c r="AB388" i="2"/>
  <c r="AB400" i="2"/>
  <c r="AB316" i="2"/>
  <c r="AB822" i="2"/>
  <c r="AA800" i="2"/>
  <c r="AA784" i="2"/>
  <c r="AB760" i="2"/>
  <c r="AB744" i="2"/>
  <c r="AB728" i="2"/>
  <c r="AB94" i="2"/>
  <c r="AB134" i="2"/>
  <c r="AB82" i="2"/>
  <c r="AB43" i="2"/>
  <c r="AB718" i="2"/>
  <c r="AB671" i="2"/>
  <c r="AB598" i="2"/>
  <c r="AB320" i="2"/>
  <c r="AB258" i="2"/>
  <c r="AB802" i="2"/>
  <c r="AB812" i="2"/>
  <c r="AB207" i="2"/>
  <c r="AB188" i="2"/>
  <c r="AB742" i="2"/>
  <c r="AB62" i="2"/>
  <c r="AB675" i="2"/>
  <c r="AB487" i="2"/>
  <c r="AB441" i="2"/>
  <c r="AB816" i="2"/>
  <c r="AA701" i="2"/>
  <c r="AA685" i="2"/>
  <c r="AB661" i="2"/>
  <c r="AB645" i="2"/>
  <c r="AA602" i="2"/>
  <c r="AB622" i="2"/>
  <c r="AB576" i="2"/>
  <c r="AB541" i="2"/>
  <c r="AB505" i="2"/>
  <c r="AA457" i="2"/>
  <c r="AB422" i="2"/>
  <c r="AB380" i="2"/>
  <c r="AB350" i="2"/>
  <c r="AB346" i="2"/>
  <c r="AA618" i="2"/>
  <c r="AB620" i="2"/>
  <c r="AB564" i="2"/>
  <c r="AA543" i="2"/>
  <c r="AA519" i="2"/>
  <c r="AA465" i="2"/>
  <c r="AA459" i="2"/>
  <c r="AB374" i="2"/>
  <c r="AB370" i="2"/>
  <c r="AB309" i="2"/>
  <c r="AB260" i="2"/>
  <c r="AB228" i="2"/>
  <c r="AA232" i="2"/>
  <c r="AB689" i="2"/>
  <c r="AB600" i="2"/>
  <c r="AB616" i="2"/>
  <c r="AA535" i="2"/>
  <c r="AB537" i="2"/>
  <c r="AB481" i="2"/>
  <c r="AB447" i="2"/>
  <c r="AA414" i="2"/>
  <c r="AA422" i="2"/>
  <c r="AB384" i="2"/>
  <c r="AB366" i="2"/>
  <c r="AA699" i="2"/>
  <c r="AB711" i="2"/>
  <c r="AA610" i="2"/>
  <c r="AB529" i="2"/>
  <c r="AB549" i="2"/>
  <c r="AB463" i="2"/>
  <c r="AB412" i="2"/>
  <c r="AB414" i="2"/>
  <c r="AB376" i="2"/>
  <c r="AB297" i="2"/>
  <c r="AA289" i="2"/>
  <c r="AB251" i="2"/>
  <c r="AA282" i="2"/>
  <c r="AB403" i="2"/>
  <c r="AA358" i="2"/>
  <c r="AB460" i="2"/>
  <c r="AA555" i="2"/>
  <c r="AA544" i="2"/>
  <c r="AA623" i="2"/>
  <c r="AB559" i="2"/>
  <c r="AB563" i="2"/>
  <c r="AB629" i="2"/>
  <c r="AB717" i="2"/>
  <c r="AA628" i="2"/>
  <c r="AA671" i="2"/>
  <c r="AB581" i="2"/>
  <c r="AA652" i="2"/>
  <c r="AB694" i="2"/>
  <c r="AB573" i="2"/>
  <c r="AA642" i="2"/>
  <c r="AA674" i="2"/>
  <c r="AB704" i="2"/>
  <c r="AB729" i="2"/>
  <c r="AA729" i="2"/>
  <c r="AA763" i="2"/>
  <c r="AB789" i="2"/>
  <c r="AB8" i="2"/>
  <c r="AB32" i="2"/>
  <c r="AA55" i="2"/>
  <c r="AA742" i="2"/>
  <c r="AA779" i="2"/>
  <c r="AB805" i="2"/>
  <c r="AB20" i="2"/>
  <c r="AB52" i="2"/>
  <c r="AB83" i="2"/>
  <c r="AB767" i="2"/>
  <c r="AA794" i="2"/>
  <c r="AA822" i="2"/>
  <c r="AA34" i="2"/>
  <c r="AA62" i="2"/>
  <c r="AA751" i="2"/>
  <c r="AA776" i="2"/>
  <c r="AA817" i="2"/>
  <c r="AA30" i="2"/>
  <c r="AA66" i="2"/>
  <c r="AB79" i="2"/>
  <c r="AB111" i="2"/>
  <c r="AA150" i="2"/>
  <c r="AB182" i="2"/>
  <c r="AB210" i="2"/>
  <c r="AA114" i="2"/>
  <c r="AA137" i="2"/>
  <c r="AA161" i="2"/>
  <c r="AA202" i="2"/>
  <c r="AB229" i="2"/>
  <c r="AA99" i="2"/>
  <c r="AA131" i="2"/>
  <c r="AA147" i="2"/>
  <c r="AB161" i="2"/>
  <c r="AA177" i="2"/>
  <c r="AA190" i="2"/>
  <c r="AB205" i="2"/>
  <c r="AA230" i="2"/>
  <c r="AB89" i="2"/>
  <c r="AA97" i="2"/>
  <c r="AA109" i="2"/>
  <c r="AB121" i="2"/>
  <c r="AA132" i="2"/>
  <c r="AA149" i="2"/>
  <c r="AA159" i="2"/>
  <c r="AA172" i="2"/>
  <c r="AA182" i="2"/>
  <c r="AA194" i="2"/>
  <c r="AA206" i="2"/>
  <c r="AA214" i="2"/>
  <c r="AA227" i="2"/>
  <c r="AB222" i="2"/>
  <c r="AB175" i="2"/>
  <c r="AB90" i="2"/>
  <c r="AB130" i="2"/>
  <c r="AB782" i="2"/>
  <c r="AB738" i="2"/>
  <c r="AB639" i="2"/>
  <c r="AB566" i="2"/>
  <c r="AB396" i="2"/>
  <c r="AB277" i="2"/>
  <c r="AA798" i="2"/>
  <c r="AB227" i="2"/>
  <c r="AB168" i="2"/>
  <c r="AB180" i="2"/>
  <c r="AB7" i="2"/>
  <c r="AB27" i="2"/>
  <c r="AB643" i="2"/>
  <c r="AB647" i="2"/>
  <c r="AB515" i="2"/>
  <c r="AB328" i="2"/>
  <c r="AB324" i="2"/>
  <c r="AA264" i="2"/>
  <c r="AB800" i="2"/>
  <c r="AB794" i="2"/>
  <c r="AB772" i="2"/>
  <c r="AB756" i="2"/>
  <c r="AB740" i="2"/>
  <c r="AA189" i="2"/>
  <c r="AB215" i="2"/>
  <c r="AB126" i="2"/>
  <c r="AB23" i="2"/>
  <c r="AB754" i="2"/>
  <c r="AB679" i="2"/>
  <c r="AB722" i="2"/>
  <c r="AB562" i="2"/>
  <c r="AB272" i="2"/>
  <c r="AB233" i="2"/>
  <c r="AB814" i="2"/>
  <c r="AB796" i="2"/>
  <c r="AB183" i="2"/>
  <c r="AB86" i="2"/>
  <c r="AB726" i="2"/>
  <c r="AB10" i="2"/>
  <c r="AB594" i="2"/>
  <c r="AB495" i="2"/>
  <c r="AB262" i="2"/>
  <c r="AB788" i="2"/>
  <c r="AA713" i="2"/>
  <c r="AB673" i="2"/>
  <c r="AB657" i="2"/>
  <c r="AB641" i="2"/>
  <c r="AB632" i="2"/>
  <c r="AB604" i="2"/>
  <c r="AB560" i="2"/>
  <c r="AA541" i="2"/>
  <c r="AB489" i="2"/>
  <c r="AB467" i="2"/>
  <c r="D25" i="2"/>
  <c r="AB4" i="2"/>
  <c r="AB37" i="2"/>
  <c r="AB154" i="2"/>
  <c r="AB106" i="2"/>
  <c r="AB118" i="2"/>
  <c r="AB143" i="2"/>
  <c r="AB245" i="2"/>
  <c r="AB289" i="2"/>
  <c r="AB342" i="2"/>
  <c r="AB158" i="2"/>
  <c r="AB243" i="2"/>
  <c r="AB334" i="2"/>
  <c r="AA53" i="2"/>
  <c r="AB92" i="2"/>
  <c r="AB31" i="2"/>
  <c r="AB45" i="2"/>
  <c r="AB60" i="2"/>
  <c r="AB78" i="2"/>
  <c r="AB139" i="2"/>
  <c r="AB199" i="2"/>
  <c r="AB304" i="2"/>
  <c r="AA104" i="2"/>
  <c r="AB189" i="2"/>
  <c r="AB232" i="2"/>
  <c r="AB321" i="2"/>
  <c r="AB193" i="2"/>
  <c r="AB220" i="2"/>
  <c r="AB285" i="2"/>
  <c r="AB367" i="2"/>
  <c r="AB424" i="2"/>
  <c r="AB517" i="2"/>
  <c r="AB606" i="2"/>
  <c r="AB695" i="2"/>
  <c r="AA382" i="2"/>
  <c r="AB430" i="2"/>
  <c r="AA467" i="2"/>
  <c r="AB531" i="2"/>
  <c r="AA608" i="2"/>
  <c r="AB681" i="2"/>
  <c r="AA255" i="2"/>
  <c r="AA330" i="2"/>
  <c r="AB451" i="2"/>
  <c r="AB509" i="2"/>
  <c r="AA533" i="2"/>
  <c r="AB614" i="2"/>
  <c r="AA362" i="2"/>
  <c r="AB418" i="2"/>
  <c r="AA547" i="2"/>
  <c r="AB653" i="2"/>
  <c r="AB296" i="2"/>
  <c r="AB66" i="2"/>
  <c r="AB784" i="2"/>
  <c r="AB663" i="2"/>
  <c r="AB177" i="2"/>
  <c r="AB752" i="2"/>
  <c r="AA806" i="2"/>
  <c r="AB574" i="2"/>
  <c r="AB164" i="2"/>
  <c r="AB300" i="2"/>
  <c r="AB750" i="2"/>
  <c r="AB112" i="2"/>
  <c r="AA207" i="2"/>
  <c r="AA164" i="2"/>
  <c r="AA111" i="2"/>
  <c r="AB209" i="2"/>
  <c r="AA152" i="2"/>
  <c r="AA205" i="2"/>
  <c r="AB81" i="2"/>
  <c r="AA92" i="2"/>
  <c r="AA789" i="2"/>
  <c r="AB13" i="2"/>
  <c r="AB56" i="2"/>
  <c r="AB749" i="2"/>
  <c r="AA801" i="2"/>
  <c r="AB708" i="2"/>
  <c r="AA698" i="2"/>
  <c r="AB634" i="2"/>
  <c r="AB470" i="2"/>
  <c r="AB484" i="2"/>
  <c r="AB102" i="2"/>
  <c r="AB131" i="2"/>
  <c r="AA185" i="2"/>
  <c r="AB256" i="2"/>
  <c r="AB283" i="2"/>
  <c r="AB80" i="2"/>
  <c r="AA201" i="2"/>
  <c r="AB264" i="2"/>
  <c r="AB326" i="2"/>
  <c r="AA70" i="2"/>
  <c r="AB96" i="2"/>
  <c r="AB35" i="2"/>
  <c r="AB49" i="2"/>
  <c r="AB64" i="2"/>
  <c r="AB74" i="2"/>
  <c r="AB148" i="2"/>
  <c r="AB235" i="2"/>
  <c r="AA301" i="2"/>
  <c r="AB120" i="2"/>
  <c r="AB208" i="2"/>
  <c r="AA241" i="2"/>
  <c r="AB325" i="2"/>
  <c r="AB203" i="2"/>
  <c r="AA228" i="2"/>
  <c r="AB313" i="2"/>
  <c r="AB398" i="2"/>
  <c r="AB465" i="2"/>
  <c r="AB543" i="2"/>
  <c r="AB610" i="2"/>
  <c r="AB720" i="2"/>
  <c r="AB416" i="2"/>
  <c r="AB439" i="2"/>
  <c r="AB513" i="2"/>
  <c r="AB584" i="2"/>
  <c r="AA626" i="2"/>
  <c r="AB185" i="2"/>
  <c r="AB301" i="2"/>
  <c r="AA380" i="2"/>
  <c r="AB459" i="2"/>
  <c r="AB521" i="2"/>
  <c r="AA600" i="2"/>
  <c r="AA693" i="2"/>
  <c r="AA370" i="2"/>
  <c r="AB426" i="2"/>
  <c r="AA596" i="2"/>
  <c r="AB669" i="2"/>
  <c r="AB503" i="2"/>
  <c r="AB172" i="2"/>
  <c r="AB818" i="2"/>
  <c r="AB659" i="2"/>
  <c r="AB163" i="2"/>
  <c r="AB768" i="2"/>
  <c r="AA326" i="2"/>
  <c r="AB655" i="2"/>
  <c r="AB219" i="2"/>
  <c r="AB483" i="2"/>
  <c r="AB762" i="2"/>
  <c r="AA223" i="2"/>
  <c r="AB197" i="2"/>
  <c r="AB152" i="2"/>
  <c r="AB99" i="2"/>
  <c r="AA191" i="2"/>
  <c r="AA135" i="2"/>
  <c r="AA170" i="2"/>
  <c r="AB194" i="2"/>
  <c r="AB71" i="2"/>
  <c r="AB757" i="2"/>
  <c r="AA799" i="2"/>
  <c r="AA24" i="2"/>
  <c r="AA63" i="2"/>
  <c r="AA770" i="2"/>
  <c r="AA680" i="2"/>
  <c r="AA659" i="2"/>
  <c r="AA726" i="2"/>
  <c r="AA454" i="2"/>
  <c r="AA404" i="2"/>
  <c r="AD234" i="2"/>
  <c r="AC236" i="2"/>
  <c r="AD240" i="2"/>
  <c r="AD244" i="2"/>
  <c r="AD245" i="2"/>
  <c r="AC248" i="2"/>
  <c r="AC251" i="2"/>
  <c r="AD254" i="2"/>
  <c r="AD257" i="2"/>
  <c r="AC258" i="2"/>
  <c r="AD261" i="2"/>
  <c r="AC263" i="2"/>
  <c r="AD269" i="2"/>
  <c r="AC271" i="2"/>
  <c r="AC274" i="2"/>
  <c r="AC282" i="2"/>
  <c r="AC285" i="2"/>
  <c r="AC286" i="2"/>
  <c r="AD290" i="2"/>
  <c r="AD293" i="2"/>
  <c r="AC295" i="2"/>
  <c r="AD300" i="2"/>
  <c r="AD303" i="2"/>
  <c r="AD308" i="2"/>
  <c r="AD315" i="2"/>
  <c r="AC316" i="2"/>
  <c r="AD324" i="2"/>
  <c r="AD328" i="2"/>
  <c r="AC353" i="2"/>
  <c r="AD361" i="2"/>
  <c r="AD362" i="2"/>
  <c r="AD365" i="2"/>
  <c r="AD373" i="2"/>
  <c r="AD374" i="2"/>
  <c r="AC378" i="2"/>
  <c r="AC379" i="2"/>
  <c r="AD381" i="2"/>
  <c r="AC383" i="2"/>
  <c r="AC386" i="2"/>
  <c r="AC387" i="2"/>
  <c r="AC392" i="2"/>
  <c r="AD395" i="2"/>
  <c r="AC397" i="2"/>
  <c r="AD401" i="2"/>
  <c r="AD411" i="2"/>
  <c r="AD413" i="2"/>
  <c r="AD417" i="2"/>
  <c r="AD421" i="2"/>
  <c r="AD425" i="2"/>
  <c r="AC426" i="2"/>
  <c r="AD427" i="2"/>
  <c r="AC429" i="2"/>
  <c r="AD431" i="2"/>
  <c r="AD433" i="2"/>
  <c r="AD436" i="2"/>
  <c r="AD440" i="2"/>
  <c r="AC447" i="2"/>
  <c r="AD450" i="2"/>
  <c r="AD452" i="2"/>
  <c r="AD456" i="2"/>
  <c r="AD460" i="2"/>
  <c r="AC461" i="2"/>
  <c r="AD462" i="2"/>
  <c r="AD473" i="2"/>
  <c r="AD474" i="2"/>
  <c r="AC476" i="2"/>
  <c r="AD480" i="2"/>
  <c r="AC485" i="2"/>
  <c r="AD490" i="2"/>
  <c r="AC492" i="2"/>
  <c r="AD496" i="2"/>
  <c r="AC501" i="2"/>
  <c r="AD506" i="2"/>
  <c r="AC508" i="2"/>
  <c r="AD512" i="2"/>
  <c r="AC517" i="2"/>
  <c r="AD518" i="2"/>
  <c r="AC525" i="2"/>
  <c r="AD236" i="2"/>
  <c r="AD238" i="2"/>
  <c r="AC241" i="2"/>
  <c r="AC243" i="2"/>
  <c r="AC247" i="2"/>
  <c r="AD248" i="2"/>
  <c r="AC249" i="2"/>
  <c r="AC252" i="2"/>
  <c r="AC259" i="2"/>
  <c r="AD263" i="2"/>
  <c r="AC266" i="2"/>
  <c r="AC267" i="2"/>
  <c r="AD271" i="2"/>
  <c r="AD274" i="2"/>
  <c r="AC277" i="2"/>
  <c r="AC281" i="2"/>
  <c r="AD282" i="2"/>
  <c r="AC283" i="2"/>
  <c r="AD284" i="2"/>
  <c r="AD286" i="2"/>
  <c r="AC287" i="2"/>
  <c r="AC289" i="2"/>
  <c r="AD292" i="2"/>
  <c r="AD295" i="2"/>
  <c r="AC299" i="2"/>
  <c r="AC311" i="2"/>
  <c r="AD316" i="2"/>
  <c r="AC319" i="2"/>
  <c r="AC320" i="2"/>
  <c r="AD321" i="2"/>
  <c r="AC333" i="2"/>
  <c r="AC337" i="2"/>
  <c r="AC341" i="2"/>
  <c r="AC345" i="2"/>
  <c r="AC349" i="2"/>
  <c r="AD353" i="2"/>
  <c r="AD354" i="2"/>
  <c r="AC357" i="2"/>
  <c r="AD358" i="2"/>
  <c r="AC364" i="2"/>
  <c r="AC368" i="2"/>
  <c r="AC372" i="2"/>
  <c r="AD377" i="2"/>
  <c r="AD379" i="2"/>
  <c r="AD383" i="2"/>
  <c r="AD387" i="2"/>
  <c r="AC388" i="2"/>
  <c r="AD391" i="2"/>
  <c r="AC393" i="2"/>
  <c r="AD397" i="2"/>
  <c r="AC404" i="2"/>
  <c r="AC408" i="2"/>
  <c r="AC409" i="2"/>
  <c r="AC414" i="2"/>
  <c r="AC416" i="2"/>
  <c r="AC418" i="2"/>
  <c r="AD419" i="2"/>
  <c r="AC422" i="2"/>
  <c r="AC424" i="2"/>
  <c r="AD429" i="2"/>
  <c r="AD430" i="2"/>
  <c r="AC443" i="2"/>
  <c r="AD446" i="2"/>
  <c r="AC448" i="2"/>
  <c r="AC453" i="2"/>
  <c r="AC457" i="2"/>
  <c r="AC459" i="2"/>
  <c r="AD466" i="2"/>
  <c r="AC468" i="2"/>
  <c r="AC471" i="2"/>
  <c r="AD476" i="2"/>
  <c r="AC481" i="2"/>
  <c r="AD486" i="2"/>
  <c r="AC488" i="2"/>
  <c r="AD492" i="2"/>
  <c r="AC497" i="2"/>
  <c r="AD502" i="2"/>
  <c r="AC504" i="2"/>
  <c r="AD508" i="2"/>
  <c r="AC513" i="2"/>
  <c r="AD250" i="2"/>
  <c r="AD252" i="2"/>
  <c r="AD255" i="2"/>
  <c r="AD259" i="2"/>
  <c r="AD265" i="2"/>
  <c r="AD267" i="2"/>
  <c r="AC268" i="2"/>
  <c r="AC270" i="2"/>
  <c r="AC278" i="2"/>
  <c r="AC296" i="2"/>
  <c r="AD297" i="2"/>
  <c r="AD299" i="2"/>
  <c r="AC307" i="2"/>
  <c r="AD311" i="2"/>
  <c r="AC312" i="2"/>
  <c r="AD319" i="2"/>
  <c r="AD320" i="2"/>
  <c r="AC323" i="2"/>
  <c r="AD325" i="2"/>
  <c r="AC327" i="2"/>
  <c r="AD329" i="2"/>
  <c r="AC330" i="2"/>
  <c r="AC331" i="2"/>
  <c r="AD333" i="2"/>
  <c r="AD337" i="2"/>
  <c r="AD341" i="2"/>
  <c r="AD345" i="2"/>
  <c r="AD349" i="2"/>
  <c r="AD357" i="2"/>
  <c r="AC360" i="2"/>
  <c r="AC369" i="2"/>
  <c r="AC380" i="2"/>
  <c r="AC382" i="2"/>
  <c r="AC384" i="2"/>
  <c r="AD385" i="2"/>
  <c r="AC389" i="2"/>
  <c r="AD393" i="2"/>
  <c r="AC400" i="2"/>
  <c r="AD403" i="2"/>
  <c r="AC405" i="2"/>
  <c r="AD409" i="2"/>
  <c r="AC435" i="2"/>
  <c r="AD438" i="2"/>
  <c r="AC439" i="2"/>
  <c r="AD442" i="2"/>
  <c r="AC444" i="2"/>
  <c r="AD448" i="2"/>
  <c r="AC463" i="2"/>
  <c r="AC464" i="2"/>
  <c r="AD468" i="2"/>
  <c r="AC469" i="2"/>
  <c r="AD470" i="2"/>
  <c r="AC472" i="2"/>
  <c r="AC477" i="2"/>
  <c r="AD482" i="2"/>
  <c r="AC484" i="2"/>
  <c r="AD488" i="2"/>
  <c r="AC493" i="2"/>
  <c r="AD498" i="2"/>
  <c r="AC500" i="2"/>
  <c r="AD504" i="2"/>
  <c r="AC509" i="2"/>
  <c r="AD514" i="2"/>
  <c r="AC516" i="2"/>
  <c r="AC520" i="2"/>
  <c r="AC523" i="2"/>
  <c r="AC524" i="2"/>
  <c r="AC235" i="2"/>
  <c r="AC240" i="2"/>
  <c r="AD242" i="2"/>
  <c r="AC244" i="2"/>
  <c r="AD246" i="2"/>
  <c r="AC262" i="2"/>
  <c r="AC273" i="2"/>
  <c r="AD276" i="2"/>
  <c r="AD278" i="2"/>
  <c r="AD280" i="2"/>
  <c r="AD288" i="2"/>
  <c r="AC290" i="2"/>
  <c r="AD296" i="2"/>
  <c r="AC300" i="2"/>
  <c r="AD301" i="2"/>
  <c r="AC303" i="2"/>
  <c r="AD305" i="2"/>
  <c r="AD307" i="2"/>
  <c r="AC308" i="2"/>
  <c r="AD312" i="2"/>
  <c r="AC315" i="2"/>
  <c r="AD323" i="2"/>
  <c r="AC324" i="2"/>
  <c r="AD327" i="2"/>
  <c r="AC328" i="2"/>
  <c r="AD331" i="2"/>
  <c r="AC332" i="2"/>
  <c r="AC336" i="2"/>
  <c r="AC340" i="2"/>
  <c r="AC344" i="2"/>
  <c r="AC348" i="2"/>
  <c r="AC352" i="2"/>
  <c r="AC356" i="2"/>
  <c r="AC361" i="2"/>
  <c r="AC365" i="2"/>
  <c r="AD366" i="2"/>
  <c r="AD369" i="2"/>
  <c r="AD370" i="2"/>
  <c r="AC373" i="2"/>
  <c r="AD375" i="2"/>
  <c r="AD389" i="2"/>
  <c r="AC396" i="2"/>
  <c r="AD399" i="2"/>
  <c r="AC401" i="2"/>
  <c r="AD405" i="2"/>
  <c r="AD407" i="2"/>
  <c r="AC412" i="2"/>
  <c r="AC413" i="2"/>
  <c r="AD415" i="2"/>
  <c r="AC417" i="2"/>
  <c r="AC420" i="2"/>
  <c r="AC421" i="2"/>
  <c r="AD423" i="2"/>
  <c r="AC425" i="2"/>
  <c r="AC433" i="2"/>
  <c r="AC436" i="2"/>
  <c r="AC440" i="2"/>
  <c r="AD444" i="2"/>
  <c r="AC451" i="2"/>
  <c r="AC452" i="2"/>
  <c r="AD454" i="2"/>
  <c r="AC455" i="2"/>
  <c r="AC456" i="2"/>
  <c r="AD458" i="2"/>
  <c r="AC460" i="2"/>
  <c r="AD464" i="2"/>
  <c r="AC465" i="2"/>
  <c r="AC467" i="2"/>
  <c r="AD472" i="2"/>
  <c r="AC473" i="2"/>
  <c r="AD478" i="2"/>
  <c r="AC480" i="2"/>
  <c r="AD484" i="2"/>
  <c r="AC489" i="2"/>
  <c r="AD494" i="2"/>
  <c r="AC496" i="2"/>
  <c r="AD500" i="2"/>
  <c r="AC505" i="2"/>
  <c r="AD510" i="2"/>
  <c r="AC512" i="2"/>
  <c r="AD516" i="2"/>
  <c r="AD520" i="2"/>
  <c r="AC521" i="2"/>
  <c r="AD522" i="2"/>
  <c r="AD534" i="2"/>
  <c r="AC536" i="2"/>
  <c r="AC539" i="2"/>
  <c r="AC540" i="2"/>
  <c r="AD542" i="2"/>
  <c r="AC544" i="2"/>
  <c r="AD554" i="2"/>
  <c r="AD557" i="2"/>
  <c r="AC559" i="2"/>
  <c r="AD563" i="2"/>
  <c r="AC570" i="2"/>
  <c r="AD573" i="2"/>
  <c r="AC575" i="2"/>
  <c r="AD579" i="2"/>
  <c r="AC586" i="2"/>
  <c r="AD589" i="2"/>
  <c r="AD591" i="2"/>
  <c r="AC595" i="2"/>
  <c r="AD599" i="2"/>
  <c r="AD601" i="2"/>
  <c r="AC603" i="2"/>
  <c r="AC606" i="2"/>
  <c r="AC607" i="2"/>
  <c r="AD611" i="2"/>
  <c r="AD615" i="2"/>
  <c r="AD619" i="2"/>
  <c r="AC620" i="2"/>
  <c r="AD621" i="2"/>
  <c r="AD623" i="2"/>
  <c r="AC624" i="2"/>
  <c r="AC631" i="2"/>
  <c r="AD635" i="2"/>
  <c r="AD636" i="2"/>
  <c r="AC638" i="2"/>
  <c r="AD642" i="2"/>
  <c r="AC647" i="2"/>
  <c r="AD652" i="2"/>
  <c r="AC654" i="2"/>
  <c r="AD658" i="2"/>
  <c r="AC663" i="2"/>
  <c r="AD668" i="2"/>
  <c r="AC670" i="2"/>
  <c r="AD674" i="2"/>
  <c r="AD682" i="2"/>
  <c r="AC686" i="2"/>
  <c r="AC691" i="2"/>
  <c r="AC693" i="2"/>
  <c r="AC695" i="2"/>
  <c r="AD696" i="2"/>
  <c r="AC699" i="2"/>
  <c r="AC701" i="2"/>
  <c r="AC714" i="2"/>
  <c r="AD719" i="2"/>
  <c r="AC721" i="2"/>
  <c r="AD725" i="2"/>
  <c r="AC730" i="2"/>
  <c r="AD735" i="2"/>
  <c r="AC737" i="2"/>
  <c r="AD741" i="2"/>
  <c r="AC746" i="2"/>
  <c r="AD751" i="2"/>
  <c r="AC753" i="2"/>
  <c r="AD757" i="2"/>
  <c r="AC762" i="2"/>
  <c r="AD767" i="2"/>
  <c r="AC769" i="2"/>
  <c r="AD773" i="2"/>
  <c r="AD781" i="2"/>
  <c r="AC785" i="2"/>
  <c r="AC790" i="2"/>
  <c r="AC793" i="2"/>
  <c r="AD807" i="2"/>
  <c r="AC809" i="2"/>
  <c r="AC812" i="2"/>
  <c r="AC813" i="2"/>
  <c r="AD815" i="2"/>
  <c r="AC817" i="2"/>
  <c r="AD6" i="2"/>
  <c r="AD526" i="2"/>
  <c r="AC528" i="2"/>
  <c r="AC531" i="2"/>
  <c r="AC532" i="2"/>
  <c r="AD536" i="2"/>
  <c r="AC537" i="2"/>
  <c r="AD538" i="2"/>
  <c r="AD540" i="2"/>
  <c r="AD544" i="2"/>
  <c r="AC552" i="2"/>
  <c r="AC555" i="2"/>
  <c r="AD559" i="2"/>
  <c r="AC566" i="2"/>
  <c r="AD569" i="2"/>
  <c r="AC571" i="2"/>
  <c r="AD575" i="2"/>
  <c r="AC582" i="2"/>
  <c r="AD585" i="2"/>
  <c r="AC587" i="2"/>
  <c r="AD593" i="2"/>
  <c r="AD595" i="2"/>
  <c r="AD603" i="2"/>
  <c r="AC604" i="2"/>
  <c r="AD605" i="2"/>
  <c r="AD607" i="2"/>
  <c r="AC608" i="2"/>
  <c r="AC610" i="2"/>
  <c r="AC612" i="2"/>
  <c r="AD613" i="2"/>
  <c r="AC616" i="2"/>
  <c r="AC618" i="2"/>
  <c r="AD631" i="2"/>
  <c r="AD638" i="2"/>
  <c r="AC643" i="2"/>
  <c r="AD648" i="2"/>
  <c r="AC650" i="2"/>
  <c r="AD654" i="2"/>
  <c r="AC659" i="2"/>
  <c r="AD664" i="2"/>
  <c r="AC666" i="2"/>
  <c r="AD670" i="2"/>
  <c r="AC675" i="2"/>
  <c r="AC678" i="2"/>
  <c r="AC683" i="2"/>
  <c r="AD686" i="2"/>
  <c r="AD708" i="2"/>
  <c r="AC710" i="2"/>
  <c r="AD712" i="2"/>
  <c r="AD714" i="2"/>
  <c r="AC717" i="2"/>
  <c r="AD721" i="2"/>
  <c r="AC726" i="2"/>
  <c r="AD731" i="2"/>
  <c r="AC733" i="2"/>
  <c r="AD737" i="2"/>
  <c r="AC742" i="2"/>
  <c r="AD747" i="2"/>
  <c r="AC749" i="2"/>
  <c r="AD753" i="2"/>
  <c r="AC758" i="2"/>
  <c r="AD763" i="2"/>
  <c r="AC765" i="2"/>
  <c r="AD769" i="2"/>
  <c r="AC774" i="2"/>
  <c r="AC777" i="2"/>
  <c r="AC782" i="2"/>
  <c r="AD785" i="2"/>
  <c r="AD791" i="2"/>
  <c r="AD793" i="2"/>
  <c r="AC796" i="2"/>
  <c r="AC797" i="2"/>
  <c r="AD799" i="2"/>
  <c r="AC801" i="2"/>
  <c r="AC804" i="2"/>
  <c r="AC805" i="2"/>
  <c r="AD809" i="2"/>
  <c r="AC810" i="2"/>
  <c r="AD811" i="2"/>
  <c r="AD813" i="2"/>
  <c r="AD817" i="2"/>
  <c r="AC821" i="2"/>
  <c r="AD528" i="2"/>
  <c r="AD532" i="2"/>
  <c r="AC533" i="2"/>
  <c r="AC535" i="2"/>
  <c r="AC541" i="2"/>
  <c r="AC543" i="2"/>
  <c r="AC548" i="2"/>
  <c r="AD550" i="2"/>
  <c r="AD552" i="2"/>
  <c r="AD555" i="2"/>
  <c r="AC562" i="2"/>
  <c r="AD565" i="2"/>
  <c r="AC567" i="2"/>
  <c r="AD571" i="2"/>
  <c r="AC578" i="2"/>
  <c r="AD581" i="2"/>
  <c r="AC583" i="2"/>
  <c r="AD587" i="2"/>
  <c r="AC598" i="2"/>
  <c r="AC602" i="2"/>
  <c r="AD625" i="2"/>
  <c r="AC627" i="2"/>
  <c r="AD629" i="2"/>
  <c r="AC639" i="2"/>
  <c r="AD644" i="2"/>
  <c r="AC646" i="2"/>
  <c r="AD650" i="2"/>
  <c r="AC655" i="2"/>
  <c r="AD660" i="2"/>
  <c r="AC662" i="2"/>
  <c r="AD666" i="2"/>
  <c r="AC671" i="2"/>
  <c r="AD676" i="2"/>
  <c r="AD678" i="2"/>
  <c r="AD684" i="2"/>
  <c r="AC687" i="2"/>
  <c r="AC690" i="2"/>
  <c r="AD692" i="2"/>
  <c r="AC694" i="2"/>
  <c r="AC697" i="2"/>
  <c r="AC698" i="2"/>
  <c r="AD700" i="2"/>
  <c r="AC702" i="2"/>
  <c r="AC705" i="2"/>
  <c r="AC706" i="2"/>
  <c r="AD710" i="2"/>
  <c r="AD711" i="2"/>
  <c r="AD717" i="2"/>
  <c r="AC722" i="2"/>
  <c r="AD727" i="2"/>
  <c r="AC729" i="2"/>
  <c r="AD733" i="2"/>
  <c r="AC738" i="2"/>
  <c r="AD743" i="2"/>
  <c r="AC745" i="2"/>
  <c r="AD749" i="2"/>
  <c r="AC754" i="2"/>
  <c r="AD759" i="2"/>
  <c r="AC761" i="2"/>
  <c r="AD765" i="2"/>
  <c r="AC770" i="2"/>
  <c r="AD775" i="2"/>
  <c r="AD777" i="2"/>
  <c r="AD783" i="2"/>
  <c r="AC786" i="2"/>
  <c r="AC789" i="2"/>
  <c r="AC794" i="2"/>
  <c r="AD795" i="2"/>
  <c r="AD797" i="2"/>
  <c r="AD801" i="2"/>
  <c r="AD805" i="2"/>
  <c r="AC806" i="2"/>
  <c r="AC808" i="2"/>
  <c r="AC814" i="2"/>
  <c r="AC816" i="2"/>
  <c r="AC818" i="2"/>
  <c r="AD819" i="2"/>
  <c r="AD821" i="2"/>
  <c r="AD524" i="2"/>
  <c r="AC527" i="2"/>
  <c r="AC529" i="2"/>
  <c r="AD530" i="2"/>
  <c r="AD546" i="2"/>
  <c r="AD548" i="2"/>
  <c r="AD549" i="2"/>
  <c r="AC558" i="2"/>
  <c r="AD561" i="2"/>
  <c r="AC563" i="2"/>
  <c r="AD567" i="2"/>
  <c r="AC574" i="2"/>
  <c r="AD577" i="2"/>
  <c r="AC579" i="2"/>
  <c r="AD583" i="2"/>
  <c r="AC590" i="2"/>
  <c r="AC591" i="2"/>
  <c r="AC594" i="2"/>
  <c r="AD597" i="2"/>
  <c r="AC599" i="2"/>
  <c r="AD609" i="2"/>
  <c r="AC611" i="2"/>
  <c r="AC614" i="2"/>
  <c r="AC615" i="2"/>
  <c r="AD617" i="2"/>
  <c r="AC619" i="2"/>
  <c r="AC622" i="2"/>
  <c r="AC623" i="2"/>
  <c r="AD627" i="2"/>
  <c r="AD628" i="2"/>
  <c r="AD633" i="2"/>
  <c r="AC635" i="2"/>
  <c r="AD640" i="2"/>
  <c r="AC642" i="2"/>
  <c r="AD646" i="2"/>
  <c r="AC651" i="2"/>
  <c r="AD656" i="2"/>
  <c r="AC658" i="2"/>
  <c r="AD662" i="2"/>
  <c r="AC667" i="2"/>
  <c r="AD672" i="2"/>
  <c r="AC674" i="2"/>
  <c r="AC679" i="2"/>
  <c r="AD680" i="2"/>
  <c r="AC682" i="2"/>
  <c r="AD688" i="2"/>
  <c r="AD690" i="2"/>
  <c r="AD694" i="2"/>
  <c r="AD698" i="2"/>
  <c r="AD702" i="2"/>
  <c r="AC703" i="2"/>
  <c r="AD704" i="2"/>
  <c r="AD706" i="2"/>
  <c r="AC718" i="2"/>
  <c r="AD723" i="2"/>
  <c r="AC725" i="2"/>
  <c r="AD729" i="2"/>
  <c r="AC734" i="2"/>
  <c r="AD739" i="2"/>
  <c r="AC741" i="2"/>
  <c r="AD745" i="2"/>
  <c r="AC750" i="2"/>
  <c r="AD755" i="2"/>
  <c r="AC757" i="2"/>
  <c r="AD761" i="2"/>
  <c r="AC766" i="2"/>
  <c r="AD771" i="2"/>
  <c r="AC773" i="2"/>
  <c r="AC778" i="2"/>
  <c r="AD779" i="2"/>
  <c r="AC781" i="2"/>
  <c r="AD787" i="2"/>
  <c r="AD789" i="2"/>
  <c r="AC798" i="2"/>
  <c r="AC800" i="2"/>
  <c r="AC802" i="2"/>
  <c r="AD803" i="2"/>
  <c r="AC9" i="2"/>
  <c r="AC12" i="2"/>
  <c r="AD19" i="2"/>
  <c r="AD22" i="2"/>
  <c r="AC24" i="2"/>
  <c r="AC27" i="2"/>
  <c r="AC28" i="2"/>
  <c r="AD32" i="2"/>
  <c r="AD44" i="2"/>
  <c r="AC46" i="2"/>
  <c r="AD50" i="2"/>
  <c r="AC53" i="2"/>
  <c r="AC60" i="2"/>
  <c r="AD63" i="2"/>
  <c r="AC65" i="2"/>
  <c r="AD71" i="2"/>
  <c r="AC73" i="2"/>
  <c r="AD75" i="2"/>
  <c r="AD77" i="2"/>
  <c r="AC82" i="2"/>
  <c r="AD87" i="2"/>
  <c r="AC89" i="2"/>
  <c r="AD93" i="2"/>
  <c r="AD97" i="2"/>
  <c r="AD99" i="2"/>
  <c r="AC101" i="2"/>
  <c r="AD113" i="2"/>
  <c r="AC120" i="2"/>
  <c r="AC123" i="2"/>
  <c r="AD125" i="2"/>
  <c r="AC126" i="2"/>
  <c r="AD133" i="2"/>
  <c r="AC134" i="2"/>
  <c r="AD141" i="2"/>
  <c r="AC142" i="2"/>
  <c r="AD164" i="2"/>
  <c r="AC170" i="2"/>
  <c r="AD180" i="2"/>
  <c r="AD188" i="2"/>
  <c r="AC206" i="2"/>
  <c r="AD9" i="2"/>
  <c r="AD10" i="2"/>
  <c r="AC16" i="2"/>
  <c r="AC20" i="2"/>
  <c r="AD24" i="2"/>
  <c r="AD28" i="2"/>
  <c r="AC35" i="2"/>
  <c r="AC39" i="2"/>
  <c r="AC42" i="2"/>
  <c r="AD46" i="2"/>
  <c r="AC51" i="2"/>
  <c r="AC58" i="2"/>
  <c r="AD59" i="2"/>
  <c r="AC61" i="2"/>
  <c r="AD65" i="2"/>
  <c r="AC68" i="2"/>
  <c r="AC69" i="2"/>
  <c r="AD73" i="2"/>
  <c r="AD74" i="2"/>
  <c r="AD83" i="2"/>
  <c r="AC85" i="2"/>
  <c r="AD89" i="2"/>
  <c r="AC94" i="2"/>
  <c r="AD95" i="2"/>
  <c r="AC98" i="2"/>
  <c r="AD101" i="2"/>
  <c r="AD109" i="2"/>
  <c r="AC111" i="2"/>
  <c r="AD115" i="2"/>
  <c r="AD123" i="2"/>
  <c r="AD126" i="2"/>
  <c r="AC129" i="2"/>
  <c r="AD134" i="2"/>
  <c r="AC137" i="2"/>
  <c r="AD142" i="2"/>
  <c r="AC145" i="2"/>
  <c r="AD150" i="2"/>
  <c r="AC153" i="2"/>
  <c r="AD158" i="2"/>
  <c r="AD161" i="2"/>
  <c r="AD163" i="2"/>
  <c r="AC167" i="2"/>
  <c r="AD168" i="2"/>
  <c r="AD170" i="2"/>
  <c r="AC174" i="2"/>
  <c r="AD179" i="2"/>
  <c r="AC183" i="2"/>
  <c r="AD184" i="2"/>
  <c r="AD187" i="2"/>
  <c r="AC191" i="2"/>
  <c r="AC194" i="2"/>
  <c r="AC198" i="2"/>
  <c r="AD206" i="2"/>
  <c r="AC207" i="2"/>
  <c r="AD214" i="2"/>
  <c r="AC215" i="2"/>
  <c r="AC218" i="2"/>
  <c r="AC230" i="2"/>
  <c r="AD231" i="2"/>
  <c r="AC163" i="2"/>
  <c r="AC179" i="2"/>
  <c r="AD190" i="2"/>
  <c r="AC13" i="2"/>
  <c r="AC17" i="2"/>
  <c r="AD20" i="2"/>
  <c r="AD26" i="2"/>
  <c r="AC31" i="2"/>
  <c r="AD34" i="2"/>
  <c r="AC36" i="2"/>
  <c r="AD38" i="2"/>
  <c r="AC40" i="2"/>
  <c r="AD42" i="2"/>
  <c r="AC47" i="2"/>
  <c r="AD52" i="2"/>
  <c r="AC54" i="2"/>
  <c r="AD56" i="2"/>
  <c r="AD58" i="2"/>
  <c r="AD61" i="2"/>
  <c r="AD69" i="2"/>
  <c r="AC70" i="2"/>
  <c r="AD79" i="2"/>
  <c r="AC81" i="2"/>
  <c r="AD85" i="2"/>
  <c r="AC90" i="2"/>
  <c r="AC100" i="2"/>
  <c r="AD103" i="2"/>
  <c r="AC105" i="2"/>
  <c r="AD107" i="2"/>
  <c r="AD111" i="2"/>
  <c r="AC116" i="2"/>
  <c r="AC119" i="2"/>
  <c r="AD121" i="2"/>
  <c r="AD129" i="2"/>
  <c r="AC130" i="2"/>
  <c r="AD137" i="2"/>
  <c r="AC138" i="2"/>
  <c r="AD145" i="2"/>
  <c r="AC146" i="2"/>
  <c r="AD147" i="2"/>
  <c r="AC149" i="2"/>
  <c r="AD153" i="2"/>
  <c r="AC156" i="2"/>
  <c r="AC162" i="2"/>
  <c r="AD167" i="2"/>
  <c r="AC171" i="2"/>
  <c r="AD172" i="2"/>
  <c r="AD174" i="2"/>
  <c r="AC178" i="2"/>
  <c r="AD183" i="2"/>
  <c r="AC186" i="2"/>
  <c r="AD191" i="2"/>
  <c r="AD194" i="2"/>
  <c r="AD196" i="2"/>
  <c r="AD198" i="2"/>
  <c r="AD199" i="2"/>
  <c r="AC202" i="2"/>
  <c r="AD207" i="2"/>
  <c r="AC210" i="2"/>
  <c r="AD215" i="2"/>
  <c r="AD218" i="2"/>
  <c r="AC219" i="2"/>
  <c r="AC222" i="2"/>
  <c r="AC223" i="2"/>
  <c r="AC226" i="2"/>
  <c r="AC227" i="2"/>
  <c r="AD230" i="2"/>
  <c r="AC115" i="2"/>
  <c r="AC150" i="2"/>
  <c r="AD157" i="2"/>
  <c r="AC161" i="2"/>
  <c r="AD166" i="2"/>
  <c r="AD182" i="2"/>
  <c r="AD192" i="2"/>
  <c r="AC214" i="2"/>
  <c r="AC8" i="2"/>
  <c r="AD13" i="2"/>
  <c r="AD14" i="2"/>
  <c r="AD17" i="2"/>
  <c r="AC23" i="2"/>
  <c r="AD30" i="2"/>
  <c r="AC32" i="2"/>
  <c r="AD36" i="2"/>
  <c r="AC37" i="2"/>
  <c r="AD40" i="2"/>
  <c r="AC43" i="2"/>
  <c r="AD48" i="2"/>
  <c r="AC50" i="2"/>
  <c r="AD54" i="2"/>
  <c r="AD55" i="2"/>
  <c r="AC64" i="2"/>
  <c r="AD67" i="2"/>
  <c r="AC77" i="2"/>
  <c r="AD81" i="2"/>
  <c r="AC86" i="2"/>
  <c r="AD91" i="2"/>
  <c r="AC93" i="2"/>
  <c r="AC96" i="2"/>
  <c r="AC97" i="2"/>
  <c r="AD105" i="2"/>
  <c r="AD106" i="2"/>
  <c r="AC112" i="2"/>
  <c r="AD117" i="2"/>
  <c r="AD119" i="2"/>
  <c r="AC125" i="2"/>
  <c r="AD130" i="2"/>
  <c r="AC133" i="2"/>
  <c r="AD138" i="2"/>
  <c r="AC141" i="2"/>
  <c r="AD146" i="2"/>
  <c r="AD149" i="2"/>
  <c r="AD151" i="2"/>
  <c r="AC157" i="2"/>
  <c r="AD162" i="2"/>
  <c r="AC166" i="2"/>
  <c r="AD171" i="2"/>
  <c r="AC175" i="2"/>
  <c r="AD176" i="2"/>
  <c r="AD178" i="2"/>
  <c r="AC182" i="2"/>
  <c r="AD186" i="2"/>
  <c r="AC190" i="2"/>
  <c r="AC195" i="2"/>
  <c r="AC201" i="2"/>
  <c r="AD202" i="2"/>
  <c r="AC203" i="2"/>
  <c r="AD210" i="2"/>
  <c r="AC211" i="2"/>
  <c r="AD219" i="2"/>
  <c r="AD222" i="2"/>
  <c r="AD223" i="2"/>
  <c r="AD226" i="2"/>
  <c r="AD227" i="2"/>
  <c r="AC229" i="2"/>
  <c r="AC158" i="2"/>
  <c r="AD175" i="2"/>
  <c r="AC187" i="2"/>
  <c r="AD195" i="2"/>
  <c r="AD211" i="2"/>
  <c r="AC108" i="2"/>
  <c r="AC152" i="2"/>
  <c r="AD200" i="2"/>
  <c r="AC78" i="2"/>
  <c r="AC551" i="2"/>
  <c r="AC709" i="2"/>
  <c r="AC549" i="2"/>
  <c r="AC545" i="2"/>
  <c r="AC432" i="2"/>
  <c r="AC302" i="2"/>
  <c r="AC819" i="2"/>
  <c r="AD804" i="2"/>
  <c r="AD810" i="2"/>
  <c r="AD794" i="2"/>
  <c r="AC792" i="2"/>
  <c r="AC776" i="2"/>
  <c r="AD790" i="2"/>
  <c r="AD774" i="2"/>
  <c r="AD770" i="2"/>
  <c r="AD766" i="2"/>
  <c r="AD762" i="2"/>
  <c r="AD758" i="2"/>
  <c r="AD754" i="2"/>
  <c r="AD750" i="2"/>
  <c r="AD746" i="2"/>
  <c r="AD742" i="2"/>
  <c r="AD738" i="2"/>
  <c r="AD734" i="2"/>
  <c r="AD730" i="2"/>
  <c r="AD726" i="2"/>
  <c r="AD722" i="2"/>
  <c r="AD718" i="2"/>
  <c r="AD681" i="2"/>
  <c r="AD693" i="2"/>
  <c r="AC779" i="2"/>
  <c r="AC689" i="2"/>
  <c r="AC772" i="2"/>
  <c r="AC764" i="2"/>
  <c r="AC756" i="2"/>
  <c r="AC748" i="2"/>
  <c r="AC740" i="2"/>
  <c r="AC732" i="2"/>
  <c r="AC724" i="2"/>
  <c r="AC716" i="2"/>
  <c r="AD677" i="2"/>
  <c r="AD679" i="2"/>
  <c r="AD614" i="2"/>
  <c r="AD596" i="2"/>
  <c r="AD610" i="2"/>
  <c r="AC600" i="2"/>
  <c r="AC684" i="2"/>
  <c r="AC672" i="2"/>
  <c r="AD669" i="2"/>
  <c r="AC664" i="2"/>
  <c r="AD661" i="2"/>
  <c r="AC656" i="2"/>
  <c r="AD653" i="2"/>
  <c r="AC648" i="2"/>
  <c r="AD645" i="2"/>
  <c r="AC640" i="2"/>
  <c r="AD637" i="2"/>
  <c r="AC633" i="2"/>
  <c r="AD604" i="2"/>
  <c r="AD634" i="2"/>
  <c r="AD632" i="2"/>
  <c r="AD592" i="2"/>
  <c r="AC625" i="2"/>
  <c r="AC617" i="2"/>
  <c r="AC609" i="2"/>
  <c r="AC601" i="2"/>
  <c r="AD594" i="2"/>
  <c r="AC585" i="2"/>
  <c r="AD582" i="2"/>
  <c r="AC577" i="2"/>
  <c r="AD574" i="2"/>
  <c r="AC569" i="2"/>
  <c r="AD566" i="2"/>
  <c r="AC561" i="2"/>
  <c r="AD558" i="2"/>
  <c r="AC550" i="2"/>
  <c r="AD519" i="2"/>
  <c r="AD539" i="2"/>
  <c r="AC584" i="2"/>
  <c r="AC576" i="2"/>
  <c r="AC568" i="2"/>
  <c r="AC104" i="2"/>
  <c r="AC106" i="2"/>
  <c r="AC160" i="2"/>
  <c r="AC820" i="2"/>
  <c r="AC547" i="2"/>
  <c r="AC630" i="2"/>
  <c r="AC715" i="2"/>
  <c r="AC634" i="2"/>
  <c r="AC428" i="2"/>
  <c r="AD802" i="2"/>
  <c r="AC780" i="2"/>
  <c r="AD816" i="2"/>
  <c r="AD800" i="2"/>
  <c r="AC784" i="2"/>
  <c r="AD788" i="2"/>
  <c r="AD778" i="2"/>
  <c r="AC712" i="2"/>
  <c r="AD697" i="2"/>
  <c r="AD691" i="2"/>
  <c r="AC685" i="2"/>
  <c r="AC811" i="2"/>
  <c r="AC803" i="2"/>
  <c r="AC795" i="2"/>
  <c r="AC783" i="2"/>
  <c r="AC771" i="2"/>
  <c r="AD768" i="2"/>
  <c r="AC763" i="2"/>
  <c r="AD760" i="2"/>
  <c r="AC755" i="2"/>
  <c r="AD752" i="2"/>
  <c r="AC747" i="2"/>
  <c r="AD744" i="2"/>
  <c r="AC739" i="2"/>
  <c r="AD736" i="2"/>
  <c r="AC731" i="2"/>
  <c r="AD728" i="2"/>
  <c r="AC723" i="2"/>
  <c r="AD720" i="2"/>
  <c r="AD705" i="2"/>
  <c r="AD709" i="2"/>
  <c r="AD707" i="2"/>
  <c r="AD683" i="2"/>
  <c r="AC629" i="2"/>
  <c r="AC704" i="2"/>
  <c r="AC696" i="2"/>
  <c r="AC688" i="2"/>
  <c r="AD620" i="2"/>
  <c r="AD606" i="2"/>
  <c r="AC588" i="2"/>
  <c r="AC673" i="2"/>
  <c r="AC665" i="2"/>
  <c r="AC657" i="2"/>
  <c r="AC649" i="2"/>
  <c r="AC641" i="2"/>
  <c r="AD602" i="2"/>
  <c r="AC597" i="2"/>
  <c r="AD590" i="2"/>
  <c r="AD584" i="2"/>
  <c r="AD580" i="2"/>
  <c r="AD576" i="2"/>
  <c r="AD572" i="2"/>
  <c r="AD568" i="2"/>
  <c r="AD564" i="2"/>
  <c r="AD560" i="2"/>
  <c r="AD556" i="2"/>
  <c r="AD533" i="2"/>
  <c r="AD159" i="2"/>
  <c r="AC55" i="2"/>
  <c r="AC76" i="2"/>
  <c r="AC707" i="2"/>
  <c r="AC822" i="2"/>
  <c r="AC628" i="2"/>
  <c r="AC711" i="2"/>
  <c r="AC245" i="2"/>
  <c r="AC430" i="2"/>
  <c r="AD820" i="2"/>
  <c r="AD814" i="2"/>
  <c r="AD798" i="2"/>
  <c r="AD808" i="2"/>
  <c r="AD792" i="2"/>
  <c r="AD776" i="2"/>
  <c r="AD782" i="2"/>
  <c r="AD695" i="2"/>
  <c r="AC681" i="2"/>
  <c r="AD713" i="2"/>
  <c r="AC787" i="2"/>
  <c r="AC708" i="2"/>
  <c r="AD703" i="2"/>
  <c r="AD689" i="2"/>
  <c r="AC768" i="2"/>
  <c r="AC760" i="2"/>
  <c r="AC752" i="2"/>
  <c r="AC744" i="2"/>
  <c r="AC736" i="2"/>
  <c r="AC728" i="2"/>
  <c r="AC720" i="2"/>
  <c r="AD715" i="2"/>
  <c r="AD701" i="2"/>
  <c r="AC677" i="2"/>
  <c r="AD687" i="2"/>
  <c r="AC596" i="2"/>
  <c r="AD624" i="2"/>
  <c r="AD600" i="2"/>
  <c r="AC676" i="2"/>
  <c r="AD673" i="2"/>
  <c r="AC668" i="2"/>
  <c r="AD665" i="2"/>
  <c r="AC660" i="2"/>
  <c r="AD657" i="2"/>
  <c r="AC652" i="2"/>
  <c r="AD649" i="2"/>
  <c r="AC644" i="2"/>
  <c r="AD641" i="2"/>
  <c r="AC636" i="2"/>
  <c r="AD622" i="2"/>
  <c r="AD616" i="2"/>
  <c r="AC592" i="2"/>
  <c r="AC621" i="2"/>
  <c r="AC613" i="2"/>
  <c r="AC605" i="2"/>
  <c r="AC593" i="2"/>
  <c r="AD586" i="2"/>
  <c r="AC581" i="2"/>
  <c r="AD578" i="2"/>
  <c r="AC573" i="2"/>
  <c r="AD570" i="2"/>
  <c r="AC565" i="2"/>
  <c r="AD562" i="2"/>
  <c r="AC557" i="2"/>
  <c r="AD529" i="2"/>
  <c r="AD551" i="2"/>
  <c r="AD541" i="2"/>
  <c r="AD525" i="2"/>
  <c r="AC554" i="2"/>
  <c r="AC546" i="2"/>
  <c r="AD521" i="2"/>
  <c r="AC580" i="2"/>
  <c r="AC572" i="2"/>
  <c r="AC564" i="2"/>
  <c r="AC556" i="2"/>
  <c r="AD535" i="2"/>
  <c r="AD461" i="2"/>
  <c r="AC449" i="2"/>
  <c r="AC154" i="2"/>
  <c r="AC18" i="2"/>
  <c r="AC102" i="2"/>
  <c r="AC626" i="2"/>
  <c r="AC713" i="2"/>
  <c r="AC553" i="2"/>
  <c r="AC632" i="2"/>
  <c r="AC253" i="2"/>
  <c r="AC304" i="2"/>
  <c r="AD818" i="2"/>
  <c r="AD780" i="2"/>
  <c r="AD784" i="2"/>
  <c r="AD812" i="2"/>
  <c r="AD796" i="2"/>
  <c r="AC788" i="2"/>
  <c r="AD822" i="2"/>
  <c r="AD806" i="2"/>
  <c r="AD786" i="2"/>
  <c r="AD685" i="2"/>
  <c r="AC815" i="2"/>
  <c r="AC807" i="2"/>
  <c r="AC799" i="2"/>
  <c r="AC791" i="2"/>
  <c r="AC775" i="2"/>
  <c r="AD772" i="2"/>
  <c r="AC767" i="2"/>
  <c r="AD764" i="2"/>
  <c r="AC759" i="2"/>
  <c r="AD756" i="2"/>
  <c r="AC751" i="2"/>
  <c r="AD748" i="2"/>
  <c r="AC743" i="2"/>
  <c r="AD740" i="2"/>
  <c r="AC735" i="2"/>
  <c r="AD732" i="2"/>
  <c r="AC727" i="2"/>
  <c r="AD724" i="2"/>
  <c r="AC719" i="2"/>
  <c r="AD716" i="2"/>
  <c r="AD699" i="2"/>
  <c r="AD675" i="2"/>
  <c r="AD671" i="2"/>
  <c r="AD667" i="2"/>
  <c r="AD663" i="2"/>
  <c r="AD659" i="2"/>
  <c r="AD655" i="2"/>
  <c r="AD651" i="2"/>
  <c r="AD647" i="2"/>
  <c r="AD643" i="2"/>
  <c r="AD639" i="2"/>
  <c r="AD612" i="2"/>
  <c r="AD630" i="2"/>
  <c r="AD608" i="2"/>
  <c r="AC700" i="2"/>
  <c r="AC692" i="2"/>
  <c r="AC680" i="2"/>
  <c r="AD588" i="2"/>
  <c r="AC669" i="2"/>
  <c r="AC661" i="2"/>
  <c r="AC653" i="2"/>
  <c r="AC645" i="2"/>
  <c r="AC637" i="2"/>
  <c r="AD626" i="2"/>
  <c r="AD618" i="2"/>
  <c r="AD598" i="2"/>
  <c r="AC589" i="2"/>
  <c r="AD531" i="2"/>
  <c r="AD543" i="2"/>
  <c r="AD527" i="2"/>
  <c r="AC519" i="2"/>
  <c r="AD537" i="2"/>
  <c r="AD523" i="2"/>
  <c r="AD547" i="2"/>
  <c r="AD545" i="2"/>
  <c r="AC538" i="2"/>
  <c r="AC530" i="2"/>
  <c r="AC522" i="2"/>
  <c r="AC514" i="2"/>
  <c r="AD511" i="2"/>
  <c r="AC506" i="2"/>
  <c r="AD503" i="2"/>
  <c r="AC498" i="2"/>
  <c r="AD495" i="2"/>
  <c r="AC490" i="2"/>
  <c r="AD487" i="2"/>
  <c r="AD553" i="2"/>
  <c r="AC534" i="2"/>
  <c r="AC510" i="2"/>
  <c r="AD507" i="2"/>
  <c r="AC494" i="2"/>
  <c r="AD491" i="2"/>
  <c r="AC482" i="2"/>
  <c r="AD479" i="2"/>
  <c r="AC474" i="2"/>
  <c r="AC515" i="2"/>
  <c r="AC507" i="2"/>
  <c r="AC499" i="2"/>
  <c r="AC491" i="2"/>
  <c r="AC483" i="2"/>
  <c r="AC475" i="2"/>
  <c r="AD469" i="2"/>
  <c r="AD467" i="2"/>
  <c r="AD410" i="2"/>
  <c r="AD434" i="2"/>
  <c r="AC470" i="2"/>
  <c r="AC462" i="2"/>
  <c r="AD447" i="2"/>
  <c r="AC442" i="2"/>
  <c r="AD439" i="2"/>
  <c r="AD418" i="2"/>
  <c r="AD416" i="2"/>
  <c r="AC423" i="2"/>
  <c r="AC415" i="2"/>
  <c r="AC403" i="2"/>
  <c r="AD400" i="2"/>
  <c r="AC395" i="2"/>
  <c r="AD392" i="2"/>
  <c r="AD384" i="2"/>
  <c r="AD402" i="2"/>
  <c r="AD398" i="2"/>
  <c r="AD394" i="2"/>
  <c r="AD390" i="2"/>
  <c r="AC371" i="2"/>
  <c r="AC359" i="2"/>
  <c r="AC366" i="2"/>
  <c r="AD363" i="2"/>
  <c r="AC342" i="2"/>
  <c r="AD335" i="2"/>
  <c r="AD364" i="2"/>
  <c r="AC347" i="2"/>
  <c r="AD344" i="2"/>
  <c r="AC339" i="2"/>
  <c r="AD336" i="2"/>
  <c r="AD342" i="2"/>
  <c r="AD318" i="2"/>
  <c r="AC313" i="2"/>
  <c r="AD310" i="2"/>
  <c r="AD304" i="2"/>
  <c r="AC314" i="2"/>
  <c r="AC298" i="2"/>
  <c r="AD302" i="2"/>
  <c r="AC294" i="2"/>
  <c r="AC301" i="2"/>
  <c r="AD291" i="2"/>
  <c r="AD285" i="2"/>
  <c r="AD279" i="2"/>
  <c r="AD287" i="2"/>
  <c r="AC284" i="2"/>
  <c r="AD270" i="2"/>
  <c r="AD264" i="2"/>
  <c r="AD272" i="2"/>
  <c r="AC269" i="2"/>
  <c r="AD262" i="2"/>
  <c r="AD249" i="2"/>
  <c r="AC246" i="2"/>
  <c r="AC233" i="2"/>
  <c r="AC213" i="2"/>
  <c r="AD197" i="2"/>
  <c r="AC192" i="2"/>
  <c r="AC193" i="2"/>
  <c r="AD185" i="2"/>
  <c r="AD212" i="2"/>
  <c r="AD189" i="2"/>
  <c r="AC148" i="2"/>
  <c r="AC184" i="2"/>
  <c r="AD181" i="2"/>
  <c r="AC176" i="2"/>
  <c r="AD173" i="2"/>
  <c r="AC168" i="2"/>
  <c r="AC560" i="2"/>
  <c r="AC542" i="2"/>
  <c r="AD471" i="2"/>
  <c r="AD459" i="2"/>
  <c r="AD517" i="2"/>
  <c r="AD513" i="2"/>
  <c r="AD509" i="2"/>
  <c r="AD505" i="2"/>
  <c r="AD501" i="2"/>
  <c r="AD497" i="2"/>
  <c r="AD493" i="2"/>
  <c r="AD489" i="2"/>
  <c r="AD485" i="2"/>
  <c r="AD481" i="2"/>
  <c r="AD477" i="2"/>
  <c r="AD465" i="2"/>
  <c r="AC445" i="2"/>
  <c r="AC437" i="2"/>
  <c r="AC450" i="2"/>
  <c r="AC438" i="2"/>
  <c r="AD435" i="2"/>
  <c r="AC431" i="2"/>
  <c r="AD420" i="2"/>
  <c r="AC406" i="2"/>
  <c r="AD408" i="2"/>
  <c r="AC376" i="2"/>
  <c r="AD378" i="2"/>
  <c r="AC398" i="2"/>
  <c r="AC390" i="2"/>
  <c r="AC358" i="2"/>
  <c r="AD355" i="2"/>
  <c r="AD350" i="2"/>
  <c r="AC350" i="2"/>
  <c r="AC381" i="2"/>
  <c r="AC367" i="2"/>
  <c r="AC354" i="2"/>
  <c r="AD347" i="2"/>
  <c r="AC338" i="2"/>
  <c r="AC322" i="2"/>
  <c r="AD368" i="2"/>
  <c r="AD352" i="2"/>
  <c r="AC325" i="2"/>
  <c r="AD346" i="2"/>
  <c r="AC326" i="2"/>
  <c r="AC321" i="2"/>
  <c r="AD306" i="2"/>
  <c r="AC318" i="2"/>
  <c r="AD309" i="2"/>
  <c r="AD281" i="2"/>
  <c r="AD289" i="2"/>
  <c r="AD277" i="2"/>
  <c r="AC272" i="2"/>
  <c r="AC275" i="2"/>
  <c r="AC265" i="2"/>
  <c r="AC255" i="2"/>
  <c r="AC256" i="2"/>
  <c r="AD251" i="2"/>
  <c r="AD243" i="2"/>
  <c r="AD239" i="2"/>
  <c r="AC234" i="2"/>
  <c r="AC217" i="2"/>
  <c r="AD203" i="2"/>
  <c r="AD216" i="2"/>
  <c r="AD201" i="2"/>
  <c r="AD232" i="2"/>
  <c r="AD228" i="2"/>
  <c r="AC228" i="2"/>
  <c r="AD225" i="2"/>
  <c r="AC220" i="2"/>
  <c r="AD217" i="2"/>
  <c r="AC212" i="2"/>
  <c r="AD209" i="2"/>
  <c r="AC204" i="2"/>
  <c r="AD148" i="2"/>
  <c r="AC188" i="2"/>
  <c r="AD154" i="2"/>
  <c r="AC143" i="2"/>
  <c r="AC177" i="2"/>
  <c r="AC159" i="2"/>
  <c r="AD155" i="2"/>
  <c r="AC147" i="2"/>
  <c r="AC144" i="2"/>
  <c r="AC132" i="2"/>
  <c r="AD120" i="2"/>
  <c r="AD135" i="2"/>
  <c r="AC118" i="2"/>
  <c r="AC139" i="2"/>
  <c r="AD136" i="2"/>
  <c r="AC518" i="2"/>
  <c r="AD515" i="2"/>
  <c r="AC502" i="2"/>
  <c r="AD499" i="2"/>
  <c r="AC486" i="2"/>
  <c r="AD483" i="2"/>
  <c r="AC478" i="2"/>
  <c r="AD475" i="2"/>
  <c r="AD463" i="2"/>
  <c r="AC511" i="2"/>
  <c r="AC503" i="2"/>
  <c r="AC495" i="2"/>
  <c r="AC487" i="2"/>
  <c r="AC479" i="2"/>
  <c r="AD457" i="2"/>
  <c r="AD453" i="2"/>
  <c r="AD455" i="2"/>
  <c r="AC410" i="2"/>
  <c r="AD422" i="2"/>
  <c r="AC466" i="2"/>
  <c r="AC458" i="2"/>
  <c r="AC446" i="2"/>
  <c r="AD443" i="2"/>
  <c r="AC427" i="2"/>
  <c r="AC419" i="2"/>
  <c r="AC411" i="2"/>
  <c r="AD404" i="2"/>
  <c r="AC399" i="2"/>
  <c r="AD396" i="2"/>
  <c r="AC391" i="2"/>
  <c r="AD388" i="2"/>
  <c r="AC374" i="2"/>
  <c r="AD382" i="2"/>
  <c r="AC375" i="2"/>
  <c r="AD371" i="2"/>
  <c r="AC362" i="2"/>
  <c r="AD359" i="2"/>
  <c r="AC363" i="2"/>
  <c r="AD351" i="2"/>
  <c r="AD343" i="2"/>
  <c r="AC334" i="2"/>
  <c r="AD372" i="2"/>
  <c r="AD356" i="2"/>
  <c r="AD348" i="2"/>
  <c r="AC343" i="2"/>
  <c r="AD340" i="2"/>
  <c r="AC335" i="2"/>
  <c r="AD332" i="2"/>
  <c r="AD334" i="2"/>
  <c r="AC317" i="2"/>
  <c r="AD314" i="2"/>
  <c r="AC309" i="2"/>
  <c r="AC291" i="2"/>
  <c r="AC306" i="2"/>
  <c r="AD298" i="2"/>
  <c r="AD294" i="2"/>
  <c r="AD313" i="2"/>
  <c r="AC305" i="2"/>
  <c r="AC293" i="2"/>
  <c r="AC279" i="2"/>
  <c r="AC288" i="2"/>
  <c r="AC280" i="2"/>
  <c r="AC264" i="2"/>
  <c r="AC261" i="2"/>
  <c r="AD258" i="2"/>
  <c r="AD247" i="2"/>
  <c r="AC254" i="2"/>
  <c r="AC250" i="2"/>
  <c r="AD241" i="2"/>
  <c r="AD237" i="2"/>
  <c r="AD233" i="2"/>
  <c r="AC242" i="2"/>
  <c r="AC221" i="2"/>
  <c r="AC205" i="2"/>
  <c r="AC197" i="2"/>
  <c r="AC200" i="2"/>
  <c r="AD193" i="2"/>
  <c r="AC185" i="2"/>
  <c r="AD204" i="2"/>
  <c r="AC189" i="2"/>
  <c r="AC196" i="2"/>
  <c r="AC180" i="2"/>
  <c r="AD177" i="2"/>
  <c r="AC172" i="2"/>
  <c r="AD169" i="2"/>
  <c r="AC526" i="2"/>
  <c r="AD449" i="2"/>
  <c r="AD451" i="2"/>
  <c r="AD445" i="2"/>
  <c r="AD441" i="2"/>
  <c r="AD437" i="2"/>
  <c r="AD426" i="2"/>
  <c r="AD412" i="2"/>
  <c r="AC441" i="2"/>
  <c r="AD428" i="2"/>
  <c r="AD424" i="2"/>
  <c r="AC454" i="2"/>
  <c r="AC434" i="2"/>
  <c r="AD432" i="2"/>
  <c r="AD414" i="2"/>
  <c r="AD406" i="2"/>
  <c r="AC407" i="2"/>
  <c r="AD386" i="2"/>
  <c r="AD380" i="2"/>
  <c r="AD376" i="2"/>
  <c r="AC402" i="2"/>
  <c r="AC394" i="2"/>
  <c r="AC355" i="2"/>
  <c r="AC385" i="2"/>
  <c r="AC377" i="2"/>
  <c r="AC370" i="2"/>
  <c r="AD367" i="2"/>
  <c r="AC346" i="2"/>
  <c r="AD339" i="2"/>
  <c r="AD330" i="2"/>
  <c r="AD322" i="2"/>
  <c r="AD360" i="2"/>
  <c r="AC351" i="2"/>
  <c r="AD338" i="2"/>
  <c r="AC329" i="2"/>
  <c r="AD326" i="2"/>
  <c r="AC297" i="2"/>
  <c r="AC310" i="2"/>
  <c r="AD317" i="2"/>
  <c r="AC292" i="2"/>
  <c r="AD283" i="2"/>
  <c r="AC276" i="2"/>
  <c r="AD273" i="2"/>
  <c r="AD268" i="2"/>
  <c r="AD275" i="2"/>
  <c r="AD266" i="2"/>
  <c r="AC257" i="2"/>
  <c r="AD260" i="2"/>
  <c r="AD256" i="2"/>
  <c r="AC260" i="2"/>
  <c r="AD253" i="2"/>
  <c r="AC237" i="2"/>
  <c r="AC238" i="2"/>
  <c r="AD235" i="2"/>
  <c r="AC239" i="2"/>
  <c r="AC225" i="2"/>
  <c r="AC209" i="2"/>
  <c r="AD220" i="2"/>
  <c r="AD208" i="2"/>
  <c r="AC231" i="2"/>
  <c r="AD224" i="2"/>
  <c r="AC232" i="2"/>
  <c r="AD229" i="2"/>
  <c r="AC224" i="2"/>
  <c r="AD221" i="2"/>
  <c r="AC216" i="2"/>
  <c r="AD213" i="2"/>
  <c r="AC208" i="2"/>
  <c r="AD205" i="2"/>
  <c r="AC199" i="2"/>
  <c r="AC155" i="2"/>
  <c r="AD143" i="2"/>
  <c r="AC169" i="2"/>
  <c r="AC140" i="2"/>
  <c r="AC124" i="2"/>
  <c r="AD127" i="2"/>
  <c r="AD118" i="2"/>
  <c r="AD144" i="2"/>
  <c r="AD140" i="2"/>
  <c r="AC181" i="2"/>
  <c r="AC114" i="2"/>
  <c r="AD100" i="2"/>
  <c r="AC79" i="2"/>
  <c r="AC72" i="2"/>
  <c r="AD66" i="2"/>
  <c r="AD62" i="2"/>
  <c r="AC62" i="2"/>
  <c r="AD53" i="2"/>
  <c r="AD68" i="2"/>
  <c r="AC63" i="2"/>
  <c r="AD60" i="2"/>
  <c r="AC57" i="2"/>
  <c r="AC45" i="2"/>
  <c r="AD37" i="2"/>
  <c r="AC52" i="2"/>
  <c r="AD49" i="2"/>
  <c r="AC44" i="2"/>
  <c r="AD41" i="2"/>
  <c r="AD25" i="2"/>
  <c r="AC29" i="2"/>
  <c r="AD23" i="2"/>
  <c r="AC10" i="2"/>
  <c r="AC6" i="2"/>
  <c r="AD35" i="2"/>
  <c r="AC26" i="2"/>
  <c r="AC15" i="2"/>
  <c r="AC11" i="2"/>
  <c r="AD12" i="2"/>
  <c r="AD165" i="2"/>
  <c r="AD156" i="2"/>
  <c r="AC173" i="2"/>
  <c r="AC136" i="2"/>
  <c r="AD122" i="2"/>
  <c r="AC131" i="2"/>
  <c r="AD128" i="2"/>
  <c r="AC122" i="2"/>
  <c r="AC117" i="2"/>
  <c r="AD114" i="2"/>
  <c r="AC109" i="2"/>
  <c r="AD98" i="2"/>
  <c r="AC88" i="2"/>
  <c r="AC80" i="2"/>
  <c r="AC75" i="2"/>
  <c r="AC95" i="2"/>
  <c r="AD92" i="2"/>
  <c r="AC87" i="2"/>
  <c r="AD84" i="2"/>
  <c r="AC71" i="2"/>
  <c r="AC56" i="2"/>
  <c r="AD51" i="2"/>
  <c r="AD47" i="2"/>
  <c r="AD43" i="2"/>
  <c r="AD39" i="2"/>
  <c r="AD29" i="2"/>
  <c r="AC30" i="2"/>
  <c r="AC21" i="2"/>
  <c r="AC7" i="2"/>
  <c r="AC165" i="2"/>
  <c r="AD152" i="2"/>
  <c r="AC128" i="2"/>
  <c r="AD139" i="2"/>
  <c r="AC121" i="2"/>
  <c r="AD96" i="2"/>
  <c r="AD108" i="2"/>
  <c r="AC110" i="2"/>
  <c r="AD72" i="2"/>
  <c r="AC74" i="2"/>
  <c r="AD57" i="2"/>
  <c r="AC66" i="2"/>
  <c r="AC67" i="2"/>
  <c r="AD64" i="2"/>
  <c r="AC59" i="2"/>
  <c r="AC49" i="2"/>
  <c r="AC41" i="2"/>
  <c r="AC48" i="2"/>
  <c r="AD45" i="2"/>
  <c r="AD33" i="2"/>
  <c r="AC25" i="2"/>
  <c r="AC38" i="2"/>
  <c r="AC22" i="2"/>
  <c r="AD21" i="2"/>
  <c r="AD11" i="2"/>
  <c r="AC34" i="2"/>
  <c r="AD27" i="2"/>
  <c r="AC19" i="2"/>
  <c r="AD15" i="2"/>
  <c r="AD7" i="2"/>
  <c r="AD8" i="2"/>
  <c r="AC164" i="2"/>
  <c r="AC151" i="2"/>
  <c r="AD160" i="2"/>
  <c r="AD131" i="2"/>
  <c r="AC135" i="2"/>
  <c r="AD132" i="2"/>
  <c r="AC127" i="2"/>
  <c r="AD124" i="2"/>
  <c r="AD116" i="2"/>
  <c r="AD112" i="2"/>
  <c r="AC107" i="2"/>
  <c r="AC113" i="2"/>
  <c r="AD110" i="2"/>
  <c r="AC103" i="2"/>
  <c r="AD104" i="2"/>
  <c r="AD102" i="2"/>
  <c r="AC92" i="2"/>
  <c r="AC84" i="2"/>
  <c r="AD78" i="2"/>
  <c r="AD94" i="2"/>
  <c r="AD90" i="2"/>
  <c r="AD86" i="2"/>
  <c r="AD82" i="2"/>
  <c r="AD76" i="2"/>
  <c r="AD70" i="2"/>
  <c r="AC99" i="2"/>
  <c r="AC91" i="2"/>
  <c r="AD88" i="2"/>
  <c r="AC83" i="2"/>
  <c r="AD80" i="2"/>
  <c r="AC33" i="2"/>
  <c r="AD31" i="2"/>
  <c r="AD18" i="2"/>
  <c r="AC14" i="2"/>
  <c r="AD16" i="2"/>
  <c r="Z240" i="2"/>
  <c r="Z242" i="2"/>
  <c r="Y244" i="2"/>
  <c r="AE244" i="2" s="1"/>
  <c r="AT244" i="2" s="1"/>
  <c r="Z248" i="2"/>
  <c r="Z252" i="2"/>
  <c r="Z254" i="2"/>
  <c r="Z257" i="2"/>
  <c r="Y259" i="2"/>
  <c r="Z261" i="2"/>
  <c r="Z263" i="2"/>
  <c r="Y267" i="2"/>
  <c r="Y271" i="2"/>
  <c r="Y273" i="2"/>
  <c r="Y277" i="2"/>
  <c r="Z280" i="2"/>
  <c r="Y283" i="2"/>
  <c r="Y285" i="2"/>
  <c r="Z288" i="2"/>
  <c r="Y295" i="2"/>
  <c r="Y296" i="2"/>
  <c r="Y299" i="2"/>
  <c r="Y303" i="2"/>
  <c r="Z304" i="2"/>
  <c r="Y308" i="2"/>
  <c r="Y311" i="2"/>
  <c r="Y312" i="2"/>
  <c r="Y236" i="2"/>
  <c r="Z244" i="2"/>
  <c r="Y247" i="2"/>
  <c r="Y262" i="2"/>
  <c r="Y266" i="2"/>
  <c r="Z267" i="2"/>
  <c r="Y290" i="2"/>
  <c r="Z295" i="2"/>
  <c r="Z299" i="2"/>
  <c r="Z303" i="2"/>
  <c r="Y307" i="2"/>
  <c r="Z308" i="2"/>
  <c r="AF308" i="2" s="1"/>
  <c r="AU308" i="2" s="1"/>
  <c r="Z236" i="2"/>
  <c r="Y241" i="2"/>
  <c r="Z250" i="2"/>
  <c r="Y251" i="2"/>
  <c r="Y258" i="2"/>
  <c r="Z269" i="2"/>
  <c r="Y274" i="2"/>
  <c r="Y278" i="2"/>
  <c r="Y281" i="2"/>
  <c r="Y282" i="2"/>
  <c r="Y286" i="2"/>
  <c r="Z290" i="2"/>
  <c r="Z292" i="2"/>
  <c r="Y293" i="2"/>
  <c r="Z297" i="2"/>
  <c r="Y300" i="2"/>
  <c r="Z312" i="2"/>
  <c r="Y315" i="2"/>
  <c r="Y320" i="2"/>
  <c r="Z324" i="2"/>
  <c r="Z327" i="2"/>
  <c r="Z234" i="2"/>
  <c r="Y235" i="2"/>
  <c r="Y240" i="2"/>
  <c r="Z246" i="2"/>
  <c r="Y263" i="2"/>
  <c r="Z265" i="2"/>
  <c r="AF265" i="2" s="1"/>
  <c r="AU265" i="2" s="1"/>
  <c r="Z271" i="2"/>
  <c r="Z274" i="2"/>
  <c r="Z278" i="2"/>
  <c r="Z282" i="2"/>
  <c r="Z286" i="2"/>
  <c r="Z300" i="2"/>
  <c r="Z238" i="2"/>
  <c r="Y243" i="2"/>
  <c r="Y245" i="2"/>
  <c r="Y248" i="2"/>
  <c r="Y249" i="2"/>
  <c r="Y252" i="2"/>
  <c r="Y255" i="2"/>
  <c r="Z259" i="2"/>
  <c r="Z276" i="2"/>
  <c r="Z284" i="2"/>
  <c r="Z296" i="2"/>
  <c r="Y316" i="2"/>
  <c r="Y319" i="2"/>
  <c r="Z323" i="2"/>
  <c r="Z328" i="2"/>
  <c r="Z320" i="2"/>
  <c r="Y323" i="2"/>
  <c r="Z311" i="2"/>
  <c r="Z315" i="2"/>
  <c r="Z316" i="2"/>
  <c r="Z319" i="2"/>
  <c r="Z331" i="2"/>
  <c r="Z333" i="2"/>
  <c r="Y337" i="2"/>
  <c r="Y340" i="2"/>
  <c r="Z349" i="2"/>
  <c r="Z353" i="2"/>
  <c r="Y356" i="2"/>
  <c r="Y360" i="2"/>
  <c r="Y361" i="2"/>
  <c r="Z365" i="2"/>
  <c r="Z369" i="2"/>
  <c r="Z373" i="2"/>
  <c r="Y374" i="2"/>
  <c r="Z377" i="2"/>
  <c r="Z381" i="2"/>
  <c r="Y386" i="2"/>
  <c r="Z389" i="2"/>
  <c r="Y393" i="2"/>
  <c r="Z395" i="2"/>
  <c r="Y400" i="2"/>
  <c r="Y324" i="2"/>
  <c r="Y328" i="2"/>
  <c r="Y330" i="2"/>
  <c r="Y332" i="2"/>
  <c r="Z341" i="2"/>
  <c r="Y345" i="2"/>
  <c r="Y348" i="2"/>
  <c r="Z354" i="2"/>
  <c r="Z357" i="2"/>
  <c r="Y364" i="2"/>
  <c r="Z370" i="2"/>
  <c r="Y372" i="2"/>
  <c r="Z379" i="2"/>
  <c r="Z383" i="2"/>
  <c r="Y384" i="2"/>
  <c r="Y387" i="2"/>
  <c r="Y392" i="2"/>
  <c r="Z397" i="2"/>
  <c r="Y401" i="2"/>
  <c r="AE401" i="2" s="1"/>
  <c r="AT401" i="2" s="1"/>
  <c r="Z403" i="2"/>
  <c r="Y333" i="2"/>
  <c r="Y341" i="2"/>
  <c r="Y349" i="2"/>
  <c r="AE349" i="2" s="1"/>
  <c r="AT349" i="2" s="1"/>
  <c r="Y353" i="2"/>
  <c r="Z366" i="2"/>
  <c r="Z387" i="2"/>
  <c r="Y388" i="2"/>
  <c r="Y389" i="2"/>
  <c r="Z391" i="2"/>
  <c r="Z405" i="2"/>
  <c r="Y408" i="2"/>
  <c r="Z411" i="2"/>
  <c r="Z415" i="2"/>
  <c r="Y421" i="2"/>
  <c r="Z423" i="2"/>
  <c r="Y425" i="2"/>
  <c r="Z427" i="2"/>
  <c r="Y429" i="2"/>
  <c r="AE429" i="2" s="1"/>
  <c r="AT429" i="2" s="1"/>
  <c r="Y430" i="2"/>
  <c r="Z431" i="2"/>
  <c r="Z433" i="2"/>
  <c r="Y444" i="2"/>
  <c r="Z446" i="2"/>
  <c r="Y331" i="2"/>
  <c r="Z361" i="2"/>
  <c r="Y365" i="2"/>
  <c r="Y369" i="2"/>
  <c r="Y383" i="2"/>
  <c r="Y404" i="2"/>
  <c r="Y409" i="2"/>
  <c r="Y413" i="2"/>
  <c r="Y417" i="2"/>
  <c r="Z421" i="2"/>
  <c r="Z425" i="2"/>
  <c r="Z429" i="2"/>
  <c r="Y436" i="2"/>
  <c r="Z438" i="2"/>
  <c r="Y440" i="2"/>
  <c r="Z442" i="2"/>
  <c r="Z444" i="2"/>
  <c r="Y448" i="2"/>
  <c r="Z450" i="2"/>
  <c r="Y452" i="2"/>
  <c r="Z454" i="2"/>
  <c r="Z456" i="2"/>
  <c r="Z460" i="2"/>
  <c r="Y463" i="2"/>
  <c r="Z466" i="2"/>
  <c r="Y468" i="2"/>
  <c r="Y473" i="2"/>
  <c r="Z482" i="2"/>
  <c r="Z484" i="2"/>
  <c r="Y488" i="2"/>
  <c r="Y489" i="2"/>
  <c r="Z498" i="2"/>
  <c r="Z500" i="2"/>
  <c r="Y327" i="2"/>
  <c r="Y336" i="2"/>
  <c r="Z337" i="2"/>
  <c r="Y344" i="2"/>
  <c r="Z345" i="2"/>
  <c r="Y352" i="2"/>
  <c r="Y373" i="2"/>
  <c r="Z401" i="2"/>
  <c r="Z409" i="2"/>
  <c r="Z413" i="2"/>
  <c r="Z417" i="2"/>
  <c r="Y418" i="2"/>
  <c r="Y428" i="2"/>
  <c r="Z436" i="2"/>
  <c r="Z440" i="2"/>
  <c r="Y443" i="2"/>
  <c r="Y357" i="2"/>
  <c r="Y368" i="2"/>
  <c r="Y379" i="2"/>
  <c r="Z385" i="2"/>
  <c r="Z393" i="2"/>
  <c r="Y396" i="2"/>
  <c r="Y397" i="2"/>
  <c r="Z399" i="2"/>
  <c r="Y405" i="2"/>
  <c r="Z407" i="2"/>
  <c r="Z419" i="2"/>
  <c r="Y422" i="2"/>
  <c r="Y424" i="2"/>
  <c r="Y433" i="2"/>
  <c r="Y435" i="2"/>
  <c r="Y439" i="2"/>
  <c r="Y447" i="2"/>
  <c r="Y457" i="2"/>
  <c r="Y459" i="2"/>
  <c r="Y461" i="2"/>
  <c r="Z464" i="2"/>
  <c r="Z472" i="2"/>
  <c r="Z474" i="2"/>
  <c r="Z476" i="2"/>
  <c r="Y480" i="2"/>
  <c r="Y481" i="2"/>
  <c r="Z490" i="2"/>
  <c r="Z492" i="2"/>
  <c r="Y496" i="2"/>
  <c r="Y497" i="2"/>
  <c r="Y456" i="2"/>
  <c r="Z458" i="2"/>
  <c r="Y464" i="2"/>
  <c r="Z468" i="2"/>
  <c r="Y472" i="2"/>
  <c r="Y476" i="2"/>
  <c r="AE476" i="2" s="1"/>
  <c r="AT476" i="2" s="1"/>
  <c r="Y485" i="2"/>
  <c r="Z486" i="2"/>
  <c r="Z496" i="2"/>
  <c r="Y504" i="2"/>
  <c r="Y505" i="2"/>
  <c r="Z514" i="2"/>
  <c r="Z516" i="2"/>
  <c r="Z518" i="2"/>
  <c r="Y520" i="2"/>
  <c r="Y524" i="2"/>
  <c r="Y528" i="2"/>
  <c r="Y532" i="2"/>
  <c r="Z536" i="2"/>
  <c r="Z540" i="2"/>
  <c r="Z544" i="2"/>
  <c r="Y548" i="2"/>
  <c r="Y549" i="2"/>
  <c r="Z550" i="2"/>
  <c r="Z552" i="2"/>
  <c r="Z559" i="2"/>
  <c r="Y563" i="2"/>
  <c r="Z565" i="2"/>
  <c r="AF565" i="2" s="1"/>
  <c r="AU565" i="2" s="1"/>
  <c r="Y570" i="2"/>
  <c r="Z452" i="2"/>
  <c r="Y453" i="2"/>
  <c r="Y460" i="2"/>
  <c r="Z462" i="2"/>
  <c r="Z473" i="2"/>
  <c r="Y477" i="2"/>
  <c r="Z478" i="2"/>
  <c r="Z488" i="2"/>
  <c r="Y500" i="2"/>
  <c r="Z502" i="2"/>
  <c r="Z504" i="2"/>
  <c r="Y508" i="2"/>
  <c r="Y509" i="2"/>
  <c r="Z520" i="2"/>
  <c r="Z524" i="2"/>
  <c r="Z528" i="2"/>
  <c r="Y529" i="2"/>
  <c r="Z532" i="2"/>
  <c r="Z548" i="2"/>
  <c r="Y558" i="2"/>
  <c r="Z563" i="2"/>
  <c r="Y567" i="2"/>
  <c r="Z569" i="2"/>
  <c r="Y574" i="2"/>
  <c r="Z579" i="2"/>
  <c r="Y583" i="2"/>
  <c r="Z585" i="2"/>
  <c r="Y590" i="2"/>
  <c r="Z595" i="2"/>
  <c r="Y598" i="2"/>
  <c r="Y603" i="2"/>
  <c r="Y611" i="2"/>
  <c r="Y616" i="2"/>
  <c r="Y618" i="2"/>
  <c r="Y620" i="2"/>
  <c r="Y622" i="2"/>
  <c r="Z625" i="2"/>
  <c r="Y627" i="2"/>
  <c r="Y628" i="2"/>
  <c r="Z470" i="2"/>
  <c r="Y471" i="2"/>
  <c r="Z480" i="2"/>
  <c r="Y492" i="2"/>
  <c r="Z506" i="2"/>
  <c r="Z508" i="2"/>
  <c r="Y512" i="2"/>
  <c r="Y513" i="2"/>
  <c r="Z530" i="2"/>
  <c r="Y533" i="2"/>
  <c r="Y535" i="2"/>
  <c r="Z538" i="2"/>
  <c r="Z542" i="2"/>
  <c r="Y547" i="2"/>
  <c r="Y555" i="2"/>
  <c r="Z557" i="2"/>
  <c r="Y562" i="2"/>
  <c r="Z448" i="2"/>
  <c r="Y465" i="2"/>
  <c r="Y467" i="2"/>
  <c r="Y484" i="2"/>
  <c r="Y493" i="2"/>
  <c r="Z494" i="2"/>
  <c r="Y501" i="2"/>
  <c r="Z510" i="2"/>
  <c r="Z512" i="2"/>
  <c r="Y516" i="2"/>
  <c r="Y517" i="2"/>
  <c r="Z522" i="2"/>
  <c r="AF522" i="2" s="1"/>
  <c r="AU522" i="2" s="1"/>
  <c r="Z526" i="2"/>
  <c r="Y531" i="2"/>
  <c r="Z534" i="2"/>
  <c r="Y536" i="2"/>
  <c r="Y540" i="2"/>
  <c r="Y544" i="2"/>
  <c r="Y552" i="2"/>
  <c r="Z555" i="2"/>
  <c r="Y559" i="2"/>
  <c r="Z561" i="2"/>
  <c r="Y566" i="2"/>
  <c r="Z571" i="2"/>
  <c r="Y575" i="2"/>
  <c r="AE575" i="2" s="1"/>
  <c r="AT575" i="2" s="1"/>
  <c r="Z577" i="2"/>
  <c r="Y582" i="2"/>
  <c r="Z587" i="2"/>
  <c r="Z591" i="2"/>
  <c r="AF591" i="2" s="1"/>
  <c r="AU591" i="2" s="1"/>
  <c r="Z597" i="2"/>
  <c r="Y599" i="2"/>
  <c r="Z601" i="2"/>
  <c r="Z607" i="2"/>
  <c r="Z615" i="2"/>
  <c r="Z619" i="2"/>
  <c r="Z621" i="2"/>
  <c r="Y623" i="2"/>
  <c r="Y626" i="2"/>
  <c r="Y631" i="2"/>
  <c r="Z583" i="2"/>
  <c r="Y586" i="2"/>
  <c r="Y587" i="2"/>
  <c r="Z589" i="2"/>
  <c r="Y602" i="2"/>
  <c r="Y604" i="2"/>
  <c r="Z611" i="2"/>
  <c r="Y615" i="2"/>
  <c r="Z617" i="2"/>
  <c r="Z623" i="2"/>
  <c r="Z627" i="2"/>
  <c r="Z631" i="2"/>
  <c r="Y634" i="2"/>
  <c r="Y638" i="2"/>
  <c r="Y639" i="2"/>
  <c r="Z648" i="2"/>
  <c r="Z650" i="2"/>
  <c r="Y654" i="2"/>
  <c r="Y655" i="2"/>
  <c r="Z664" i="2"/>
  <c r="Z666" i="2"/>
  <c r="Y670" i="2"/>
  <c r="Y671" i="2"/>
  <c r="Y678" i="2"/>
  <c r="Y682" i="2"/>
  <c r="Y686" i="2"/>
  <c r="Z690" i="2"/>
  <c r="Z694" i="2"/>
  <c r="Z696" i="2"/>
  <c r="Y698" i="2"/>
  <c r="Z700" i="2"/>
  <c r="Y702" i="2"/>
  <c r="Y714" i="2"/>
  <c r="Z723" i="2"/>
  <c r="Z725" i="2"/>
  <c r="Y729" i="2"/>
  <c r="Y730" i="2"/>
  <c r="Z575" i="2"/>
  <c r="Y578" i="2"/>
  <c r="Y579" i="2"/>
  <c r="Z581" i="2"/>
  <c r="Y591" i="2"/>
  <c r="Z599" i="2"/>
  <c r="Z603" i="2"/>
  <c r="Z609" i="2"/>
  <c r="Y619" i="2"/>
  <c r="Z636" i="2"/>
  <c r="Z638" i="2"/>
  <c r="AF638" i="2" s="1"/>
  <c r="AU638" i="2" s="1"/>
  <c r="Y642" i="2"/>
  <c r="Y643" i="2"/>
  <c r="Z652" i="2"/>
  <c r="Z654" i="2"/>
  <c r="Y658" i="2"/>
  <c r="Y659" i="2"/>
  <c r="Z668" i="2"/>
  <c r="Z670" i="2"/>
  <c r="Y674" i="2"/>
  <c r="Y675" i="2"/>
  <c r="Z678" i="2"/>
  <c r="Y679" i="2"/>
  <c r="Z682" i="2"/>
  <c r="Z684" i="2"/>
  <c r="Z686" i="2"/>
  <c r="Y687" i="2"/>
  <c r="Z698" i="2"/>
  <c r="Z702" i="2"/>
  <c r="Z704" i="2"/>
  <c r="Y706" i="2"/>
  <c r="Z708" i="2"/>
  <c r="Y710" i="2"/>
  <c r="Y711" i="2"/>
  <c r="Z712" i="2"/>
  <c r="Z714" i="2"/>
  <c r="Y717" i="2"/>
  <c r="Y718" i="2"/>
  <c r="Z567" i="2"/>
  <c r="Y571" i="2"/>
  <c r="Z573" i="2"/>
  <c r="Y607" i="2"/>
  <c r="Z633" i="2"/>
  <c r="Y635" i="2"/>
  <c r="Z640" i="2"/>
  <c r="Z642" i="2"/>
  <c r="Y646" i="2"/>
  <c r="Y647" i="2"/>
  <c r="Z656" i="2"/>
  <c r="Z658" i="2"/>
  <c r="Y662" i="2"/>
  <c r="Y663" i="2"/>
  <c r="Z672" i="2"/>
  <c r="Z674" i="2"/>
  <c r="Z680" i="2"/>
  <c r="Z692" i="2"/>
  <c r="Z706" i="2"/>
  <c r="Z710" i="2"/>
  <c r="Z717" i="2"/>
  <c r="Y721" i="2"/>
  <c r="Y722" i="2"/>
  <c r="Z593" i="2"/>
  <c r="Y594" i="2"/>
  <c r="AE594" i="2" s="1"/>
  <c r="AT594" i="2" s="1"/>
  <c r="Y595" i="2"/>
  <c r="Z605" i="2"/>
  <c r="Y606" i="2"/>
  <c r="Z613" i="2"/>
  <c r="Z635" i="2"/>
  <c r="Z644" i="2"/>
  <c r="Z646" i="2"/>
  <c r="Y650" i="2"/>
  <c r="Y651" i="2"/>
  <c r="Z660" i="2"/>
  <c r="Z662" i="2"/>
  <c r="Y666" i="2"/>
  <c r="Y667" i="2"/>
  <c r="Z676" i="2"/>
  <c r="Y683" i="2"/>
  <c r="Z688" i="2"/>
  <c r="Y690" i="2"/>
  <c r="Y694" i="2"/>
  <c r="Y699" i="2"/>
  <c r="Y701" i="2"/>
  <c r="Y703" i="2"/>
  <c r="Y705" i="2"/>
  <c r="Y709" i="2"/>
  <c r="Z719" i="2"/>
  <c r="Z721" i="2"/>
  <c r="Y725" i="2"/>
  <c r="Y726" i="2"/>
  <c r="Z735" i="2"/>
  <c r="Z737" i="2"/>
  <c r="Y741" i="2"/>
  <c r="Y742" i="2"/>
  <c r="Z751" i="2"/>
  <c r="Z753" i="2"/>
  <c r="Z733" i="2"/>
  <c r="Y734" i="2"/>
  <c r="Y737" i="2"/>
  <c r="Y746" i="2"/>
  <c r="Z749" i="2"/>
  <c r="Y754" i="2"/>
  <c r="Y757" i="2"/>
  <c r="Y758" i="2"/>
  <c r="Z767" i="2"/>
  <c r="Z769" i="2"/>
  <c r="Y773" i="2"/>
  <c r="Z779" i="2"/>
  <c r="Y790" i="2"/>
  <c r="Z793" i="2"/>
  <c r="Z803" i="2"/>
  <c r="Y806" i="2"/>
  <c r="Y808" i="2"/>
  <c r="Z811" i="2"/>
  <c r="Z815" i="2"/>
  <c r="Z9" i="2"/>
  <c r="Z13" i="2"/>
  <c r="Z17" i="2"/>
  <c r="Z24" i="2"/>
  <c r="Y35" i="2"/>
  <c r="Y37" i="2"/>
  <c r="Y39" i="2"/>
  <c r="Y40" i="2"/>
  <c r="Y42" i="2"/>
  <c r="Y43" i="2"/>
  <c r="Z54" i="2"/>
  <c r="Z61" i="2"/>
  <c r="Y65" i="2"/>
  <c r="Z67" i="2"/>
  <c r="Z69" i="2"/>
  <c r="Z731" i="2"/>
  <c r="Y750" i="2"/>
  <c r="Y753" i="2"/>
  <c r="Z755" i="2"/>
  <c r="Z757" i="2"/>
  <c r="Y761" i="2"/>
  <c r="Y762" i="2"/>
  <c r="Z771" i="2"/>
  <c r="Z773" i="2"/>
  <c r="Z775" i="2"/>
  <c r="Y782" i="2"/>
  <c r="Z787" i="2"/>
  <c r="Y789" i="2"/>
  <c r="Z795" i="2"/>
  <c r="Z799" i="2"/>
  <c r="Y804" i="2"/>
  <c r="Z807" i="2"/>
  <c r="Y809" i="2"/>
  <c r="Y813" i="2"/>
  <c r="Y817" i="2"/>
  <c r="Y12" i="2"/>
  <c r="Y23" i="2"/>
  <c r="Z26" i="2"/>
  <c r="Y28" i="2"/>
  <c r="Y32" i="2"/>
  <c r="Z34" i="2"/>
  <c r="Z40" i="2"/>
  <c r="Z42" i="2"/>
  <c r="Y46" i="2"/>
  <c r="Y47" i="2"/>
  <c r="Y51" i="2"/>
  <c r="Y60" i="2"/>
  <c r="Z65" i="2"/>
  <c r="Z71" i="2"/>
  <c r="Y73" i="2"/>
  <c r="Y74" i="2"/>
  <c r="Y81" i="2"/>
  <c r="Y82" i="2"/>
  <c r="Z741" i="2"/>
  <c r="Z743" i="2"/>
  <c r="Y745" i="2"/>
  <c r="Z747" i="2"/>
  <c r="Z759" i="2"/>
  <c r="Z761" i="2"/>
  <c r="Y765" i="2"/>
  <c r="Y766" i="2"/>
  <c r="Y777" i="2"/>
  <c r="Y781" i="2"/>
  <c r="Y785" i="2"/>
  <c r="Z789" i="2"/>
  <c r="Z791" i="2"/>
  <c r="Y797" i="2"/>
  <c r="Y801" i="2"/>
  <c r="Y805" i="2"/>
  <c r="Z809" i="2"/>
  <c r="Z813" i="2"/>
  <c r="Z817" i="2"/>
  <c r="Y818" i="2"/>
  <c r="Y821" i="2"/>
  <c r="Y8" i="2"/>
  <c r="Z10" i="2"/>
  <c r="Z14" i="2"/>
  <c r="Y20" i="2"/>
  <c r="Z22" i="2"/>
  <c r="Z28" i="2"/>
  <c r="Z30" i="2"/>
  <c r="Z32" i="2"/>
  <c r="Y36" i="2"/>
  <c r="Z38" i="2"/>
  <c r="Z44" i="2"/>
  <c r="Z46" i="2"/>
  <c r="Y50" i="2"/>
  <c r="Y53" i="2"/>
  <c r="Y58" i="2"/>
  <c r="Z59" i="2"/>
  <c r="Y64" i="2"/>
  <c r="Y68" i="2"/>
  <c r="Z727" i="2"/>
  <c r="Z729" i="2"/>
  <c r="Y733" i="2"/>
  <c r="Y738" i="2"/>
  <c r="Z739" i="2"/>
  <c r="Z745" i="2"/>
  <c r="Y749" i="2"/>
  <c r="Z763" i="2"/>
  <c r="Z765" i="2"/>
  <c r="Y769" i="2"/>
  <c r="Y770" i="2"/>
  <c r="Y774" i="2"/>
  <c r="Z777" i="2"/>
  <c r="Y778" i="2"/>
  <c r="Z781" i="2"/>
  <c r="Z783" i="2"/>
  <c r="Z785" i="2"/>
  <c r="Y786" i="2"/>
  <c r="Y793" i="2"/>
  <c r="Z797" i="2"/>
  <c r="Z801" i="2"/>
  <c r="Y802" i="2"/>
  <c r="Z805" i="2"/>
  <c r="Z819" i="2"/>
  <c r="Z821" i="2"/>
  <c r="Y9" i="2"/>
  <c r="Y13" i="2"/>
  <c r="Y16" i="2"/>
  <c r="Y17" i="2"/>
  <c r="Z20" i="2"/>
  <c r="Y24" i="2"/>
  <c r="Y27" i="2"/>
  <c r="Y31" i="2"/>
  <c r="Z36" i="2"/>
  <c r="Z48" i="2"/>
  <c r="Z50" i="2"/>
  <c r="Z52" i="2"/>
  <c r="AF52" i="2" s="1"/>
  <c r="AU52" i="2" s="1"/>
  <c r="Y54" i="2"/>
  <c r="Y55" i="2"/>
  <c r="Z56" i="2"/>
  <c r="Z58" i="2"/>
  <c r="Y61" i="2"/>
  <c r="Z63" i="2"/>
  <c r="Y69" i="2"/>
  <c r="Y72" i="2"/>
  <c r="Z77" i="2"/>
  <c r="Z83" i="2"/>
  <c r="Z85" i="2"/>
  <c r="Z81" i="2"/>
  <c r="Y89" i="2"/>
  <c r="Y90" i="2"/>
  <c r="Y94" i="2"/>
  <c r="Y100" i="2"/>
  <c r="Z117" i="2"/>
  <c r="Y123" i="2"/>
  <c r="Z125" i="2"/>
  <c r="Z126" i="2"/>
  <c r="Z129" i="2"/>
  <c r="Z130" i="2"/>
  <c r="Z133" i="2"/>
  <c r="Z134" i="2"/>
  <c r="Z137" i="2"/>
  <c r="Z138" i="2"/>
  <c r="Z141" i="2"/>
  <c r="Z142" i="2"/>
  <c r="Z145" i="2"/>
  <c r="Z146" i="2"/>
  <c r="Z151" i="2"/>
  <c r="Y156" i="2"/>
  <c r="Y157" i="2"/>
  <c r="Z158" i="2"/>
  <c r="Z161" i="2"/>
  <c r="Z162" i="2"/>
  <c r="Z163" i="2"/>
  <c r="Z168" i="2"/>
  <c r="Z170" i="2"/>
  <c r="Z171" i="2"/>
  <c r="Z176" i="2"/>
  <c r="Z178" i="2"/>
  <c r="Z179" i="2"/>
  <c r="Z184" i="2"/>
  <c r="Z186" i="2"/>
  <c r="Y187" i="2"/>
  <c r="Y190" i="2"/>
  <c r="Y191" i="2"/>
  <c r="Z196" i="2"/>
  <c r="Z202" i="2"/>
  <c r="Z215" i="2"/>
  <c r="Z219" i="2"/>
  <c r="Y226" i="2"/>
  <c r="Y230" i="2"/>
  <c r="Y85" i="2"/>
  <c r="Z89" i="2"/>
  <c r="Y93" i="2"/>
  <c r="Z95" i="2"/>
  <c r="Y97" i="2"/>
  <c r="Y98" i="2"/>
  <c r="Z99" i="2"/>
  <c r="Z103" i="2"/>
  <c r="Y105" i="2"/>
  <c r="Y106" i="2"/>
  <c r="Y111" i="2"/>
  <c r="Y112" i="2"/>
  <c r="Y119" i="2"/>
  <c r="Z121" i="2"/>
  <c r="Z123" i="2"/>
  <c r="Y149" i="2"/>
  <c r="Y153" i="2"/>
  <c r="Z154" i="2"/>
  <c r="Z157" i="2"/>
  <c r="Y166" i="2"/>
  <c r="Y167" i="2"/>
  <c r="Y174" i="2"/>
  <c r="Y175" i="2"/>
  <c r="Y182" i="2"/>
  <c r="Y183" i="2"/>
  <c r="Z187" i="2"/>
  <c r="Z190" i="2"/>
  <c r="Z191" i="2"/>
  <c r="Y194" i="2"/>
  <c r="Y198" i="2"/>
  <c r="Y199" i="2"/>
  <c r="Y206" i="2"/>
  <c r="Y207" i="2"/>
  <c r="Y210" i="2"/>
  <c r="Y211" i="2"/>
  <c r="Y214" i="2"/>
  <c r="Y218" i="2"/>
  <c r="Y222" i="2"/>
  <c r="Z226" i="2"/>
  <c r="Y227" i="2"/>
  <c r="Z230" i="2"/>
  <c r="Z214" i="2"/>
  <c r="Y223" i="2"/>
  <c r="Z227" i="2"/>
  <c r="Z231" i="2"/>
  <c r="Y86" i="2"/>
  <c r="Z87" i="2"/>
  <c r="Z91" i="2"/>
  <c r="Z93" i="2"/>
  <c r="Z97" i="2"/>
  <c r="Y101" i="2"/>
  <c r="Z105" i="2"/>
  <c r="Z109" i="2"/>
  <c r="Z111" i="2"/>
  <c r="Y115" i="2"/>
  <c r="AE115" i="2" s="1"/>
  <c r="AT115" i="2" s="1"/>
  <c r="Y116" i="2"/>
  <c r="Z119" i="2"/>
  <c r="Z149" i="2"/>
  <c r="Y150" i="2"/>
  <c r="Z153" i="2"/>
  <c r="Z159" i="2"/>
  <c r="Z164" i="2"/>
  <c r="Z166" i="2"/>
  <c r="Z167" i="2"/>
  <c r="Z172" i="2"/>
  <c r="Z174" i="2"/>
  <c r="Z175" i="2"/>
  <c r="Z180" i="2"/>
  <c r="Z182" i="2"/>
  <c r="Z183" i="2"/>
  <c r="Z192" i="2"/>
  <c r="Z194" i="2"/>
  <c r="Y195" i="2"/>
  <c r="Z198" i="2"/>
  <c r="AF198" i="2" s="1"/>
  <c r="AU198" i="2" s="1"/>
  <c r="Z199" i="2"/>
  <c r="Z206" i="2"/>
  <c r="Z207" i="2"/>
  <c r="Z210" i="2"/>
  <c r="Z211" i="2"/>
  <c r="Z218" i="2"/>
  <c r="Z222" i="2"/>
  <c r="Z73" i="2"/>
  <c r="Y77" i="2"/>
  <c r="Z79" i="2"/>
  <c r="Z101" i="2"/>
  <c r="Y104" i="2"/>
  <c r="Z113" i="2"/>
  <c r="Z115" i="2"/>
  <c r="Y122" i="2"/>
  <c r="Y125" i="2"/>
  <c r="Y126" i="2"/>
  <c r="Y129" i="2"/>
  <c r="Y130" i="2"/>
  <c r="Y133" i="2"/>
  <c r="Y134" i="2"/>
  <c r="Y137" i="2"/>
  <c r="Y138" i="2"/>
  <c r="Y141" i="2"/>
  <c r="Y142" i="2"/>
  <c r="Y145" i="2"/>
  <c r="Y146" i="2"/>
  <c r="Z150" i="2"/>
  <c r="Y158" i="2"/>
  <c r="Y161" i="2"/>
  <c r="Y162" i="2"/>
  <c r="Y163" i="2"/>
  <c r="Y170" i="2"/>
  <c r="Y171" i="2"/>
  <c r="Y178" i="2"/>
  <c r="Y179" i="2"/>
  <c r="Y186" i="2"/>
  <c r="Z188" i="2"/>
  <c r="Z195" i="2"/>
  <c r="Y202" i="2"/>
  <c r="Y215" i="2"/>
  <c r="Y219" i="2"/>
  <c r="Z223" i="2"/>
  <c r="Y229" i="2"/>
  <c r="Z213" i="2"/>
  <c r="Z205" i="2"/>
  <c r="Y228" i="2"/>
  <c r="Y110" i="2"/>
  <c r="Y113" i="2"/>
  <c r="Y139" i="2"/>
  <c r="Y131" i="2"/>
  <c r="Y91" i="2"/>
  <c r="Z60" i="2"/>
  <c r="Y34" i="2"/>
  <c r="Z12" i="2"/>
  <c r="Y740" i="2"/>
  <c r="Y67" i="2"/>
  <c r="Y803" i="2"/>
  <c r="Y760" i="2"/>
  <c r="Y728" i="2"/>
  <c r="Y63" i="2"/>
  <c r="Z31" i="2"/>
  <c r="Y796" i="2"/>
  <c r="Y756" i="2"/>
  <c r="Y59" i="2"/>
  <c r="Y22" i="2"/>
  <c r="Z8" i="2"/>
  <c r="Y791" i="2"/>
  <c r="Y759" i="2"/>
  <c r="Y727" i="2"/>
  <c r="Y668" i="2"/>
  <c r="Y645" i="2"/>
  <c r="Y617" i="2"/>
  <c r="Y723" i="2"/>
  <c r="Y657" i="2"/>
  <c r="Y593" i="2"/>
  <c r="Y688" i="2"/>
  <c r="Y644" i="2"/>
  <c r="Y731" i="2"/>
  <c r="Y672" i="2"/>
  <c r="Y649" i="2"/>
  <c r="Y609" i="2"/>
  <c r="Y568" i="2"/>
  <c r="Y585" i="2"/>
  <c r="Y486" i="2"/>
  <c r="Z546" i="2"/>
  <c r="AF546" i="2" s="1"/>
  <c r="AU546" i="2" s="1"/>
  <c r="Y514" i="2"/>
  <c r="Y494" i="2"/>
  <c r="Y621" i="2"/>
  <c r="Y597" i="2"/>
  <c r="Y537" i="2"/>
  <c r="Y522" i="2"/>
  <c r="Z501" i="2"/>
  <c r="Y557" i="2"/>
  <c r="Y498" i="2"/>
  <c r="Y442" i="2"/>
  <c r="Y391" i="2"/>
  <c r="Y335" i="2"/>
  <c r="Y415" i="2"/>
  <c r="Z329" i="2"/>
  <c r="Z447" i="2"/>
  <c r="Z352" i="2"/>
  <c r="Z336" i="2"/>
  <c r="Z356" i="2"/>
  <c r="Z321" i="2"/>
  <c r="Z307" i="2"/>
  <c r="Y378" i="2"/>
  <c r="Y347" i="2"/>
  <c r="Z317" i="2"/>
  <c r="Y260" i="2"/>
  <c r="Y318" i="2"/>
  <c r="Y246" i="2"/>
  <c r="Z293" i="2"/>
  <c r="Y239" i="2"/>
  <c r="Y269" i="2"/>
  <c r="Z255" i="2"/>
  <c r="Y780" i="2"/>
  <c r="Z780" i="2"/>
  <c r="Z820" i="2"/>
  <c r="Z800" i="2"/>
  <c r="Z810" i="2"/>
  <c r="Z794" i="2"/>
  <c r="AF794" i="2" s="1"/>
  <c r="AU794" i="2" s="1"/>
  <c r="Y822" i="2"/>
  <c r="Z806" i="2"/>
  <c r="Y792" i="2"/>
  <c r="Z792" i="2"/>
  <c r="Z782" i="2"/>
  <c r="AF782" i="2" s="1"/>
  <c r="AU782" i="2" s="1"/>
  <c r="Y203" i="2"/>
  <c r="Y99" i="2"/>
  <c r="Y224" i="2"/>
  <c r="Y204" i="2"/>
  <c r="Z80" i="2"/>
  <c r="Z144" i="2"/>
  <c r="Z136" i="2"/>
  <c r="Z128" i="2"/>
  <c r="Z88" i="2"/>
  <c r="Z84" i="2"/>
  <c r="Y26" i="2"/>
  <c r="Y799" i="2"/>
  <c r="Y775" i="2"/>
  <c r="Y755" i="2"/>
  <c r="Y732" i="2"/>
  <c r="Z45" i="2"/>
  <c r="Y83" i="2"/>
  <c r="Y52" i="2"/>
  <c r="Y772" i="2"/>
  <c r="Y751" i="2"/>
  <c r="Z68" i="2"/>
  <c r="Y44" i="2"/>
  <c r="Z19" i="2"/>
  <c r="Y747" i="2"/>
  <c r="Y743" i="2"/>
  <c r="Y720" i="2"/>
  <c r="Y684" i="2"/>
  <c r="Y661" i="2"/>
  <c r="Y589" i="2"/>
  <c r="Y716" i="2"/>
  <c r="Y673" i="2"/>
  <c r="Y613" i="2"/>
  <c r="Y660" i="2"/>
  <c r="Y637" i="2"/>
  <c r="Y724" i="2"/>
  <c r="Y665" i="2"/>
  <c r="Y581" i="2"/>
  <c r="AE581" i="2" s="1"/>
  <c r="AT581" i="2" s="1"/>
  <c r="Y625" i="2"/>
  <c r="Y556" i="2"/>
  <c r="Z509" i="2"/>
  <c r="Z485" i="2"/>
  <c r="Y539" i="2"/>
  <c r="Z493" i="2"/>
  <c r="Y564" i="2"/>
  <c r="Y534" i="2"/>
  <c r="Z517" i="2"/>
  <c r="Y470" i="2"/>
  <c r="Y542" i="2"/>
  <c r="Y478" i="2"/>
  <c r="Y455" i="2"/>
  <c r="Y438" i="2"/>
  <c r="Y427" i="2"/>
  <c r="Y411" i="2"/>
  <c r="Y394" i="2"/>
  <c r="Z481" i="2"/>
  <c r="Y419" i="2"/>
  <c r="Z346" i="2"/>
  <c r="Y451" i="2"/>
  <c r="Y381" i="2"/>
  <c r="Z342" i="2"/>
  <c r="Y403" i="2"/>
  <c r="Z372" i="2"/>
  <c r="Z334" i="2"/>
  <c r="Y306" i="2"/>
  <c r="Y280" i="2"/>
  <c r="Y257" i="2"/>
  <c r="Y275" i="2"/>
  <c r="Y238" i="2"/>
  <c r="Y261" i="2"/>
  <c r="Z235" i="2"/>
  <c r="Y234" i="2"/>
  <c r="Z818" i="2"/>
  <c r="Z802" i="2"/>
  <c r="Z814" i="2"/>
  <c r="Y784" i="2"/>
  <c r="Z784" i="2"/>
  <c r="Z812" i="2"/>
  <c r="Z796" i="2"/>
  <c r="Y816" i="2"/>
  <c r="Z808" i="2"/>
  <c r="Y776" i="2"/>
  <c r="Z776" i="2"/>
  <c r="Z778" i="2"/>
  <c r="Y220" i="2"/>
  <c r="Z209" i="2"/>
  <c r="Y95" i="2"/>
  <c r="Y212" i="2"/>
  <c r="Y201" i="2"/>
  <c r="Z229" i="2"/>
  <c r="Y87" i="2"/>
  <c r="Z221" i="2"/>
  <c r="Y135" i="2"/>
  <c r="Y127" i="2"/>
  <c r="Y109" i="2"/>
  <c r="Z49" i="2"/>
  <c r="Y810" i="2"/>
  <c r="Y795" i="2"/>
  <c r="AE795" i="2" s="1"/>
  <c r="AT795" i="2" s="1"/>
  <c r="Y771" i="2"/>
  <c r="Y815" i="2"/>
  <c r="Y779" i="2"/>
  <c r="Y48" i="2"/>
  <c r="Z16" i="2"/>
  <c r="Y783" i="2"/>
  <c r="Y748" i="2"/>
  <c r="Z64" i="2"/>
  <c r="Y38" i="2"/>
  <c r="Y812" i="2"/>
  <c r="Y768" i="2"/>
  <c r="Y735" i="2"/>
  <c r="Y736" i="2"/>
  <c r="Y636" i="2"/>
  <c r="Y700" i="2"/>
  <c r="Y648" i="2"/>
  <c r="Y605" i="2"/>
  <c r="AE605" i="2" s="1"/>
  <c r="AT605" i="2" s="1"/>
  <c r="Y565" i="2"/>
  <c r="Y676" i="2"/>
  <c r="Y653" i="2"/>
  <c r="Y692" i="2"/>
  <c r="Y640" i="2"/>
  <c r="Y572" i="2"/>
  <c r="Y502" i="2"/>
  <c r="Y521" i="2"/>
  <c r="Z505" i="2"/>
  <c r="Y580" i="2"/>
  <c r="Y561" i="2"/>
  <c r="Y510" i="2"/>
  <c r="Y538" i="2"/>
  <c r="Z513" i="2"/>
  <c r="Z477" i="2"/>
  <c r="AF477" i="2" s="1"/>
  <c r="AU477" i="2" s="1"/>
  <c r="Z489" i="2"/>
  <c r="Y469" i="2"/>
  <c r="Y454" i="2"/>
  <c r="Y351" i="2"/>
  <c r="Y446" i="2"/>
  <c r="Y423" i="2"/>
  <c r="Y385" i="2"/>
  <c r="Z497" i="2"/>
  <c r="Y474" i="2"/>
  <c r="Z439" i="2"/>
  <c r="Y407" i="2"/>
  <c r="AE407" i="2" s="1"/>
  <c r="AT407" i="2" s="1"/>
  <c r="Z344" i="2"/>
  <c r="Y398" i="2"/>
  <c r="Y377" i="2"/>
  <c r="Z340" i="2"/>
  <c r="AF340" i="2" s="1"/>
  <c r="AU340" i="2" s="1"/>
  <c r="Z364" i="2"/>
  <c r="Z332" i="2"/>
  <c r="Z305" i="2"/>
  <c r="Y250" i="2"/>
  <c r="Y310" i="2"/>
  <c r="Y265" i="2"/>
  <c r="Y314" i="2"/>
  <c r="Y284" i="2"/>
  <c r="Y819" i="2"/>
  <c r="Z804" i="2"/>
  <c r="Z816" i="2"/>
  <c r="Y788" i="2"/>
  <c r="Z788" i="2"/>
  <c r="Y820" i="2"/>
  <c r="Y798" i="2"/>
  <c r="Z790" i="2"/>
  <c r="Z774" i="2"/>
  <c r="Z770" i="2"/>
  <c r="Z766" i="2"/>
  <c r="Z762" i="2"/>
  <c r="Z758" i="2"/>
  <c r="Z754" i="2"/>
  <c r="Z750" i="2"/>
  <c r="Z746" i="2"/>
  <c r="Z742" i="2"/>
  <c r="Z738" i="2"/>
  <c r="Y216" i="2"/>
  <c r="Y114" i="2"/>
  <c r="Y232" i="2"/>
  <c r="Y208" i="2"/>
  <c r="Y117" i="2"/>
  <c r="Z92" i="2"/>
  <c r="Z225" i="2"/>
  <c r="Z140" i="2"/>
  <c r="Z132" i="2"/>
  <c r="Z124" i="2"/>
  <c r="Z217" i="2"/>
  <c r="Y71" i="2"/>
  <c r="Y21" i="2"/>
  <c r="Y807" i="2"/>
  <c r="Y787" i="2"/>
  <c r="Y764" i="2"/>
  <c r="Z35" i="2"/>
  <c r="Y811" i="2"/>
  <c r="Y767" i="2"/>
  <c r="Y739" i="2"/>
  <c r="Z41" i="2"/>
  <c r="Y763" i="2"/>
  <c r="Y744" i="2"/>
  <c r="Y30" i="2"/>
  <c r="Y794" i="2"/>
  <c r="Y752" i="2"/>
  <c r="Y704" i="2"/>
  <c r="Y652" i="2"/>
  <c r="Y584" i="2"/>
  <c r="Y696" i="2"/>
  <c r="Y664" i="2"/>
  <c r="Y641" i="2"/>
  <c r="Y719" i="2"/>
  <c r="Y669" i="2"/>
  <c r="Y573" i="2"/>
  <c r="Y680" i="2"/>
  <c r="Y656" i="2"/>
  <c r="Y576" i="2"/>
  <c r="Y569" i="2"/>
  <c r="Y523" i="2"/>
  <c r="Y458" i="2"/>
  <c r="Y518" i="2"/>
  <c r="Y601" i="2"/>
  <c r="Y577" i="2"/>
  <c r="Z554" i="2"/>
  <c r="Y526" i="2"/>
  <c r="Y560" i="2"/>
  <c r="Y530" i="2"/>
  <c r="Y506" i="2"/>
  <c r="Y462" i="2"/>
  <c r="Y482" i="2"/>
  <c r="Y466" i="2"/>
  <c r="AE466" i="2" s="1"/>
  <c r="AT466" i="2" s="1"/>
  <c r="Y450" i="2"/>
  <c r="Y343" i="2"/>
  <c r="Y420" i="2"/>
  <c r="Y399" i="2"/>
  <c r="Z368" i="2"/>
  <c r="Y490" i="2"/>
  <c r="Z435" i="2"/>
  <c r="Y402" i="2"/>
  <c r="Z338" i="2"/>
  <c r="Z443" i="2"/>
  <c r="Y395" i="2"/>
  <c r="Z360" i="2"/>
  <c r="Y339" i="2"/>
  <c r="Y390" i="2"/>
  <c r="Z348" i="2"/>
  <c r="Z313" i="2"/>
  <c r="Y288" i="2"/>
  <c r="Y256" i="2"/>
  <c r="Z309" i="2"/>
  <c r="Y242" i="2"/>
  <c r="AE242" i="2" s="1"/>
  <c r="AT242" i="2" s="1"/>
  <c r="Y276" i="2"/>
  <c r="Z798" i="2"/>
  <c r="Z822" i="2"/>
  <c r="Y814" i="2"/>
  <c r="Y800" i="2"/>
  <c r="Z786" i="2"/>
  <c r="Y712" i="2"/>
  <c r="Z713" i="2"/>
  <c r="Z693" i="2"/>
  <c r="Z726" i="2"/>
  <c r="Z722" i="2"/>
  <c r="Z718" i="2"/>
  <c r="Z697" i="2"/>
  <c r="Z768" i="2"/>
  <c r="AF768" i="2" s="1"/>
  <c r="AU768" i="2" s="1"/>
  <c r="Z760" i="2"/>
  <c r="Z752" i="2"/>
  <c r="Z744" i="2"/>
  <c r="Z736" i="2"/>
  <c r="Z728" i="2"/>
  <c r="Z720" i="2"/>
  <c r="Y697" i="2"/>
  <c r="Y715" i="2"/>
  <c r="Z701" i="2"/>
  <c r="Y693" i="2"/>
  <c r="Z679" i="2"/>
  <c r="Z614" i="2"/>
  <c r="Y596" i="2"/>
  <c r="Z596" i="2"/>
  <c r="Z624" i="2"/>
  <c r="Z620" i="2"/>
  <c r="Y612" i="2"/>
  <c r="Z618" i="2"/>
  <c r="Y610" i="2"/>
  <c r="Z598" i="2"/>
  <c r="Z594" i="2"/>
  <c r="Z590" i="2"/>
  <c r="Z586" i="2"/>
  <c r="Z570" i="2"/>
  <c r="AF570" i="2" s="1"/>
  <c r="AU570" i="2" s="1"/>
  <c r="Z527" i="2"/>
  <c r="Z572" i="2"/>
  <c r="Z556" i="2"/>
  <c r="Y546" i="2"/>
  <c r="Z539" i="2"/>
  <c r="Z521" i="2"/>
  <c r="Y553" i="2"/>
  <c r="Z535" i="2"/>
  <c r="Z515" i="2"/>
  <c r="Z499" i="2"/>
  <c r="Z483" i="2"/>
  <c r="Y449" i="2"/>
  <c r="Z449" i="2"/>
  <c r="Z459" i="2"/>
  <c r="Z469" i="2"/>
  <c r="Z451" i="2"/>
  <c r="Y426" i="2"/>
  <c r="Z396" i="2"/>
  <c r="Z382" i="2"/>
  <c r="Z390" i="2"/>
  <c r="Y376" i="2"/>
  <c r="Y355" i="2"/>
  <c r="Z355" i="2"/>
  <c r="Y370" i="2"/>
  <c r="Z347" i="2"/>
  <c r="Y346" i="2"/>
  <c r="Z330" i="2"/>
  <c r="Z730" i="2"/>
  <c r="Z711" i="2"/>
  <c r="Y681" i="2"/>
  <c r="Z681" i="2"/>
  <c r="Z715" i="2"/>
  <c r="Z707" i="2"/>
  <c r="Z703" i="2"/>
  <c r="Y689" i="2"/>
  <c r="Z689" i="2"/>
  <c r="Y677" i="2"/>
  <c r="Z677" i="2"/>
  <c r="Z675" i="2"/>
  <c r="Z671" i="2"/>
  <c r="Z667" i="2"/>
  <c r="Z663" i="2"/>
  <c r="Z659" i="2"/>
  <c r="Z655" i="2"/>
  <c r="Z651" i="2"/>
  <c r="Z647" i="2"/>
  <c r="Z643" i="2"/>
  <c r="Z639" i="2"/>
  <c r="Y629" i="2"/>
  <c r="Z612" i="2"/>
  <c r="Y600" i="2"/>
  <c r="Z600" i="2"/>
  <c r="Z669" i="2"/>
  <c r="Z661" i="2"/>
  <c r="Z653" i="2"/>
  <c r="Z645" i="2"/>
  <c r="Z637" i="2"/>
  <c r="Z632" i="2"/>
  <c r="Y588" i="2"/>
  <c r="Z588" i="2"/>
  <c r="Y630" i="2"/>
  <c r="Z626" i="2"/>
  <c r="Z616" i="2"/>
  <c r="Y592" i="2"/>
  <c r="Z592" i="2"/>
  <c r="Z574" i="2"/>
  <c r="Z558" i="2"/>
  <c r="Z549" i="2"/>
  <c r="Z531" i="2"/>
  <c r="Z525" i="2"/>
  <c r="Y519" i="2"/>
  <c r="Z576" i="2"/>
  <c r="Z560" i="2"/>
  <c r="Y554" i="2"/>
  <c r="Z537" i="2"/>
  <c r="Y543" i="2"/>
  <c r="Z533" i="2"/>
  <c r="Z503" i="2"/>
  <c r="Z487" i="2"/>
  <c r="Z461" i="2"/>
  <c r="Y515" i="2"/>
  <c r="Y511" i="2"/>
  <c r="Y507" i="2"/>
  <c r="Y503" i="2"/>
  <c r="Y499" i="2"/>
  <c r="Y495" i="2"/>
  <c r="Y491" i="2"/>
  <c r="Y487" i="2"/>
  <c r="Y483" i="2"/>
  <c r="Y479" i="2"/>
  <c r="Y475" i="2"/>
  <c r="Z455" i="2"/>
  <c r="Y432" i="2"/>
  <c r="Z428" i="2"/>
  <c r="Y416" i="2"/>
  <c r="Y431" i="2"/>
  <c r="Y412" i="2"/>
  <c r="Z416" i="2"/>
  <c r="Z400" i="2"/>
  <c r="Z384" i="2"/>
  <c r="Z394" i="2"/>
  <c r="Y380" i="2"/>
  <c r="Y362" i="2"/>
  <c r="Y366" i="2"/>
  <c r="Y367" i="2"/>
  <c r="Z367" i="2"/>
  <c r="AF367" i="2" s="1"/>
  <c r="AU367" i="2" s="1"/>
  <c r="Z362" i="2"/>
  <c r="AF362" i="2" s="1"/>
  <c r="AU362" i="2" s="1"/>
  <c r="Y354" i="2"/>
  <c r="Z343" i="2"/>
  <c r="Y342" i="2"/>
  <c r="Z325" i="2"/>
  <c r="Z310" i="2"/>
  <c r="Y309" i="2"/>
  <c r="Y304" i="2"/>
  <c r="Z301" i="2"/>
  <c r="Z302" i="2"/>
  <c r="Y294" i="2"/>
  <c r="Z294" i="2"/>
  <c r="Y305" i="2"/>
  <c r="Y292" i="2"/>
  <c r="Y289" i="2"/>
  <c r="Z279" i="2"/>
  <c r="Z289" i="2"/>
  <c r="Z273" i="2"/>
  <c r="Z272" i="2"/>
  <c r="Y264" i="2"/>
  <c r="Z264" i="2"/>
  <c r="Z260" i="2"/>
  <c r="Z253" i="2"/>
  <c r="Z243" i="2"/>
  <c r="Y237" i="2"/>
  <c r="Y225" i="2"/>
  <c r="Y209" i="2"/>
  <c r="Y197" i="2"/>
  <c r="Z197" i="2"/>
  <c r="AF197" i="2" s="1"/>
  <c r="AU197" i="2" s="1"/>
  <c r="Y200" i="2"/>
  <c r="Y231" i="2"/>
  <c r="Z204" i="2"/>
  <c r="Y189" i="2"/>
  <c r="Z189" i="2"/>
  <c r="AF189" i="2" s="1"/>
  <c r="AU189" i="2" s="1"/>
  <c r="Z734" i="2"/>
  <c r="Z695" i="2"/>
  <c r="Y685" i="2"/>
  <c r="Z685" i="2"/>
  <c r="Z772" i="2"/>
  <c r="Z764" i="2"/>
  <c r="Z756" i="2"/>
  <c r="Z748" i="2"/>
  <c r="Z740" i="2"/>
  <c r="Z732" i="2"/>
  <c r="Z724" i="2"/>
  <c r="Z716" i="2"/>
  <c r="Z705" i="2"/>
  <c r="Y695" i="2"/>
  <c r="Y713" i="2"/>
  <c r="Z709" i="2"/>
  <c r="Y707" i="2"/>
  <c r="Y691" i="2"/>
  <c r="Z687" i="2"/>
  <c r="Z610" i="2"/>
  <c r="Y614" i="2"/>
  <c r="Z606" i="2"/>
  <c r="Y608" i="2"/>
  <c r="Z578" i="2"/>
  <c r="Z562" i="2"/>
  <c r="Z529" i="2"/>
  <c r="Z551" i="2"/>
  <c r="Z543" i="2"/>
  <c r="Z580" i="2"/>
  <c r="Z564" i="2"/>
  <c r="Z553" i="2"/>
  <c r="Z545" i="2"/>
  <c r="Y551" i="2"/>
  <c r="Z547" i="2"/>
  <c r="Y545" i="2"/>
  <c r="Y525" i="2"/>
  <c r="Z507" i="2"/>
  <c r="Z491" i="2"/>
  <c r="Z475" i="2"/>
  <c r="Z471" i="2"/>
  <c r="Z463" i="2"/>
  <c r="Z465" i="2"/>
  <c r="Z434" i="2"/>
  <c r="Z412" i="2"/>
  <c r="Y445" i="2"/>
  <c r="Y441" i="2"/>
  <c r="Y437" i="2"/>
  <c r="Z424" i="2"/>
  <c r="Z420" i="2"/>
  <c r="Z414" i="2"/>
  <c r="Y406" i="2"/>
  <c r="Z406" i="2"/>
  <c r="Z408" i="2"/>
  <c r="Z404" i="2"/>
  <c r="Z388" i="2"/>
  <c r="Z376" i="2"/>
  <c r="Z398" i="2"/>
  <c r="Z378" i="2"/>
  <c r="Y375" i="2"/>
  <c r="Y371" i="2"/>
  <c r="Z371" i="2"/>
  <c r="Y359" i="2"/>
  <c r="Z359" i="2"/>
  <c r="Z375" i="2"/>
  <c r="Y363" i="2"/>
  <c r="Z363" i="2"/>
  <c r="Z691" i="2"/>
  <c r="Y708" i="2"/>
  <c r="Z699" i="2"/>
  <c r="Z683" i="2"/>
  <c r="Z628" i="2"/>
  <c r="Z630" i="2"/>
  <c r="Z608" i="2"/>
  <c r="Z673" i="2"/>
  <c r="Z665" i="2"/>
  <c r="Z657" i="2"/>
  <c r="Z649" i="2"/>
  <c r="AF649" i="2" s="1"/>
  <c r="AU649" i="2" s="1"/>
  <c r="Z641" i="2"/>
  <c r="Y633" i="2"/>
  <c r="Z629" i="2"/>
  <c r="Z622" i="2"/>
  <c r="AF622" i="2" s="1"/>
  <c r="AU622" i="2" s="1"/>
  <c r="Z604" i="2"/>
  <c r="Z634" i="2"/>
  <c r="Y632" i="2"/>
  <c r="AE632" i="2" s="1"/>
  <c r="AT632" i="2" s="1"/>
  <c r="Y624" i="2"/>
  <c r="Z602" i="2"/>
  <c r="Z582" i="2"/>
  <c r="Z566" i="2"/>
  <c r="Y550" i="2"/>
  <c r="Z541" i="2"/>
  <c r="Z519" i="2"/>
  <c r="Z584" i="2"/>
  <c r="Z568" i="2"/>
  <c r="Z523" i="2"/>
  <c r="Y541" i="2"/>
  <c r="Y527" i="2"/>
  <c r="Z511" i="2"/>
  <c r="Z495" i="2"/>
  <c r="Z479" i="2"/>
  <c r="Z457" i="2"/>
  <c r="Z453" i="2"/>
  <c r="Z467" i="2"/>
  <c r="Z445" i="2"/>
  <c r="AF445" i="2" s="1"/>
  <c r="AU445" i="2" s="1"/>
  <c r="Z441" i="2"/>
  <c r="Z437" i="2"/>
  <c r="Z426" i="2"/>
  <c r="Y410" i="2"/>
  <c r="Z410" i="2"/>
  <c r="AF410" i="2" s="1"/>
  <c r="AU410" i="2" s="1"/>
  <c r="Y434" i="2"/>
  <c r="Z422" i="2"/>
  <c r="Y414" i="2"/>
  <c r="Z430" i="2"/>
  <c r="Z418" i="2"/>
  <c r="Z432" i="2"/>
  <c r="Z392" i="2"/>
  <c r="Z386" i="2"/>
  <c r="Z374" i="2"/>
  <c r="Z380" i="2"/>
  <c r="Z402" i="2"/>
  <c r="Y382" i="2"/>
  <c r="Y358" i="2"/>
  <c r="Z350" i="2"/>
  <c r="Y350" i="2"/>
  <c r="Z358" i="2"/>
  <c r="Z351" i="2"/>
  <c r="Z335" i="2"/>
  <c r="Y334" i="2"/>
  <c r="Y325" i="2"/>
  <c r="Y321" i="2"/>
  <c r="Z314" i="2"/>
  <c r="Y313" i="2"/>
  <c r="Y302" i="2"/>
  <c r="Z283" i="2"/>
  <c r="Y287" i="2"/>
  <c r="Z281" i="2"/>
  <c r="Z268" i="2"/>
  <c r="Z275" i="2"/>
  <c r="Y268" i="2"/>
  <c r="Z247" i="2"/>
  <c r="Y254" i="2"/>
  <c r="Z249" i="2"/>
  <c r="Z237" i="2"/>
  <c r="Z233" i="2"/>
  <c r="Y233" i="2"/>
  <c r="Z239" i="2"/>
  <c r="Y217" i="2"/>
  <c r="Z212" i="2"/>
  <c r="Z306" i="2"/>
  <c r="Z270" i="2"/>
  <c r="Z251" i="2"/>
  <c r="Y221" i="2"/>
  <c r="Y213" i="2"/>
  <c r="Y205" i="2"/>
  <c r="Z228" i="2"/>
  <c r="Y184" i="2"/>
  <c r="Z169" i="2"/>
  <c r="Y168" i="2"/>
  <c r="Y154" i="2"/>
  <c r="Z147" i="2"/>
  <c r="Y120" i="2"/>
  <c r="Y103" i="2"/>
  <c r="AE103" i="2" s="1"/>
  <c r="AT103" i="2" s="1"/>
  <c r="Z72" i="2"/>
  <c r="Z70" i="2"/>
  <c r="Z75" i="2"/>
  <c r="Z53" i="2"/>
  <c r="Y25" i="2"/>
  <c r="Z23" i="2"/>
  <c r="Z7" i="2"/>
  <c r="Y322" i="2"/>
  <c r="Z322" i="2"/>
  <c r="Y298" i="2"/>
  <c r="Z298" i="2"/>
  <c r="Y279" i="2"/>
  <c r="Z277" i="2"/>
  <c r="Y270" i="2"/>
  <c r="Z256" i="2"/>
  <c r="Y253" i="2"/>
  <c r="Y193" i="2"/>
  <c r="Z193" i="2"/>
  <c r="AF193" i="2" s="1"/>
  <c r="AU193" i="2" s="1"/>
  <c r="Y185" i="2"/>
  <c r="Z185" i="2"/>
  <c r="Z200" i="2"/>
  <c r="Z173" i="2"/>
  <c r="Y172" i="2"/>
  <c r="Z156" i="2"/>
  <c r="AF156" i="2" s="1"/>
  <c r="AU156" i="2" s="1"/>
  <c r="Y181" i="2"/>
  <c r="Y173" i="2"/>
  <c r="Y165" i="2"/>
  <c r="Z155" i="2"/>
  <c r="Y136" i="2"/>
  <c r="Z131" i="2"/>
  <c r="Z106" i="2"/>
  <c r="Z96" i="2"/>
  <c r="Z108" i="2"/>
  <c r="Y96" i="2"/>
  <c r="Y108" i="2"/>
  <c r="Y75" i="2"/>
  <c r="Y66" i="2"/>
  <c r="Y62" i="2"/>
  <c r="Y56" i="2"/>
  <c r="Z21" i="2"/>
  <c r="Y18" i="2"/>
  <c r="Y196" i="2"/>
  <c r="Y144" i="2"/>
  <c r="Y124" i="2"/>
  <c r="Z127" i="2"/>
  <c r="Z118" i="2"/>
  <c r="Y121" i="2"/>
  <c r="Z110" i="2"/>
  <c r="Z104" i="2"/>
  <c r="Y92" i="2"/>
  <c r="Y84" i="2"/>
  <c r="Y78" i="2"/>
  <c r="Z66" i="2"/>
  <c r="Z47" i="2"/>
  <c r="Y19" i="2"/>
  <c r="Y15" i="2"/>
  <c r="Z6" i="2"/>
  <c r="Y7" i="2"/>
  <c r="Z339" i="2"/>
  <c r="Y338" i="2"/>
  <c r="Z318" i="2"/>
  <c r="Y317" i="2"/>
  <c r="Y291" i="2"/>
  <c r="Z291" i="2"/>
  <c r="Z285" i="2"/>
  <c r="Z287" i="2"/>
  <c r="Z266" i="2"/>
  <c r="Z262" i="2"/>
  <c r="Y192" i="2"/>
  <c r="Z224" i="2"/>
  <c r="Z220" i="2"/>
  <c r="Z216" i="2"/>
  <c r="Z232" i="2"/>
  <c r="Y155" i="2"/>
  <c r="Z148" i="2"/>
  <c r="Y188" i="2"/>
  <c r="Z177" i="2"/>
  <c r="Y176" i="2"/>
  <c r="Y152" i="2"/>
  <c r="Y143" i="2"/>
  <c r="Z143" i="2"/>
  <c r="Y159" i="2"/>
  <c r="Y140" i="2"/>
  <c r="Y118" i="2"/>
  <c r="Z107" i="2"/>
  <c r="Z102" i="2"/>
  <c r="Y102" i="2"/>
  <c r="Y88" i="2"/>
  <c r="Y80" i="2"/>
  <c r="Y70" i="2"/>
  <c r="Y79" i="2"/>
  <c r="Z57" i="2"/>
  <c r="Z62" i="2"/>
  <c r="Z51" i="2"/>
  <c r="Z43" i="2"/>
  <c r="Z33" i="2"/>
  <c r="Z15" i="2"/>
  <c r="Y14" i="2"/>
  <c r="Y329" i="2"/>
  <c r="Y326" i="2"/>
  <c r="Z326" i="2"/>
  <c r="Y297" i="2"/>
  <c r="Y301" i="2"/>
  <c r="Y272" i="2"/>
  <c r="Z258" i="2"/>
  <c r="Z241" i="2"/>
  <c r="AF241" i="2" s="1"/>
  <c r="AU241" i="2" s="1"/>
  <c r="Z245" i="2"/>
  <c r="Z208" i="2"/>
  <c r="Z201" i="2"/>
  <c r="Z203" i="2"/>
  <c r="Y148" i="2"/>
  <c r="Z181" i="2"/>
  <c r="Y180" i="2"/>
  <c r="Z165" i="2"/>
  <c r="Y164" i="2"/>
  <c r="Y160" i="2"/>
  <c r="Y177" i="2"/>
  <c r="Y169" i="2"/>
  <c r="Y151" i="2"/>
  <c r="Z160" i="2"/>
  <c r="Z152" i="2"/>
  <c r="Y147" i="2"/>
  <c r="Y128" i="2"/>
  <c r="Z122" i="2"/>
  <c r="Z120" i="2"/>
  <c r="Z139" i="2"/>
  <c r="Y107" i="2"/>
  <c r="Z98" i="2"/>
  <c r="Z94" i="2"/>
  <c r="Z90" i="2"/>
  <c r="Z86" i="2"/>
  <c r="Z82" i="2"/>
  <c r="Z74" i="2"/>
  <c r="Y57" i="2"/>
  <c r="Z55" i="2"/>
  <c r="AF55" i="2" s="1"/>
  <c r="AU55" i="2" s="1"/>
  <c r="Y49" i="2"/>
  <c r="Y45" i="2"/>
  <c r="Y41" i="2"/>
  <c r="Z37" i="2"/>
  <c r="Z39" i="2"/>
  <c r="Y33" i="2"/>
  <c r="Y29" i="2"/>
  <c r="Z18" i="2"/>
  <c r="Z11" i="2"/>
  <c r="Y10" i="2"/>
  <c r="Y11" i="2"/>
  <c r="Y132" i="2"/>
  <c r="Z135" i="2"/>
  <c r="Z116" i="2"/>
  <c r="Z112" i="2"/>
  <c r="Z114" i="2"/>
  <c r="Z100" i="2"/>
  <c r="Y76" i="2"/>
  <c r="Z76" i="2"/>
  <c r="Z78" i="2"/>
  <c r="Z29" i="2"/>
  <c r="Z25" i="2"/>
  <c r="AF25" i="2" s="1"/>
  <c r="AU25" i="2" s="1"/>
  <c r="Z27" i="2"/>
  <c r="AF27" i="2" s="1"/>
  <c r="AU27" i="2" s="1"/>
  <c r="Y6" i="2"/>
  <c r="B62" i="2"/>
  <c r="Y5" i="2"/>
  <c r="Z5" i="2"/>
  <c r="D23" i="2"/>
  <c r="Y4" i="2"/>
  <c r="Z4" i="2"/>
  <c r="E23" i="2"/>
  <c r="AD4" i="2"/>
  <c r="AC4" i="2"/>
  <c r="D26" i="2"/>
  <c r="E26" i="2"/>
  <c r="AD5" i="2"/>
  <c r="AC5" i="2"/>
  <c r="BP339" i="2" l="1"/>
  <c r="BP76" i="2"/>
  <c r="BP272" i="2"/>
  <c r="BP362" i="2"/>
  <c r="BP35" i="2"/>
  <c r="BQ35" i="2" s="1"/>
  <c r="AF705" i="2"/>
  <c r="AU705" i="2" s="1"/>
  <c r="AE743" i="2"/>
  <c r="AT743" i="2" s="1"/>
  <c r="BP309" i="2"/>
  <c r="BQ309" i="2" s="1"/>
  <c r="BP383" i="2"/>
  <c r="BQ383" i="2" s="1"/>
  <c r="BP265" i="2"/>
  <c r="BP318" i="2"/>
  <c r="BP680" i="2"/>
  <c r="BQ680" i="2" s="1"/>
  <c r="BP811" i="2"/>
  <c r="BR811" i="2" s="1"/>
  <c r="BP596" i="2"/>
  <c r="BR596" i="2" s="1"/>
  <c r="BP118" i="2"/>
  <c r="BQ118" i="2" s="1"/>
  <c r="BP160" i="2"/>
  <c r="BQ160" i="2" s="1"/>
  <c r="BP353" i="2"/>
  <c r="BR353" i="2" s="1"/>
  <c r="BP183" i="2"/>
  <c r="BQ183" i="2" s="1"/>
  <c r="BP284" i="2"/>
  <c r="BP126" i="2"/>
  <c r="BR126" i="2" s="1"/>
  <c r="BP312" i="2"/>
  <c r="BR312" i="2" s="1"/>
  <c r="BP144" i="2"/>
  <c r="BQ144" i="2" s="1"/>
  <c r="BP147" i="2"/>
  <c r="BQ147" i="2" s="1"/>
  <c r="BP610" i="2"/>
  <c r="BR610" i="2" s="1"/>
  <c r="BP691" i="2"/>
  <c r="BR691" i="2" s="1"/>
  <c r="BP201" i="2"/>
  <c r="BR201" i="2" s="1"/>
  <c r="BP467" i="2"/>
  <c r="AF294" i="2"/>
  <c r="AU294" i="2" s="1"/>
  <c r="AF113" i="2"/>
  <c r="AU113" i="2" s="1"/>
  <c r="AF11" i="2"/>
  <c r="AU11" i="2" s="1"/>
  <c r="AE15" i="2"/>
  <c r="AT15" i="2" s="1"/>
  <c r="AF449" i="2"/>
  <c r="AU449" i="2" s="1"/>
  <c r="AE647" i="2"/>
  <c r="AT647" i="2" s="1"/>
  <c r="AF498" i="2"/>
  <c r="AU498" i="2" s="1"/>
  <c r="AE380" i="2"/>
  <c r="AT380" i="2" s="1"/>
  <c r="AE355" i="2"/>
  <c r="AT355" i="2" s="1"/>
  <c r="AE271" i="2"/>
  <c r="AT271" i="2" s="1"/>
  <c r="BP412" i="2"/>
  <c r="BQ412" i="2" s="1"/>
  <c r="BP115" i="2"/>
  <c r="BR115" i="2" s="1"/>
  <c r="BP288" i="2"/>
  <c r="BR288" i="2" s="1"/>
  <c r="BP20" i="2"/>
  <c r="BR20" i="2" s="1"/>
  <c r="BP227" i="2"/>
  <c r="BQ227" i="2" s="1"/>
  <c r="BP690" i="2"/>
  <c r="BP405" i="2"/>
  <c r="BR405" i="2" s="1"/>
  <c r="BP16" i="2"/>
  <c r="BR16" i="2" s="1"/>
  <c r="BP216" i="2"/>
  <c r="BQ216" i="2" s="1"/>
  <c r="BP36" i="2"/>
  <c r="BR36" i="2" s="1"/>
  <c r="BP770" i="2"/>
  <c r="BQ770" i="2" s="1"/>
  <c r="BP365" i="2"/>
  <c r="BR365" i="2" s="1"/>
  <c r="BP211" i="2"/>
  <c r="BR211" i="2" s="1"/>
  <c r="BP38" i="2"/>
  <c r="BP80" i="2"/>
  <c r="BR80" i="2" s="1"/>
  <c r="BP5" i="2"/>
  <c r="BQ5" i="2" s="1"/>
  <c r="BP6" i="2"/>
  <c r="BQ6" i="2" s="1"/>
  <c r="BP781" i="2"/>
  <c r="BR781" i="2" s="1"/>
  <c r="BP375" i="2"/>
  <c r="BQ375" i="2" s="1"/>
  <c r="BP252" i="2"/>
  <c r="BQ252" i="2" s="1"/>
  <c r="BP558" i="2"/>
  <c r="BR558" i="2" s="1"/>
  <c r="BP106" i="2"/>
  <c r="BP642" i="2"/>
  <c r="BQ642" i="2" s="1"/>
  <c r="BP27" i="2"/>
  <c r="BQ27" i="2" s="1"/>
  <c r="BP82" i="2"/>
  <c r="BR82" i="2" s="1"/>
  <c r="BP594" i="2"/>
  <c r="BR594" i="2" s="1"/>
  <c r="AF499" i="2"/>
  <c r="AU499" i="2" s="1"/>
  <c r="BP83" i="2"/>
  <c r="BQ83" i="2" s="1"/>
  <c r="BP153" i="2"/>
  <c r="BQ153" i="2" s="1"/>
  <c r="BP302" i="2"/>
  <c r="BP413" i="2"/>
  <c r="BR413" i="2" s="1"/>
  <c r="BP398" i="2"/>
  <c r="BR398" i="2" s="1"/>
  <c r="BP314" i="2"/>
  <c r="BR314" i="2" s="1"/>
  <c r="BP293" i="2"/>
  <c r="BR293" i="2" s="1"/>
  <c r="BP88" i="2"/>
  <c r="BQ88" i="2" s="1"/>
  <c r="BP582" i="2"/>
  <c r="BQ582" i="2" s="1"/>
  <c r="BP813" i="2"/>
  <c r="BR813" i="2" s="1"/>
  <c r="BP310" i="2"/>
  <c r="BP305" i="2"/>
  <c r="BR305" i="2" s="1"/>
  <c r="BP131" i="2"/>
  <c r="BQ131" i="2" s="1"/>
  <c r="BP66" i="2"/>
  <c r="BQ66" i="2" s="1"/>
  <c r="BP93" i="2"/>
  <c r="BQ93" i="2" s="1"/>
  <c r="BP484" i="2"/>
  <c r="BQ484" i="2" s="1"/>
  <c r="BP798" i="2"/>
  <c r="BQ798" i="2" s="1"/>
  <c r="BP334" i="2"/>
  <c r="BQ334" i="2" s="1"/>
  <c r="BP49" i="2"/>
  <c r="BP11" i="2"/>
  <c r="BQ11" i="2" s="1"/>
  <c r="BP54" i="2"/>
  <c r="BQ54" i="2" s="1"/>
  <c r="BP476" i="2"/>
  <c r="BQ476" i="2" s="1"/>
  <c r="BP250" i="2"/>
  <c r="BR250" i="2" s="1"/>
  <c r="BP233" i="2"/>
  <c r="BQ233" i="2" s="1"/>
  <c r="BP31" i="2"/>
  <c r="BQ31" i="2" s="1"/>
  <c r="BP454" i="2"/>
  <c r="BQ454" i="2" s="1"/>
  <c r="BP374" i="2"/>
  <c r="BP294" i="2"/>
  <c r="BR294" i="2" s="1"/>
  <c r="BP225" i="2"/>
  <c r="BQ225" i="2" s="1"/>
  <c r="BP515" i="2"/>
  <c r="BR515" i="2" s="1"/>
  <c r="BP40" i="2"/>
  <c r="BQ40" i="2" s="1"/>
  <c r="BP256" i="2"/>
  <c r="BR256" i="2" s="1"/>
  <c r="BP575" i="2"/>
  <c r="BQ575" i="2" s="1"/>
  <c r="BP741" i="2"/>
  <c r="BQ741" i="2" s="1"/>
  <c r="BP142" i="2"/>
  <c r="BP96" i="2"/>
  <c r="BQ96" i="2" s="1"/>
  <c r="BP297" i="2"/>
  <c r="BR297" i="2" s="1"/>
  <c r="BP222" i="2"/>
  <c r="BR222" i="2" s="1"/>
  <c r="BP745" i="2"/>
  <c r="BQ745" i="2" s="1"/>
  <c r="BP234" i="2"/>
  <c r="BR234" i="2" s="1"/>
  <c r="BP145" i="2"/>
  <c r="BR145" i="2" s="1"/>
  <c r="BP299" i="2"/>
  <c r="BR299" i="2" s="1"/>
  <c r="BP422" i="2"/>
  <c r="BP815" i="2"/>
  <c r="BR815" i="2" s="1"/>
  <c r="BP246" i="2"/>
  <c r="BR246" i="2" s="1"/>
  <c r="BP205" i="2"/>
  <c r="BR205" i="2" s="1"/>
  <c r="BP510" i="2"/>
  <c r="BR510" i="2" s="1"/>
  <c r="BP338" i="2"/>
  <c r="BR338" i="2" s="1"/>
  <c r="BP168" i="2"/>
  <c r="BR168" i="2" s="1"/>
  <c r="BP505" i="2"/>
  <c r="BR505" i="2" s="1"/>
  <c r="BP775" i="2"/>
  <c r="BP75" i="2"/>
  <c r="BQ75" i="2" s="1"/>
  <c r="BP173" i="2"/>
  <c r="BR173" i="2" s="1"/>
  <c r="BP600" i="2"/>
  <c r="BQ600" i="2" s="1"/>
  <c r="BP9" i="2"/>
  <c r="BQ9" i="2" s="1"/>
  <c r="BP158" i="2"/>
  <c r="BR158" i="2" s="1"/>
  <c r="BP26" i="2"/>
  <c r="BR26" i="2" s="1"/>
  <c r="BP186" i="2"/>
  <c r="BR186" i="2" s="1"/>
  <c r="BP125" i="2"/>
  <c r="BP171" i="2"/>
  <c r="BQ171" i="2" s="1"/>
  <c r="BP532" i="2"/>
  <c r="BR532" i="2" s="1"/>
  <c r="BP697" i="2"/>
  <c r="BQ697" i="2" s="1"/>
  <c r="BP182" i="2"/>
  <c r="BR182" i="2" s="1"/>
  <c r="BP141" i="2"/>
  <c r="BR141" i="2" s="1"/>
  <c r="BP414" i="2"/>
  <c r="BQ414" i="2" s="1"/>
  <c r="BP210" i="2"/>
  <c r="BR210" i="2" s="1"/>
  <c r="BP347" i="2"/>
  <c r="BP277" i="2"/>
  <c r="BR277" i="2" s="1"/>
  <c r="BP445" i="2"/>
  <c r="BQ445" i="2" s="1"/>
  <c r="BP336" i="2"/>
  <c r="BR336" i="2" s="1"/>
  <c r="BP444" i="2"/>
  <c r="BR444" i="2" s="1"/>
  <c r="BP590" i="2"/>
  <c r="BQ590" i="2" s="1"/>
  <c r="BP275" i="2"/>
  <c r="BR275" i="2" s="1"/>
  <c r="BP281" i="2"/>
  <c r="BQ281" i="2" s="1"/>
  <c r="BP42" i="2"/>
  <c r="BP122" i="2"/>
  <c r="BR122" i="2" s="1"/>
  <c r="BP41" i="2"/>
  <c r="BQ41" i="2" s="1"/>
  <c r="BP139" i="2"/>
  <c r="BR139" i="2" s="1"/>
  <c r="BP404" i="2"/>
  <c r="BQ404" i="2" s="1"/>
  <c r="BP30" i="2"/>
  <c r="BR30" i="2" s="1"/>
  <c r="BP166" i="2"/>
  <c r="BQ166" i="2" s="1"/>
  <c r="BP348" i="2"/>
  <c r="BQ348" i="2" s="1"/>
  <c r="BP460" i="2"/>
  <c r="BP162" i="2"/>
  <c r="BQ162" i="2" s="1"/>
  <c r="BP91" i="2"/>
  <c r="BR91" i="2" s="1"/>
  <c r="BP372" i="2"/>
  <c r="BR372" i="2" s="1"/>
  <c r="BP808" i="2"/>
  <c r="BR808" i="2" s="1"/>
  <c r="BP156" i="2"/>
  <c r="BR156" i="2" s="1"/>
  <c r="AF716" i="2"/>
  <c r="AU716" i="2" s="1"/>
  <c r="AF685" i="2"/>
  <c r="AU685" i="2" s="1"/>
  <c r="AE190" i="2"/>
  <c r="AT190" i="2" s="1"/>
  <c r="AE69" i="2"/>
  <c r="AT69" i="2" s="1"/>
  <c r="AF717" i="2"/>
  <c r="AU717" i="2" s="1"/>
  <c r="AE579" i="2"/>
  <c r="AT579" i="2" s="1"/>
  <c r="AF478" i="2"/>
  <c r="AU478" i="2" s="1"/>
  <c r="AF468" i="2"/>
  <c r="AU468" i="2" s="1"/>
  <c r="AE816" i="2"/>
  <c r="AT816" i="2" s="1"/>
  <c r="AF167" i="2"/>
  <c r="AU167" i="2" s="1"/>
  <c r="AF520" i="2"/>
  <c r="AU520" i="2" s="1"/>
  <c r="AE464" i="2"/>
  <c r="AT464" i="2" s="1"/>
  <c r="AF148" i="2"/>
  <c r="AU148" i="2" s="1"/>
  <c r="AE350" i="2"/>
  <c r="AT350" i="2" s="1"/>
  <c r="AE164" i="2"/>
  <c r="AT164" i="2" s="1"/>
  <c r="AF256" i="2"/>
  <c r="AU256" i="2" s="1"/>
  <c r="AE768" i="2"/>
  <c r="AT768" i="2" s="1"/>
  <c r="AF207" i="2"/>
  <c r="AU207" i="2" s="1"/>
  <c r="AE433" i="2"/>
  <c r="AT433" i="2" s="1"/>
  <c r="BP494" i="2"/>
  <c r="BR494" i="2" s="1"/>
  <c r="BP572" i="2"/>
  <c r="BQ572" i="2" s="1"/>
  <c r="BP128" i="2"/>
  <c r="BR128" i="2" s="1"/>
  <c r="BP254" i="2"/>
  <c r="BR254" i="2" s="1"/>
  <c r="BP316" i="2"/>
  <c r="BR316" i="2" s="1"/>
  <c r="BP462" i="2"/>
  <c r="BR462" i="2" s="1"/>
  <c r="BP28" i="2"/>
  <c r="BR28" i="2" s="1"/>
  <c r="BP217" i="2"/>
  <c r="BR217" i="2" s="1"/>
  <c r="BP419" i="2"/>
  <c r="BR419" i="2" s="1"/>
  <c r="BP800" i="2"/>
  <c r="BQ800" i="2" s="1"/>
  <c r="BP94" i="2"/>
  <c r="BR94" i="2" s="1"/>
  <c r="BP371" i="2"/>
  <c r="BR371" i="2" s="1"/>
  <c r="BP479" i="2"/>
  <c r="BQ479" i="2" s="1"/>
  <c r="BP58" i="2"/>
  <c r="BR58" i="2" s="1"/>
  <c r="BP346" i="2"/>
  <c r="BR346" i="2" s="1"/>
  <c r="BP218" i="2"/>
  <c r="BR218" i="2" s="1"/>
  <c r="BP90" i="2"/>
  <c r="BR90" i="2" s="1"/>
  <c r="BP273" i="2"/>
  <c r="BQ273" i="2" s="1"/>
  <c r="BP105" i="2"/>
  <c r="BQ105" i="2" s="1"/>
  <c r="BP268" i="2"/>
  <c r="BQ268" i="2" s="1"/>
  <c r="BP363" i="2"/>
  <c r="BQ363" i="2" s="1"/>
  <c r="BP107" i="2"/>
  <c r="BR107" i="2" s="1"/>
  <c r="BP674" i="2"/>
  <c r="BQ674" i="2" s="1"/>
  <c r="BP390" i="2"/>
  <c r="BR390" i="2" s="1"/>
  <c r="BP511" i="2"/>
  <c r="BQ511" i="2" s="1"/>
  <c r="BP729" i="2"/>
  <c r="BQ729" i="2" s="1"/>
  <c r="BP545" i="2"/>
  <c r="BR545" i="2" s="1"/>
  <c r="BP52" i="2"/>
  <c r="BR52" i="2" s="1"/>
  <c r="BP278" i="2"/>
  <c r="BR278" i="2" s="1"/>
  <c r="BP150" i="2"/>
  <c r="BR150" i="2" s="1"/>
  <c r="BP337" i="2"/>
  <c r="BQ337" i="2" s="1"/>
  <c r="BP185" i="2"/>
  <c r="BR185" i="2" s="1"/>
  <c r="BP264" i="2"/>
  <c r="BQ264" i="2" s="1"/>
  <c r="BP99" i="2"/>
  <c r="BR99" i="2" s="1"/>
  <c r="BP382" i="2"/>
  <c r="BQ382" i="2" s="1"/>
  <c r="BP709" i="2"/>
  <c r="BR709" i="2" s="1"/>
  <c r="BP56" i="2"/>
  <c r="BQ56" i="2" s="1"/>
  <c r="BP146" i="2"/>
  <c r="BQ146" i="2" s="1"/>
  <c r="BP177" i="2"/>
  <c r="BQ177" i="2" s="1"/>
  <c r="BP136" i="2"/>
  <c r="BR136" i="2" s="1"/>
  <c r="BP531" i="2"/>
  <c r="BQ531" i="2" s="1"/>
  <c r="BP452" i="2"/>
  <c r="BR452" i="2" s="1"/>
  <c r="BP213" i="2"/>
  <c r="BR213" i="2" s="1"/>
  <c r="BP87" i="2"/>
  <c r="BQ87" i="2" s="1"/>
  <c r="BP701" i="2"/>
  <c r="BR701" i="2" s="1"/>
  <c r="BP643" i="2"/>
  <c r="BR643" i="2" s="1"/>
  <c r="BP738" i="2"/>
  <c r="BR738" i="2" s="1"/>
  <c r="BP645" i="2"/>
  <c r="BR645" i="2" s="1"/>
  <c r="BP547" i="2"/>
  <c r="BR547" i="2" s="1"/>
  <c r="BP190" i="2"/>
  <c r="BR190" i="2" s="1"/>
  <c r="BP224" i="2"/>
  <c r="BQ224" i="2" s="1"/>
  <c r="BP540" i="2"/>
  <c r="BR540" i="2" s="1"/>
  <c r="BP366" i="2"/>
  <c r="BR366" i="2" s="1"/>
  <c r="BP129" i="2"/>
  <c r="BR129" i="2" s="1"/>
  <c r="BP634" i="2"/>
  <c r="BR634" i="2" s="1"/>
  <c r="BP727" i="2"/>
  <c r="BQ727" i="2" s="1"/>
  <c r="BP345" i="2"/>
  <c r="BR345" i="2" s="1"/>
  <c r="BP243" i="2"/>
  <c r="BR243" i="2" s="1"/>
  <c r="BP802" i="2"/>
  <c r="BQ802" i="2" s="1"/>
  <c r="BP74" i="2"/>
  <c r="BR74" i="2" s="1"/>
  <c r="BP330" i="2"/>
  <c r="BR330" i="2" s="1"/>
  <c r="BP202" i="2"/>
  <c r="BR202" i="2" s="1"/>
  <c r="BP67" i="2"/>
  <c r="BR67" i="2" s="1"/>
  <c r="BP253" i="2"/>
  <c r="BR253" i="2" s="1"/>
  <c r="BP81" i="2"/>
  <c r="BQ81" i="2" s="1"/>
  <c r="BP248" i="2"/>
  <c r="BR248" i="2" s="1"/>
  <c r="BP331" i="2"/>
  <c r="BQ331" i="2" s="1"/>
  <c r="BP69" i="2"/>
  <c r="BR69" i="2" s="1"/>
  <c r="BP706" i="2"/>
  <c r="BQ706" i="2" s="1"/>
  <c r="BP564" i="2"/>
  <c r="BR564" i="2" s="1"/>
  <c r="BP616" i="2"/>
  <c r="BQ616" i="2" s="1"/>
  <c r="BP613" i="2"/>
  <c r="BR613" i="2" s="1"/>
  <c r="BP14" i="2"/>
  <c r="BR14" i="2" s="1"/>
  <c r="BP68" i="2"/>
  <c r="BQ68" i="2" s="1"/>
  <c r="BP262" i="2"/>
  <c r="BQ262" i="2" s="1"/>
  <c r="BP134" i="2"/>
  <c r="BR134" i="2" s="1"/>
  <c r="BP321" i="2"/>
  <c r="BR321" i="2" s="1"/>
  <c r="BP161" i="2"/>
  <c r="BR161" i="2" s="1"/>
  <c r="BP176" i="2"/>
  <c r="BQ176" i="2" s="1"/>
  <c r="BP451" i="2"/>
  <c r="BQ451" i="2" s="1"/>
  <c r="BP492" i="2"/>
  <c r="BR492" i="2" s="1"/>
  <c r="BP768" i="2"/>
  <c r="BQ768" i="2" s="1"/>
  <c r="BP354" i="2"/>
  <c r="BQ354" i="2" s="1"/>
  <c r="BP98" i="2"/>
  <c r="BQ98" i="2" s="1"/>
  <c r="BP113" i="2"/>
  <c r="BR113" i="2" s="1"/>
  <c r="BP379" i="2"/>
  <c r="BR379" i="2" s="1"/>
  <c r="BP658" i="2"/>
  <c r="BQ658" i="2" s="1"/>
  <c r="BP447" i="2"/>
  <c r="BR447" i="2" s="1"/>
  <c r="BP85" i="2"/>
  <c r="BQ85" i="2" s="1"/>
  <c r="BP694" i="2"/>
  <c r="BQ694" i="2" s="1"/>
  <c r="BP683" i="2"/>
  <c r="BQ683" i="2" s="1"/>
  <c r="BP385" i="2"/>
  <c r="BQ385" i="2" s="1"/>
  <c r="BP698" i="2"/>
  <c r="BR698" i="2" s="1"/>
  <c r="BP70" i="2"/>
  <c r="BR70" i="2" s="1"/>
  <c r="BP89" i="2"/>
  <c r="BR89" i="2" s="1"/>
  <c r="BP627" i="2"/>
  <c r="BR627" i="2" s="1"/>
  <c r="BP43" i="2"/>
  <c r="BR43" i="2" s="1"/>
  <c r="BP307" i="2"/>
  <c r="BR307" i="2" s="1"/>
  <c r="BP664" i="2"/>
  <c r="BQ664" i="2" s="1"/>
  <c r="BP238" i="2"/>
  <c r="BR238" i="2" s="1"/>
  <c r="BP296" i="2"/>
  <c r="BQ296" i="2" s="1"/>
  <c r="BP430" i="2"/>
  <c r="BR430" i="2" s="1"/>
  <c r="BP44" i="2"/>
  <c r="BQ44" i="2" s="1"/>
  <c r="BP193" i="2"/>
  <c r="BQ193" i="2" s="1"/>
  <c r="BP483" i="2"/>
  <c r="BR483" i="2" s="1"/>
  <c r="BP736" i="2"/>
  <c r="BQ736" i="2" s="1"/>
  <c r="BP32" i="2"/>
  <c r="BR32" i="2" s="1"/>
  <c r="BP298" i="2"/>
  <c r="BR298" i="2" s="1"/>
  <c r="BP170" i="2"/>
  <c r="BR170" i="2" s="1"/>
  <c r="BP357" i="2"/>
  <c r="BQ357" i="2" s="1"/>
  <c r="BP209" i="2"/>
  <c r="BQ209" i="2" s="1"/>
  <c r="BP376" i="2"/>
  <c r="BR376" i="2" s="1"/>
  <c r="BP184" i="2"/>
  <c r="BR184" i="2" s="1"/>
  <c r="BP267" i="2"/>
  <c r="BR267" i="2" s="1"/>
  <c r="BP435" i="2"/>
  <c r="BQ435" i="2" s="1"/>
  <c r="BP550" i="2"/>
  <c r="BR550" i="2" s="1"/>
  <c r="BP500" i="2"/>
  <c r="BR500" i="2" s="1"/>
  <c r="BP779" i="2"/>
  <c r="BR779" i="2" s="1"/>
  <c r="BP784" i="2"/>
  <c r="BQ784" i="2" s="1"/>
  <c r="BP46" i="2"/>
  <c r="BR46" i="2" s="1"/>
  <c r="BP358" i="2"/>
  <c r="BR358" i="2" s="1"/>
  <c r="BP230" i="2"/>
  <c r="BQ230" i="2" s="1"/>
  <c r="BP102" i="2"/>
  <c r="BQ102" i="2" s="1"/>
  <c r="BP289" i="2"/>
  <c r="BQ289" i="2" s="1"/>
  <c r="BP121" i="2"/>
  <c r="BR121" i="2" s="1"/>
  <c r="BP15" i="2"/>
  <c r="BQ15" i="2" s="1"/>
  <c r="BP650" i="2"/>
  <c r="BR650" i="2" s="1"/>
  <c r="BP415" i="2"/>
  <c r="BQ415" i="2" s="1"/>
  <c r="BP665" i="2"/>
  <c r="BQ665" i="2" s="1"/>
  <c r="BP290" i="2"/>
  <c r="BQ290" i="2" s="1"/>
  <c r="BP349" i="2"/>
  <c r="BQ349" i="2" s="1"/>
  <c r="BP364" i="2"/>
  <c r="BR364" i="2" s="1"/>
  <c r="BP251" i="2"/>
  <c r="BR251" i="2" s="1"/>
  <c r="BP534" i="2"/>
  <c r="BQ534" i="2" s="1"/>
  <c r="BP818" i="2"/>
  <c r="BQ818" i="2" s="1"/>
  <c r="BP244" i="2"/>
  <c r="BR244" i="2" s="1"/>
  <c r="BP544" i="2"/>
  <c r="BR544" i="2" s="1"/>
  <c r="BP587" i="2"/>
  <c r="BR587" i="2" s="1"/>
  <c r="BP239" i="2"/>
  <c r="BR239" i="2" s="1"/>
  <c r="BP270" i="2"/>
  <c r="BQ270" i="2" s="1"/>
  <c r="BP206" i="2"/>
  <c r="BQ206" i="2" s="1"/>
  <c r="BP597" i="2"/>
  <c r="BR597" i="2" s="1"/>
  <c r="BP22" i="2"/>
  <c r="BQ22" i="2" s="1"/>
  <c r="BP313" i="2"/>
  <c r="BR313" i="2" s="1"/>
  <c r="BP179" i="2"/>
  <c r="BQ179" i="2" s="1"/>
  <c r="BP631" i="2"/>
  <c r="BQ631" i="2" s="1"/>
  <c r="BP174" i="2"/>
  <c r="BR174" i="2" s="1"/>
  <c r="BP192" i="2"/>
  <c r="BR192" i="2" s="1"/>
  <c r="BP508" i="2"/>
  <c r="BR508" i="2" s="1"/>
  <c r="BP350" i="2"/>
  <c r="BQ350" i="2" s="1"/>
  <c r="BP109" i="2"/>
  <c r="BR109" i="2" s="1"/>
  <c r="BP666" i="2"/>
  <c r="BR666" i="2" s="1"/>
  <c r="BP599" i="2"/>
  <c r="BR599" i="2" s="1"/>
  <c r="BP48" i="2"/>
  <c r="BQ48" i="2" s="1"/>
  <c r="BP282" i="2"/>
  <c r="BR282" i="2" s="1"/>
  <c r="BP154" i="2"/>
  <c r="BR154" i="2" s="1"/>
  <c r="BP341" i="2"/>
  <c r="BQ341" i="2" s="1"/>
  <c r="BP189" i="2"/>
  <c r="BR189" i="2" s="1"/>
  <c r="BP352" i="2"/>
  <c r="BR352" i="2" s="1"/>
  <c r="BP152" i="2"/>
  <c r="BR152" i="2" s="1"/>
  <c r="BP235" i="2"/>
  <c r="BQ235" i="2" s="1"/>
  <c r="BP499" i="2"/>
  <c r="BR499" i="2" s="1"/>
  <c r="BP518" i="2"/>
  <c r="BQ518" i="2" s="1"/>
  <c r="BP468" i="2"/>
  <c r="BQ468" i="2" s="1"/>
  <c r="BP786" i="2"/>
  <c r="BQ786" i="2" s="1"/>
  <c r="BP719" i="2"/>
  <c r="BQ719" i="2" s="1"/>
  <c r="BP62" i="2"/>
  <c r="BR62" i="2" s="1"/>
  <c r="BP342" i="2"/>
  <c r="BR342" i="2" s="1"/>
  <c r="BP214" i="2"/>
  <c r="BR214" i="2" s="1"/>
  <c r="BP86" i="2"/>
  <c r="BQ86" i="2" s="1"/>
  <c r="BP269" i="2"/>
  <c r="BQ269" i="2" s="1"/>
  <c r="BP97" i="2"/>
  <c r="BR97" i="2" s="1"/>
  <c r="BP355" i="2"/>
  <c r="BR355" i="2" s="1"/>
  <c r="BP682" i="2"/>
  <c r="BR682" i="2" s="1"/>
  <c r="BP543" i="2"/>
  <c r="BQ543" i="2" s="1"/>
  <c r="BP481" i="2"/>
  <c r="BR481" i="2" s="1"/>
  <c r="BP274" i="2"/>
  <c r="BQ274" i="2" s="1"/>
  <c r="BP333" i="2"/>
  <c r="BR333" i="2" s="1"/>
  <c r="BP344" i="2"/>
  <c r="BR344" i="2" s="1"/>
  <c r="BP219" i="2"/>
  <c r="BQ219" i="2" s="1"/>
  <c r="BP502" i="2"/>
  <c r="BQ502" i="2" s="1"/>
  <c r="BP754" i="2"/>
  <c r="BQ754" i="2" s="1"/>
  <c r="BP228" i="2"/>
  <c r="BR228" i="2" s="1"/>
  <c r="BP416" i="2"/>
  <c r="BR416" i="2" s="1"/>
  <c r="BP688" i="2"/>
  <c r="BR688" i="2" s="1"/>
  <c r="BP207" i="2"/>
  <c r="BQ207" i="2" s="1"/>
  <c r="BP329" i="2"/>
  <c r="BR329" i="2" s="1"/>
  <c r="BP257" i="2"/>
  <c r="BR257" i="2" s="1"/>
  <c r="BP60" i="2"/>
  <c r="BR60" i="2" s="1"/>
  <c r="BP12" i="2"/>
  <c r="BR12" i="2" s="1"/>
  <c r="BP237" i="2"/>
  <c r="BR237" i="2" s="1"/>
  <c r="BP21" i="2"/>
  <c r="BR21" i="2" s="1"/>
  <c r="BP441" i="2"/>
  <c r="BR441" i="2" s="1"/>
  <c r="BP110" i="2"/>
  <c r="BR110" i="2" s="1"/>
  <c r="BP47" i="2"/>
  <c r="BQ47" i="2" s="1"/>
  <c r="BP380" i="2"/>
  <c r="BR380" i="2" s="1"/>
  <c r="BP286" i="2"/>
  <c r="BR286" i="2" s="1"/>
  <c r="BP360" i="2"/>
  <c r="BQ360" i="2" s="1"/>
  <c r="BP526" i="2"/>
  <c r="BR526" i="2" s="1"/>
  <c r="BP10" i="2"/>
  <c r="BR10" i="2" s="1"/>
  <c r="BP64" i="2"/>
  <c r="BR64" i="2" s="1"/>
  <c r="BP266" i="2"/>
  <c r="BQ266" i="2" s="1"/>
  <c r="BP138" i="2"/>
  <c r="BR138" i="2" s="1"/>
  <c r="BP325" i="2"/>
  <c r="BR325" i="2" s="1"/>
  <c r="BP169" i="2"/>
  <c r="BR169" i="2" s="1"/>
  <c r="BP332" i="2"/>
  <c r="BR332" i="2" s="1"/>
  <c r="BP120" i="2"/>
  <c r="BR120" i="2" s="1"/>
  <c r="BP203" i="2"/>
  <c r="BQ203" i="2" s="1"/>
  <c r="BP563" i="2"/>
  <c r="BQ563" i="2" s="1"/>
  <c r="BP486" i="2"/>
  <c r="BR486" i="2" s="1"/>
  <c r="BP436" i="2"/>
  <c r="BQ436" i="2" s="1"/>
  <c r="BP722" i="2"/>
  <c r="BQ722" i="2" s="1"/>
  <c r="BP591" i="2"/>
  <c r="BQ591" i="2" s="1"/>
  <c r="BP78" i="2"/>
  <c r="BR78" i="2" s="1"/>
  <c r="BP326" i="2"/>
  <c r="BQ326" i="2" s="1"/>
  <c r="BP198" i="2"/>
  <c r="BR198" i="2" s="1"/>
  <c r="BP59" i="2"/>
  <c r="BQ59" i="2" s="1"/>
  <c r="BP249" i="2"/>
  <c r="BQ249" i="2" s="1"/>
  <c r="BP368" i="2"/>
  <c r="BR368" i="2" s="1"/>
  <c r="BP259" i="2"/>
  <c r="BR259" i="2" s="1"/>
  <c r="BP542" i="2"/>
  <c r="BR542" i="2" s="1"/>
  <c r="BP747" i="2"/>
  <c r="BR747" i="2" s="1"/>
  <c r="BP50" i="2"/>
  <c r="BQ50" i="2" s="1"/>
  <c r="BP226" i="2"/>
  <c r="BR226" i="2" s="1"/>
  <c r="BP285" i="2"/>
  <c r="BR285" i="2" s="1"/>
  <c r="BP280" i="2"/>
  <c r="BQ280" i="2" s="1"/>
  <c r="BP123" i="2"/>
  <c r="BQ123" i="2" s="1"/>
  <c r="BP406" i="2"/>
  <c r="BR406" i="2" s="1"/>
  <c r="BP677" i="2"/>
  <c r="BR677" i="2" s="1"/>
  <c r="BP100" i="2"/>
  <c r="BQ100" i="2" s="1"/>
  <c r="BP700" i="2"/>
  <c r="BR700" i="2" s="1"/>
  <c r="BP573" i="2"/>
  <c r="BR573" i="2" s="1"/>
  <c r="BP472" i="2"/>
  <c r="BR472" i="2" s="1"/>
  <c r="AF281" i="2"/>
  <c r="AU281" i="2" s="1"/>
  <c r="AF556" i="2"/>
  <c r="AU556" i="2" s="1"/>
  <c r="AE719" i="2"/>
  <c r="AT719" i="2" s="1"/>
  <c r="AE275" i="2"/>
  <c r="AT275" i="2" s="1"/>
  <c r="AF227" i="2"/>
  <c r="AU227" i="2" s="1"/>
  <c r="AF805" i="2"/>
  <c r="AU805" i="2" s="1"/>
  <c r="AE544" i="2"/>
  <c r="AT544" i="2" s="1"/>
  <c r="AE453" i="2"/>
  <c r="AT453" i="2" s="1"/>
  <c r="AF437" i="2"/>
  <c r="AU437" i="2" s="1"/>
  <c r="AE482" i="2"/>
  <c r="AT482" i="2" s="1"/>
  <c r="AE775" i="2"/>
  <c r="AT775" i="2" s="1"/>
  <c r="AF210" i="2"/>
  <c r="AU210" i="2" s="1"/>
  <c r="AF621" i="2"/>
  <c r="AU621" i="2" s="1"/>
  <c r="AE304" i="2"/>
  <c r="AT304" i="2" s="1"/>
  <c r="AF810" i="2"/>
  <c r="AU810" i="2" s="1"/>
  <c r="AE223" i="2"/>
  <c r="AT223" i="2" s="1"/>
  <c r="AE802" i="2"/>
  <c r="AT802" i="2" s="1"/>
  <c r="AF623" i="2"/>
  <c r="AU623" i="2" s="1"/>
  <c r="AE188" i="2"/>
  <c r="AT188" i="2" s="1"/>
  <c r="AF371" i="2"/>
  <c r="AU371" i="2" s="1"/>
  <c r="AE367" i="2"/>
  <c r="AT367" i="2" s="1"/>
  <c r="AE776" i="2"/>
  <c r="AT776" i="2" s="1"/>
  <c r="AF346" i="2"/>
  <c r="AU346" i="2" s="1"/>
  <c r="AF356" i="2"/>
  <c r="AU356" i="2" s="1"/>
  <c r="AE442" i="2"/>
  <c r="AT442" i="2" s="1"/>
  <c r="AE210" i="2"/>
  <c r="AT210" i="2" s="1"/>
  <c r="AF635" i="2"/>
  <c r="AU635" i="2" s="1"/>
  <c r="AE663" i="2"/>
  <c r="AT663" i="2" s="1"/>
  <c r="AF490" i="2"/>
  <c r="AU490" i="2" s="1"/>
  <c r="BP73" i="2"/>
  <c r="BQ73" i="2" s="1"/>
  <c r="BP328" i="2"/>
  <c r="BQ328" i="2" s="1"/>
  <c r="BP240" i="2"/>
  <c r="BQ240" i="2" s="1"/>
  <c r="BP112" i="2"/>
  <c r="BR112" i="2" s="1"/>
  <c r="BP323" i="2"/>
  <c r="BR323" i="2" s="1"/>
  <c r="BP195" i="2"/>
  <c r="BQ195" i="2" s="1"/>
  <c r="BP53" i="2"/>
  <c r="BQ53" i="2" s="1"/>
  <c r="BP579" i="2"/>
  <c r="BR579" i="2" s="1"/>
  <c r="BP606" i="2"/>
  <c r="BR606" i="2" s="1"/>
  <c r="BP478" i="2"/>
  <c r="BQ478" i="2" s="1"/>
  <c r="BP556" i="2"/>
  <c r="BR556" i="2" s="1"/>
  <c r="BP428" i="2"/>
  <c r="BR428" i="2" s="1"/>
  <c r="BP632" i="2"/>
  <c r="BR632" i="2" s="1"/>
  <c r="BP695" i="2"/>
  <c r="BQ695" i="2" s="1"/>
  <c r="BP569" i="2"/>
  <c r="BR569" i="2" s="1"/>
  <c r="BP533" i="2"/>
  <c r="BR533" i="2" s="1"/>
  <c r="BP18" i="2"/>
  <c r="BR18" i="2" s="1"/>
  <c r="BP8" i="2"/>
  <c r="BQ8" i="2" s="1"/>
  <c r="BP72" i="2"/>
  <c r="BQ72" i="2" s="1"/>
  <c r="BP322" i="2"/>
  <c r="BR322" i="2" s="1"/>
  <c r="BP258" i="2"/>
  <c r="BR258" i="2" s="1"/>
  <c r="BP194" i="2"/>
  <c r="BQ194" i="2" s="1"/>
  <c r="BP130" i="2"/>
  <c r="BR130" i="2" s="1"/>
  <c r="BP51" i="2"/>
  <c r="BR51" i="2" s="1"/>
  <c r="BP317" i="2"/>
  <c r="BQ317" i="2" s="1"/>
  <c r="BP241" i="2"/>
  <c r="BQ241" i="2" s="1"/>
  <c r="BP157" i="2"/>
  <c r="BR157" i="2" s="1"/>
  <c r="BP65" i="2"/>
  <c r="BR65" i="2" s="1"/>
  <c r="BP320" i="2"/>
  <c r="BR320" i="2" s="1"/>
  <c r="BP232" i="2"/>
  <c r="BQ232" i="2" s="1"/>
  <c r="BP104" i="2"/>
  <c r="BR104" i="2" s="1"/>
  <c r="BP315" i="2"/>
  <c r="BR315" i="2" s="1"/>
  <c r="BP187" i="2"/>
  <c r="BQ187" i="2" s="1"/>
  <c r="BP37" i="2"/>
  <c r="BQ37" i="2" s="1"/>
  <c r="BP589" i="2"/>
  <c r="BQ589" i="2" s="1"/>
  <c r="BP598" i="2"/>
  <c r="BR598" i="2" s="1"/>
  <c r="BP470" i="2"/>
  <c r="BQ470" i="2" s="1"/>
  <c r="BP548" i="2"/>
  <c r="BQ548" i="2" s="1"/>
  <c r="BP420" i="2"/>
  <c r="BQ420" i="2" s="1"/>
  <c r="BP648" i="2"/>
  <c r="BQ648" i="2" s="1"/>
  <c r="BP663" i="2"/>
  <c r="BQ663" i="2" s="1"/>
  <c r="BP469" i="2"/>
  <c r="BR469" i="2" s="1"/>
  <c r="BP165" i="2"/>
  <c r="BR165" i="2" s="1"/>
  <c r="BP356" i="2"/>
  <c r="BR356" i="2" s="1"/>
  <c r="BP164" i="2"/>
  <c r="BQ164" i="2" s="1"/>
  <c r="BP327" i="2"/>
  <c r="BR327" i="2" s="1"/>
  <c r="BP29" i="2"/>
  <c r="BQ29" i="2" s="1"/>
  <c r="BP466" i="2"/>
  <c r="BQ466" i="2" s="1"/>
  <c r="BP487" i="2"/>
  <c r="BR487" i="2" s="1"/>
  <c r="BP766" i="2"/>
  <c r="BR766" i="2" s="1"/>
  <c r="BP785" i="2"/>
  <c r="BQ785" i="2" s="1"/>
  <c r="BP588" i="2"/>
  <c r="BR588" i="2" s="1"/>
  <c r="BP720" i="2"/>
  <c r="BR720" i="2" s="1"/>
  <c r="BP661" i="2"/>
  <c r="BQ661" i="2" s="1"/>
  <c r="BP799" i="2"/>
  <c r="BQ799" i="2" s="1"/>
  <c r="BP124" i="2"/>
  <c r="BR124" i="2" s="1"/>
  <c r="BP491" i="2"/>
  <c r="BR491" i="2" s="1"/>
  <c r="BP33" i="2"/>
  <c r="BR33" i="2" s="1"/>
  <c r="BP304" i="2"/>
  <c r="BR304" i="2" s="1"/>
  <c r="BP208" i="2"/>
  <c r="BR208" i="2" s="1"/>
  <c r="BP79" i="2"/>
  <c r="BQ79" i="2" s="1"/>
  <c r="BP291" i="2"/>
  <c r="BR291" i="2" s="1"/>
  <c r="BP163" i="2"/>
  <c r="BR163" i="2" s="1"/>
  <c r="BP387" i="2"/>
  <c r="BR387" i="2" s="1"/>
  <c r="BP618" i="2"/>
  <c r="BR618" i="2" s="1"/>
  <c r="BP574" i="2"/>
  <c r="BR574" i="2" s="1"/>
  <c r="BP446" i="2"/>
  <c r="BR446" i="2" s="1"/>
  <c r="BP524" i="2"/>
  <c r="BR524" i="2" s="1"/>
  <c r="BP396" i="2"/>
  <c r="BR396" i="2" s="1"/>
  <c r="BP696" i="2"/>
  <c r="BQ696" i="2" s="1"/>
  <c r="BP541" i="2"/>
  <c r="BR541" i="2" s="1"/>
  <c r="BP793" i="2"/>
  <c r="BQ793" i="2" s="1"/>
  <c r="BP783" i="2"/>
  <c r="BR783" i="2" s="1"/>
  <c r="BP34" i="2"/>
  <c r="BQ34" i="2" s="1"/>
  <c r="BP24" i="2"/>
  <c r="BR24" i="2" s="1"/>
  <c r="BP370" i="2"/>
  <c r="BR370" i="2" s="1"/>
  <c r="BP306" i="2"/>
  <c r="BQ306" i="2" s="1"/>
  <c r="BP242" i="2"/>
  <c r="BQ242" i="2" s="1"/>
  <c r="BP178" i="2"/>
  <c r="BR178" i="2" s="1"/>
  <c r="BP114" i="2"/>
  <c r="BQ114" i="2" s="1"/>
  <c r="BP19" i="2"/>
  <c r="BQ19" i="2" s="1"/>
  <c r="BP301" i="2"/>
  <c r="BR301" i="2" s="1"/>
  <c r="BP221" i="2"/>
  <c r="BQ221" i="2" s="1"/>
  <c r="BP137" i="2"/>
  <c r="BR137" i="2" s="1"/>
  <c r="BP17" i="2"/>
  <c r="BR17" i="2" s="1"/>
  <c r="BP300" i="2"/>
  <c r="BQ300" i="2" s="1"/>
  <c r="BP200" i="2"/>
  <c r="BQ200" i="2" s="1"/>
  <c r="BP63" i="2"/>
  <c r="BR63" i="2" s="1"/>
  <c r="BP283" i="2"/>
  <c r="BQ283" i="2" s="1"/>
  <c r="BP155" i="2"/>
  <c r="BR155" i="2" s="1"/>
  <c r="BP403" i="2"/>
  <c r="BR403" i="2" s="1"/>
  <c r="BP626" i="2"/>
  <c r="BQ626" i="2" s="1"/>
  <c r="BP566" i="2"/>
  <c r="BR566" i="2" s="1"/>
  <c r="BP438" i="2"/>
  <c r="BR438" i="2" s="1"/>
  <c r="BP516" i="2"/>
  <c r="BQ516" i="2" s="1"/>
  <c r="BP388" i="2"/>
  <c r="BQ388" i="2" s="1"/>
  <c r="BP712" i="2"/>
  <c r="BR712" i="2" s="1"/>
  <c r="BP765" i="2"/>
  <c r="BR765" i="2" s="1"/>
  <c r="BP417" i="2"/>
  <c r="BR417" i="2" s="1"/>
  <c r="BP149" i="2"/>
  <c r="BR149" i="2" s="1"/>
  <c r="BP292" i="2"/>
  <c r="BQ292" i="2" s="1"/>
  <c r="BP116" i="2"/>
  <c r="BQ116" i="2" s="1"/>
  <c r="BP311" i="2"/>
  <c r="BQ311" i="2" s="1"/>
  <c r="BP595" i="2"/>
  <c r="BR595" i="2" s="1"/>
  <c r="BP576" i="2"/>
  <c r="BR576" i="2" s="1"/>
  <c r="BP551" i="2"/>
  <c r="BQ551" i="2" s="1"/>
  <c r="BP525" i="2"/>
  <c r="BQ525" i="2" s="1"/>
  <c r="BP732" i="2"/>
  <c r="BR732" i="2" s="1"/>
  <c r="BP465" i="2"/>
  <c r="BR465" i="2" s="1"/>
  <c r="BP746" i="2"/>
  <c r="BQ746" i="2" s="1"/>
  <c r="BP809" i="2"/>
  <c r="BR809" i="2" s="1"/>
  <c r="BP735" i="2"/>
  <c r="BQ735" i="2" s="1"/>
  <c r="BP335" i="2"/>
  <c r="BR335" i="2" s="1"/>
  <c r="BP394" i="2"/>
  <c r="BR394" i="2" s="1"/>
  <c r="BP477" i="2"/>
  <c r="BR477" i="2" s="1"/>
  <c r="BP659" i="2"/>
  <c r="BR659" i="2" s="1"/>
  <c r="BP229" i="2"/>
  <c r="BQ229" i="2" s="1"/>
  <c r="BP101" i="2"/>
  <c r="BR101" i="2" s="1"/>
  <c r="BP308" i="2"/>
  <c r="BQ308" i="2" s="1"/>
  <c r="BP180" i="2"/>
  <c r="BR180" i="2" s="1"/>
  <c r="BP23" i="2"/>
  <c r="BQ23" i="2" s="1"/>
  <c r="BP215" i="2"/>
  <c r="BQ215" i="2" s="1"/>
  <c r="BP539" i="2"/>
  <c r="BR539" i="2" s="1"/>
  <c r="BP498" i="2"/>
  <c r="BQ498" i="2" s="1"/>
  <c r="BP448" i="2"/>
  <c r="BR448" i="2" s="1"/>
  <c r="BP668" i="2"/>
  <c r="BR668" i="2" s="1"/>
  <c r="BP623" i="2"/>
  <c r="BR623" i="2" s="1"/>
  <c r="BP425" i="2"/>
  <c r="BQ425" i="2" s="1"/>
  <c r="BP389" i="2"/>
  <c r="BQ389" i="2" s="1"/>
  <c r="BP527" i="2"/>
  <c r="BR527" i="2" s="1"/>
  <c r="BP778" i="2"/>
  <c r="BR778" i="2" s="1"/>
  <c r="BP721" i="2"/>
  <c r="BQ721" i="2" s="1"/>
  <c r="BP707" i="2"/>
  <c r="BR707" i="2" s="1"/>
  <c r="BP513" i="2"/>
  <c r="BQ513" i="2" s="1"/>
  <c r="BP367" i="2"/>
  <c r="BR367" i="2" s="1"/>
  <c r="BP77" i="2"/>
  <c r="BQ77" i="2" s="1"/>
  <c r="BP685" i="2"/>
  <c r="BQ685" i="2" s="1"/>
  <c r="BP816" i="2"/>
  <c r="BQ816" i="2" s="1"/>
  <c r="BP751" i="2"/>
  <c r="BQ751" i="2" s="1"/>
  <c r="BP261" i="2"/>
  <c r="BR261" i="2" s="1"/>
  <c r="BP197" i="2"/>
  <c r="BR197" i="2" s="1"/>
  <c r="BP133" i="2"/>
  <c r="BR133" i="2" s="1"/>
  <c r="BP57" i="2"/>
  <c r="BR57" i="2" s="1"/>
  <c r="BP340" i="2"/>
  <c r="BQ340" i="2" s="1"/>
  <c r="BP276" i="2"/>
  <c r="BR276" i="2" s="1"/>
  <c r="BP212" i="2"/>
  <c r="BR212" i="2" s="1"/>
  <c r="BP148" i="2"/>
  <c r="BQ148" i="2" s="1"/>
  <c r="BP84" i="2"/>
  <c r="BQ84" i="2" s="1"/>
  <c r="BP359" i="2"/>
  <c r="BQ359" i="2" s="1"/>
  <c r="BP279" i="2"/>
  <c r="BQ279" i="2" s="1"/>
  <c r="BP151" i="2"/>
  <c r="BQ151" i="2" s="1"/>
  <c r="BP411" i="2"/>
  <c r="BQ411" i="2" s="1"/>
  <c r="BP630" i="2"/>
  <c r="BR630" i="2" s="1"/>
  <c r="BP562" i="2"/>
  <c r="BR562" i="2" s="1"/>
  <c r="BP434" i="2"/>
  <c r="BQ434" i="2" s="1"/>
  <c r="BP512" i="2"/>
  <c r="BR512" i="2" s="1"/>
  <c r="BP384" i="2"/>
  <c r="BR384" i="2" s="1"/>
  <c r="BP603" i="2"/>
  <c r="BR603" i="2" s="1"/>
  <c r="BP803" i="2"/>
  <c r="BR803" i="2" s="1"/>
  <c r="BP734" i="2"/>
  <c r="BQ734" i="2" s="1"/>
  <c r="BP397" i="2"/>
  <c r="BR397" i="2" s="1"/>
  <c r="BP637" i="2"/>
  <c r="BR637" i="2" s="1"/>
  <c r="BP796" i="2"/>
  <c r="BR796" i="2" s="1"/>
  <c r="BP619" i="2"/>
  <c r="BQ619" i="2" s="1"/>
  <c r="BP723" i="2"/>
  <c r="BR723" i="2" s="1"/>
  <c r="BP399" i="2"/>
  <c r="BQ399" i="2" s="1"/>
  <c r="BP624" i="2"/>
  <c r="BQ624" i="2" s="1"/>
  <c r="BP763" i="2"/>
  <c r="BQ763" i="2" s="1"/>
  <c r="BP711" i="2"/>
  <c r="BQ711" i="2" s="1"/>
  <c r="BP797" i="2"/>
  <c r="BR797" i="2" s="1"/>
  <c r="BP593" i="2"/>
  <c r="BR593" i="2" s="1"/>
  <c r="BP776" i="2"/>
  <c r="BR776" i="2" s="1"/>
  <c r="BP565" i="2"/>
  <c r="BR565" i="2" s="1"/>
  <c r="BP681" i="2"/>
  <c r="BR681" i="2" s="1"/>
  <c r="BP220" i="2"/>
  <c r="BR220" i="2" s="1"/>
  <c r="BP92" i="2"/>
  <c r="BR92" i="2" s="1"/>
  <c r="BP303" i="2"/>
  <c r="BQ303" i="2" s="1"/>
  <c r="BP175" i="2"/>
  <c r="BR175" i="2" s="1"/>
  <c r="BP670" i="2"/>
  <c r="BQ670" i="2" s="1"/>
  <c r="BP567" i="2"/>
  <c r="BQ567" i="2" s="1"/>
  <c r="BP752" i="2"/>
  <c r="BR752" i="2" s="1"/>
  <c r="BP633" i="2"/>
  <c r="BQ633" i="2" s="1"/>
  <c r="BP245" i="2"/>
  <c r="BR245" i="2" s="1"/>
  <c r="BP181" i="2"/>
  <c r="BQ181" i="2" s="1"/>
  <c r="BP117" i="2"/>
  <c r="BQ117" i="2" s="1"/>
  <c r="BP25" i="2"/>
  <c r="BQ25" i="2" s="1"/>
  <c r="BP324" i="2"/>
  <c r="BR324" i="2" s="1"/>
  <c r="BP260" i="2"/>
  <c r="BR260" i="2" s="1"/>
  <c r="BP196" i="2"/>
  <c r="BQ196" i="2" s="1"/>
  <c r="BP132" i="2"/>
  <c r="BR132" i="2" s="1"/>
  <c r="BP55" i="2"/>
  <c r="BQ55" i="2" s="1"/>
  <c r="BP343" i="2"/>
  <c r="BQ343" i="2" s="1"/>
  <c r="BP247" i="2"/>
  <c r="BR247" i="2" s="1"/>
  <c r="BP119" i="2"/>
  <c r="BQ119" i="2" s="1"/>
  <c r="BP475" i="2"/>
  <c r="BR475" i="2" s="1"/>
  <c r="BP662" i="2"/>
  <c r="BR662" i="2" s="1"/>
  <c r="BP530" i="2"/>
  <c r="BQ530" i="2" s="1"/>
  <c r="BP402" i="2"/>
  <c r="BR402" i="2" s="1"/>
  <c r="BP480" i="2"/>
  <c r="BR480" i="2" s="1"/>
  <c r="BP423" i="2"/>
  <c r="BR423" i="2" s="1"/>
  <c r="BP636" i="2"/>
  <c r="BQ636" i="2" s="1"/>
  <c r="BP739" i="2"/>
  <c r="BR739" i="2" s="1"/>
  <c r="BP687" i="2"/>
  <c r="BR687" i="2" s="1"/>
  <c r="BP777" i="2"/>
  <c r="BR777" i="2" s="1"/>
  <c r="BP553" i="2"/>
  <c r="BQ553" i="2" s="1"/>
  <c r="BP764" i="2"/>
  <c r="BR764" i="2" s="1"/>
  <c r="BP517" i="2"/>
  <c r="BR517" i="2" s="1"/>
  <c r="BP657" i="2"/>
  <c r="BR657" i="2" s="1"/>
  <c r="BP463" i="2"/>
  <c r="BR463" i="2" s="1"/>
  <c r="BP656" i="2"/>
  <c r="BR656" i="2" s="1"/>
  <c r="BP810" i="2"/>
  <c r="BR810" i="2" s="1"/>
  <c r="BP647" i="2"/>
  <c r="BR647" i="2" s="1"/>
  <c r="BP753" i="2"/>
  <c r="BQ753" i="2" s="1"/>
  <c r="BP473" i="2"/>
  <c r="BR473" i="2" s="1"/>
  <c r="BP744" i="2"/>
  <c r="BR744" i="2" s="1"/>
  <c r="BP437" i="2"/>
  <c r="BR437" i="2" s="1"/>
  <c r="BP617" i="2"/>
  <c r="BR617" i="2" s="1"/>
  <c r="BP188" i="2"/>
  <c r="BR188" i="2" s="1"/>
  <c r="BP39" i="2"/>
  <c r="BQ39" i="2" s="1"/>
  <c r="BP271" i="2"/>
  <c r="BQ271" i="2" s="1"/>
  <c r="BP143" i="2"/>
  <c r="BR143" i="2" s="1"/>
  <c r="BP522" i="2"/>
  <c r="BR522" i="2" s="1"/>
  <c r="BP758" i="2"/>
  <c r="BQ758" i="2" s="1"/>
  <c r="BP263" i="2"/>
  <c r="BQ263" i="2" s="1"/>
  <c r="BP199" i="2"/>
  <c r="BQ199" i="2" s="1"/>
  <c r="BP135" i="2"/>
  <c r="BQ135" i="2" s="1"/>
  <c r="BP61" i="2"/>
  <c r="BQ61" i="2" s="1"/>
  <c r="BP443" i="2"/>
  <c r="BR443" i="2" s="1"/>
  <c r="BP571" i="2"/>
  <c r="BR571" i="2" s="1"/>
  <c r="BP646" i="2"/>
  <c r="BR646" i="2" s="1"/>
  <c r="BP710" i="2"/>
  <c r="BQ710" i="2" s="1"/>
  <c r="BP546" i="2"/>
  <c r="BQ546" i="2" s="1"/>
  <c r="BP482" i="2"/>
  <c r="BR482" i="2" s="1"/>
  <c r="BP418" i="2"/>
  <c r="BR418" i="2" s="1"/>
  <c r="BP560" i="2"/>
  <c r="BQ560" i="2" s="1"/>
  <c r="BP496" i="2"/>
  <c r="BQ496" i="2" s="1"/>
  <c r="BP432" i="2"/>
  <c r="BQ432" i="2" s="1"/>
  <c r="BP391" i="2"/>
  <c r="BQ391" i="2" s="1"/>
  <c r="BP519" i="2"/>
  <c r="BQ519" i="2" s="1"/>
  <c r="BP620" i="2"/>
  <c r="BQ620" i="2" s="1"/>
  <c r="BP684" i="2"/>
  <c r="BQ684" i="2" s="1"/>
  <c r="BP771" i="2"/>
  <c r="BR771" i="2" s="1"/>
  <c r="BP782" i="2"/>
  <c r="BQ782" i="2" s="1"/>
  <c r="BP717" i="2"/>
  <c r="BQ717" i="2" s="1"/>
  <c r="BP585" i="2"/>
  <c r="BR585" i="2" s="1"/>
  <c r="BP805" i="2"/>
  <c r="BQ805" i="2" s="1"/>
  <c r="BP725" i="2"/>
  <c r="BQ725" i="2" s="1"/>
  <c r="BP604" i="2"/>
  <c r="BR604" i="2" s="1"/>
  <c r="BP817" i="2"/>
  <c r="BR817" i="2" s="1"/>
  <c r="BP780" i="2"/>
  <c r="BR780" i="2" s="1"/>
  <c r="BP714" i="2"/>
  <c r="BR714" i="2" s="1"/>
  <c r="BP580" i="2"/>
  <c r="BR580" i="2" s="1"/>
  <c r="BP807" i="2"/>
  <c r="BQ807" i="2" s="1"/>
  <c r="BP689" i="2"/>
  <c r="BQ689" i="2" s="1"/>
  <c r="BP529" i="2"/>
  <c r="BQ529" i="2" s="1"/>
  <c r="BP431" i="2"/>
  <c r="BQ431" i="2" s="1"/>
  <c r="BP559" i="2"/>
  <c r="BQ559" i="2" s="1"/>
  <c r="BP640" i="2"/>
  <c r="BR640" i="2" s="1"/>
  <c r="BP704" i="2"/>
  <c r="BQ704" i="2" s="1"/>
  <c r="BP705" i="2"/>
  <c r="BQ705" i="2" s="1"/>
  <c r="BP762" i="2"/>
  <c r="BR762" i="2" s="1"/>
  <c r="BP679" i="2"/>
  <c r="BQ679" i="2" s="1"/>
  <c r="BP509" i="2"/>
  <c r="BR509" i="2" s="1"/>
  <c r="BP773" i="2"/>
  <c r="BQ773" i="2" s="1"/>
  <c r="BP693" i="2"/>
  <c r="BR693" i="2" s="1"/>
  <c r="BP537" i="2"/>
  <c r="BQ537" i="2" s="1"/>
  <c r="BP757" i="2"/>
  <c r="BQ757" i="2" s="1"/>
  <c r="BP760" i="2"/>
  <c r="BQ760" i="2" s="1"/>
  <c r="BP675" i="2"/>
  <c r="BR675" i="2" s="1"/>
  <c r="BP501" i="2"/>
  <c r="BQ501" i="2" s="1"/>
  <c r="BP767" i="2"/>
  <c r="BR767" i="2" s="1"/>
  <c r="BP649" i="2"/>
  <c r="BR649" i="2" s="1"/>
  <c r="BP449" i="2"/>
  <c r="BQ449" i="2" s="1"/>
  <c r="BP204" i="2"/>
  <c r="BQ204" i="2" s="1"/>
  <c r="BP140" i="2"/>
  <c r="BQ140" i="2" s="1"/>
  <c r="BP71" i="2"/>
  <c r="BR71" i="2" s="1"/>
  <c r="BP351" i="2"/>
  <c r="BQ351" i="2" s="1"/>
  <c r="BP287" i="2"/>
  <c r="BR287" i="2" s="1"/>
  <c r="BP223" i="2"/>
  <c r="BQ223" i="2" s="1"/>
  <c r="BP159" i="2"/>
  <c r="BQ159" i="2" s="1"/>
  <c r="BP45" i="2"/>
  <c r="BR45" i="2" s="1"/>
  <c r="BP702" i="2"/>
  <c r="BQ702" i="2" s="1"/>
  <c r="BP568" i="2"/>
  <c r="BR568" i="2" s="1"/>
  <c r="BP612" i="2"/>
  <c r="BR612" i="2" s="1"/>
  <c r="BP621" i="2"/>
  <c r="BQ621" i="2" s="1"/>
  <c r="BP667" i="2"/>
  <c r="BR667" i="2" s="1"/>
  <c r="BP295" i="2"/>
  <c r="BQ295" i="2" s="1"/>
  <c r="BP231" i="2"/>
  <c r="BQ231" i="2" s="1"/>
  <c r="BP167" i="2"/>
  <c r="BR167" i="2" s="1"/>
  <c r="BP103" i="2"/>
  <c r="BQ103" i="2" s="1"/>
  <c r="BP378" i="2"/>
  <c r="BR378" i="2" s="1"/>
  <c r="BP507" i="2"/>
  <c r="BR507" i="2" s="1"/>
  <c r="BP614" i="2"/>
  <c r="BR614" i="2" s="1"/>
  <c r="BP678" i="2"/>
  <c r="BQ678" i="2" s="1"/>
  <c r="BP578" i="2"/>
  <c r="BR578" i="2" s="1"/>
  <c r="BP514" i="2"/>
  <c r="BR514" i="2" s="1"/>
  <c r="BP450" i="2"/>
  <c r="BR450" i="2" s="1"/>
  <c r="BP386" i="2"/>
  <c r="BR386" i="2" s="1"/>
  <c r="BP528" i="2"/>
  <c r="BQ528" i="2" s="1"/>
  <c r="BP464" i="2"/>
  <c r="BR464" i="2" s="1"/>
  <c r="BP400" i="2"/>
  <c r="BR400" i="2" s="1"/>
  <c r="BP455" i="2"/>
  <c r="BQ455" i="2" s="1"/>
  <c r="BP581" i="2"/>
  <c r="BR581" i="2" s="1"/>
  <c r="BP652" i="2"/>
  <c r="BR652" i="2" s="1"/>
  <c r="BP716" i="2"/>
  <c r="BR716" i="2" s="1"/>
  <c r="BP814" i="2"/>
  <c r="BQ814" i="2" s="1"/>
  <c r="BP750" i="2"/>
  <c r="BR750" i="2" s="1"/>
  <c r="BP655" i="2"/>
  <c r="BR655" i="2" s="1"/>
  <c r="BP461" i="2"/>
  <c r="BQ461" i="2" s="1"/>
  <c r="BP761" i="2"/>
  <c r="BR761" i="2" s="1"/>
  <c r="BP669" i="2"/>
  <c r="BR669" i="2" s="1"/>
  <c r="BP489" i="2"/>
  <c r="BR489" i="2" s="1"/>
  <c r="BP812" i="2"/>
  <c r="BR812" i="2" s="1"/>
  <c r="BP748" i="2"/>
  <c r="BQ748" i="2" s="1"/>
  <c r="BP651" i="2"/>
  <c r="BR651" i="2" s="1"/>
  <c r="BP453" i="2"/>
  <c r="BR453" i="2" s="1"/>
  <c r="BP743" i="2"/>
  <c r="BQ743" i="2" s="1"/>
  <c r="BP625" i="2"/>
  <c r="BQ625" i="2" s="1"/>
  <c r="BP401" i="2"/>
  <c r="BQ401" i="2" s="1"/>
  <c r="BP495" i="2"/>
  <c r="BR495" i="2" s="1"/>
  <c r="BP608" i="2"/>
  <c r="BR608" i="2" s="1"/>
  <c r="BP672" i="2"/>
  <c r="BR672" i="2" s="1"/>
  <c r="BP795" i="2"/>
  <c r="BR795" i="2" s="1"/>
  <c r="BP794" i="2"/>
  <c r="BR794" i="2" s="1"/>
  <c r="BP730" i="2"/>
  <c r="BR730" i="2" s="1"/>
  <c r="BP615" i="2"/>
  <c r="BR615" i="2" s="1"/>
  <c r="BP381" i="2"/>
  <c r="BQ381" i="2" s="1"/>
  <c r="BP737" i="2"/>
  <c r="BR737" i="2" s="1"/>
  <c r="BP629" i="2"/>
  <c r="BR629" i="2" s="1"/>
  <c r="BP409" i="2"/>
  <c r="BQ409" i="2" s="1"/>
  <c r="BP792" i="2"/>
  <c r="BR792" i="2" s="1"/>
  <c r="BP728" i="2"/>
  <c r="BQ728" i="2" s="1"/>
  <c r="BP611" i="2"/>
  <c r="BR611" i="2" s="1"/>
  <c r="BP361" i="2"/>
  <c r="BR361" i="2" s="1"/>
  <c r="BP718" i="2"/>
  <c r="BR718" i="2" s="1"/>
  <c r="BP577" i="2"/>
  <c r="BQ577" i="2" s="1"/>
  <c r="BP236" i="2"/>
  <c r="BQ236" i="2" s="1"/>
  <c r="BP172" i="2"/>
  <c r="BR172" i="2" s="1"/>
  <c r="BP108" i="2"/>
  <c r="BQ108" i="2" s="1"/>
  <c r="BP7" i="2"/>
  <c r="BQ7" i="2" s="1"/>
  <c r="BP319" i="2"/>
  <c r="BQ319" i="2" s="1"/>
  <c r="BP255" i="2"/>
  <c r="BQ255" i="2" s="1"/>
  <c r="BP191" i="2"/>
  <c r="BR191" i="2" s="1"/>
  <c r="BP127" i="2"/>
  <c r="BR127" i="2" s="1"/>
  <c r="BP555" i="2"/>
  <c r="BR555" i="2" s="1"/>
  <c r="BP490" i="2"/>
  <c r="BQ490" i="2" s="1"/>
  <c r="BP440" i="2"/>
  <c r="BQ440" i="2" s="1"/>
  <c r="BP726" i="2"/>
  <c r="BQ726" i="2" s="1"/>
  <c r="BP601" i="2"/>
  <c r="BQ601" i="2" s="1"/>
  <c r="BP433" i="2"/>
  <c r="BR433" i="2" s="1"/>
  <c r="BP111" i="2"/>
  <c r="BR111" i="2" s="1"/>
  <c r="BP13" i="2"/>
  <c r="BR13" i="2" s="1"/>
  <c r="BP605" i="2"/>
  <c r="BR605" i="2" s="1"/>
  <c r="BP586" i="2"/>
  <c r="BR586" i="2" s="1"/>
  <c r="BP458" i="2"/>
  <c r="BQ458" i="2" s="1"/>
  <c r="BP536" i="2"/>
  <c r="BQ536" i="2" s="1"/>
  <c r="BP408" i="2"/>
  <c r="BR408" i="2" s="1"/>
  <c r="BP708" i="2"/>
  <c r="BR708" i="2" s="1"/>
  <c r="BP493" i="2"/>
  <c r="BQ493" i="2" s="1"/>
  <c r="BP820" i="2"/>
  <c r="BR820" i="2" s="1"/>
  <c r="BP759" i="2"/>
  <c r="BR759" i="2" s="1"/>
  <c r="BP95" i="2"/>
  <c r="BQ95" i="2" s="1"/>
  <c r="BP427" i="2"/>
  <c r="BR427" i="2" s="1"/>
  <c r="BP638" i="2"/>
  <c r="BR638" i="2" s="1"/>
  <c r="BP554" i="2"/>
  <c r="BR554" i="2" s="1"/>
  <c r="BP426" i="2"/>
  <c r="BR426" i="2" s="1"/>
  <c r="BP504" i="2"/>
  <c r="BR504" i="2" s="1"/>
  <c r="BP373" i="2"/>
  <c r="BQ373" i="2" s="1"/>
  <c r="BP787" i="2"/>
  <c r="BR787" i="2" s="1"/>
  <c r="BP821" i="2"/>
  <c r="BQ821" i="2" s="1"/>
  <c r="BP788" i="2"/>
  <c r="BQ788" i="2" s="1"/>
  <c r="BP713" i="2"/>
  <c r="BR713" i="2" s="1"/>
  <c r="BP439" i="2"/>
  <c r="BR439" i="2" s="1"/>
  <c r="BP644" i="2"/>
  <c r="BR644" i="2" s="1"/>
  <c r="BP822" i="2"/>
  <c r="BR822" i="2" s="1"/>
  <c r="BP671" i="2"/>
  <c r="BR671" i="2" s="1"/>
  <c r="BP769" i="2"/>
  <c r="BR769" i="2" s="1"/>
  <c r="BP521" i="2"/>
  <c r="BR521" i="2" s="1"/>
  <c r="BP756" i="2"/>
  <c r="BQ756" i="2" s="1"/>
  <c r="BP485" i="2"/>
  <c r="BQ485" i="2" s="1"/>
  <c r="BP641" i="2"/>
  <c r="BR641" i="2" s="1"/>
  <c r="BP503" i="2"/>
  <c r="BR503" i="2" s="1"/>
  <c r="BP676" i="2"/>
  <c r="BR676" i="2" s="1"/>
  <c r="BP790" i="2"/>
  <c r="BR790" i="2" s="1"/>
  <c r="BP607" i="2"/>
  <c r="BR607" i="2" s="1"/>
  <c r="BP733" i="2"/>
  <c r="BR733" i="2" s="1"/>
  <c r="BP393" i="2"/>
  <c r="BR393" i="2" s="1"/>
  <c r="BP724" i="2"/>
  <c r="BR724" i="2" s="1"/>
  <c r="BP4" i="2"/>
  <c r="BR4" i="2" s="1"/>
  <c r="BP561" i="2"/>
  <c r="BR561" i="2" s="1"/>
  <c r="BP459" i="2"/>
  <c r="BQ459" i="2" s="1"/>
  <c r="BP584" i="2"/>
  <c r="BR584" i="2" s="1"/>
  <c r="BP654" i="2"/>
  <c r="BR654" i="2" s="1"/>
  <c r="BP602" i="2"/>
  <c r="BR602" i="2" s="1"/>
  <c r="BP538" i="2"/>
  <c r="BR538" i="2" s="1"/>
  <c r="BP474" i="2"/>
  <c r="BR474" i="2" s="1"/>
  <c r="BP410" i="2"/>
  <c r="BQ410" i="2" s="1"/>
  <c r="BP552" i="2"/>
  <c r="BR552" i="2" s="1"/>
  <c r="BP488" i="2"/>
  <c r="BQ488" i="2" s="1"/>
  <c r="BP424" i="2"/>
  <c r="BR424" i="2" s="1"/>
  <c r="BP407" i="2"/>
  <c r="BR407" i="2" s="1"/>
  <c r="BP535" i="2"/>
  <c r="BR535" i="2" s="1"/>
  <c r="BP628" i="2"/>
  <c r="BR628" i="2" s="1"/>
  <c r="BP692" i="2"/>
  <c r="BR692" i="2" s="1"/>
  <c r="BP755" i="2"/>
  <c r="BQ755" i="2" s="1"/>
  <c r="BP774" i="2"/>
  <c r="BR774" i="2" s="1"/>
  <c r="BP703" i="2"/>
  <c r="BR703" i="2" s="1"/>
  <c r="BP557" i="2"/>
  <c r="BR557" i="2" s="1"/>
  <c r="BP789" i="2"/>
  <c r="BR789" i="2" s="1"/>
  <c r="BP715" i="2"/>
  <c r="BR715" i="2" s="1"/>
  <c r="BP583" i="2"/>
  <c r="BQ583" i="2" s="1"/>
  <c r="BP801" i="2"/>
  <c r="BR801" i="2" s="1"/>
  <c r="BP772" i="2"/>
  <c r="BQ772" i="2" s="1"/>
  <c r="BP699" i="2"/>
  <c r="BR699" i="2" s="1"/>
  <c r="BP549" i="2"/>
  <c r="BQ549" i="2" s="1"/>
  <c r="BP791" i="2"/>
  <c r="BR791" i="2" s="1"/>
  <c r="BP673" i="2"/>
  <c r="BQ673" i="2" s="1"/>
  <c r="BP497" i="2"/>
  <c r="BR497" i="2" s="1"/>
  <c r="BP395" i="2"/>
  <c r="BR395" i="2" s="1"/>
  <c r="BP523" i="2"/>
  <c r="BQ523" i="2" s="1"/>
  <c r="BP622" i="2"/>
  <c r="BQ622" i="2" s="1"/>
  <c r="BP686" i="2"/>
  <c r="BR686" i="2" s="1"/>
  <c r="BP570" i="2"/>
  <c r="BR570" i="2" s="1"/>
  <c r="BP506" i="2"/>
  <c r="BQ506" i="2" s="1"/>
  <c r="BP442" i="2"/>
  <c r="BR442" i="2" s="1"/>
  <c r="BP377" i="2"/>
  <c r="BR377" i="2" s="1"/>
  <c r="BP520" i="2"/>
  <c r="BQ520" i="2" s="1"/>
  <c r="BP456" i="2"/>
  <c r="BQ456" i="2" s="1"/>
  <c r="BP392" i="2"/>
  <c r="BR392" i="2" s="1"/>
  <c r="BP471" i="2"/>
  <c r="BQ471" i="2" s="1"/>
  <c r="BP592" i="2"/>
  <c r="BQ592" i="2" s="1"/>
  <c r="BP660" i="2"/>
  <c r="BQ660" i="2" s="1"/>
  <c r="BP819" i="2"/>
  <c r="BQ819" i="2" s="1"/>
  <c r="BP806" i="2"/>
  <c r="BR806" i="2" s="1"/>
  <c r="BP742" i="2"/>
  <c r="BQ742" i="2" s="1"/>
  <c r="BP639" i="2"/>
  <c r="BQ639" i="2" s="1"/>
  <c r="BP429" i="2"/>
  <c r="BR429" i="2" s="1"/>
  <c r="BP749" i="2"/>
  <c r="BR749" i="2" s="1"/>
  <c r="BP653" i="2"/>
  <c r="BQ653" i="2" s="1"/>
  <c r="BP457" i="2"/>
  <c r="BR457" i="2" s="1"/>
  <c r="BP804" i="2"/>
  <c r="BR804" i="2" s="1"/>
  <c r="BP740" i="2"/>
  <c r="BQ740" i="2" s="1"/>
  <c r="BP635" i="2"/>
  <c r="BQ635" i="2" s="1"/>
  <c r="BP421" i="2"/>
  <c r="BR421" i="2" s="1"/>
  <c r="BP731" i="2"/>
  <c r="BR731" i="2" s="1"/>
  <c r="BP609" i="2"/>
  <c r="BQ609" i="2" s="1"/>
  <c r="BR478" i="2"/>
  <c r="BR8" i="2"/>
  <c r="BR241" i="2"/>
  <c r="BR37" i="2"/>
  <c r="BQ775" i="2"/>
  <c r="BR775" i="2"/>
  <c r="BR339" i="2"/>
  <c r="BQ339" i="2"/>
  <c r="BQ142" i="2"/>
  <c r="BR142" i="2"/>
  <c r="BQ76" i="2"/>
  <c r="BR76" i="2"/>
  <c r="BR302" i="2"/>
  <c r="BQ302" i="2"/>
  <c r="BR272" i="2"/>
  <c r="BQ272" i="2"/>
  <c r="BQ596" i="2"/>
  <c r="BR374" i="2"/>
  <c r="BQ374" i="2"/>
  <c r="BR6" i="2"/>
  <c r="BR310" i="2"/>
  <c r="BQ310" i="2"/>
  <c r="BR318" i="2"/>
  <c r="BQ318" i="2"/>
  <c r="BR49" i="2"/>
  <c r="BQ49" i="2"/>
  <c r="BR38" i="2"/>
  <c r="BQ38" i="2"/>
  <c r="BR42" i="2"/>
  <c r="BQ42" i="2"/>
  <c r="BR362" i="2"/>
  <c r="BQ362" i="2"/>
  <c r="BR106" i="2"/>
  <c r="BQ106" i="2"/>
  <c r="BQ125" i="2"/>
  <c r="BR125" i="2"/>
  <c r="BQ422" i="2"/>
  <c r="BR422" i="2"/>
  <c r="BQ284" i="2"/>
  <c r="BR284" i="2"/>
  <c r="BQ226" i="2"/>
  <c r="BR467" i="2"/>
  <c r="BQ467" i="2"/>
  <c r="BQ765" i="2"/>
  <c r="BR144" i="2"/>
  <c r="BR460" i="2"/>
  <c r="BQ460" i="2"/>
  <c r="BR265" i="2"/>
  <c r="BQ265" i="2"/>
  <c r="BQ136" i="2"/>
  <c r="BR347" i="2"/>
  <c r="BQ347" i="2"/>
  <c r="BQ690" i="2"/>
  <c r="BR690" i="2"/>
  <c r="BQ244" i="2"/>
  <c r="BQ369" i="2"/>
  <c r="BR369" i="2"/>
  <c r="AF42" i="2"/>
  <c r="AU42" i="2" s="1"/>
  <c r="AE325" i="2"/>
  <c r="AT325" i="2" s="1"/>
  <c r="AF216" i="2"/>
  <c r="AU216" i="2" s="1"/>
  <c r="AE253" i="2"/>
  <c r="AT253" i="2" s="1"/>
  <c r="AE614" i="2"/>
  <c r="AT614" i="2" s="1"/>
  <c r="AE677" i="2"/>
  <c r="AT677" i="2" s="1"/>
  <c r="AE33" i="2"/>
  <c r="AT33" i="2" s="1"/>
  <c r="AF104" i="2"/>
  <c r="AU104" i="2" s="1"/>
  <c r="AE154" i="2"/>
  <c r="AT154" i="2" s="1"/>
  <c r="AF547" i="2"/>
  <c r="AU547" i="2" s="1"/>
  <c r="AE399" i="2"/>
  <c r="AT399" i="2" s="1"/>
  <c r="AF332" i="2"/>
  <c r="AU332" i="2" s="1"/>
  <c r="AE634" i="2"/>
  <c r="AT634" i="2" s="1"/>
  <c r="AE29" i="2"/>
  <c r="AT29" i="2" s="1"/>
  <c r="AE70" i="2"/>
  <c r="AT70" i="2" s="1"/>
  <c r="AE196" i="2"/>
  <c r="AT196" i="2" s="1"/>
  <c r="AF131" i="2"/>
  <c r="AU131" i="2" s="1"/>
  <c r="AE633" i="2"/>
  <c r="AT633" i="2" s="1"/>
  <c r="AF553" i="2"/>
  <c r="AU553" i="2" s="1"/>
  <c r="AE519" i="2"/>
  <c r="AT519" i="2" s="1"/>
  <c r="AE458" i="2"/>
  <c r="AT458" i="2" s="1"/>
  <c r="AF307" i="2"/>
  <c r="AU307" i="2" s="1"/>
  <c r="AF202" i="2"/>
  <c r="AU202" i="2" s="1"/>
  <c r="AF83" i="2"/>
  <c r="AU83" i="2" s="1"/>
  <c r="AF761" i="2"/>
  <c r="AU761" i="2" s="1"/>
  <c r="AE726" i="2"/>
  <c r="AT726" i="2" s="1"/>
  <c r="AE709" i="2"/>
  <c r="AT709" i="2" s="1"/>
  <c r="AE699" i="2"/>
  <c r="AT699" i="2" s="1"/>
  <c r="AE711" i="2"/>
  <c r="AT711" i="2" s="1"/>
  <c r="AF577" i="2"/>
  <c r="AU577" i="2" s="1"/>
  <c r="AF561" i="2"/>
  <c r="AU561" i="2" s="1"/>
  <c r="AE598" i="2"/>
  <c r="AT598" i="2" s="1"/>
  <c r="AE520" i="2"/>
  <c r="AT520" i="2" s="1"/>
  <c r="AE505" i="2"/>
  <c r="AT505" i="2" s="1"/>
  <c r="AF464" i="2"/>
  <c r="AU464" i="2" s="1"/>
  <c r="AF409" i="2"/>
  <c r="AU409" i="2" s="1"/>
  <c r="AE468" i="2"/>
  <c r="AT468" i="2" s="1"/>
  <c r="AF331" i="2"/>
  <c r="AU331" i="2" s="1"/>
  <c r="AF240" i="2"/>
  <c r="AU240" i="2" s="1"/>
  <c r="AF419" i="2"/>
  <c r="AU419" i="2" s="1"/>
  <c r="AF29" i="2"/>
  <c r="AU29" i="2" s="1"/>
  <c r="AE502" i="2"/>
  <c r="AT502" i="2" s="1"/>
  <c r="AF255" i="2"/>
  <c r="AU255" i="2" s="1"/>
  <c r="AE672" i="2"/>
  <c r="AT672" i="2" s="1"/>
  <c r="AF149" i="2"/>
  <c r="AU149" i="2" s="1"/>
  <c r="AE222" i="2"/>
  <c r="AT222" i="2" s="1"/>
  <c r="AF583" i="2"/>
  <c r="AU583" i="2" s="1"/>
  <c r="AF506" i="2"/>
  <c r="AU506" i="2" s="1"/>
  <c r="AF528" i="2"/>
  <c r="AU528" i="2" s="1"/>
  <c r="AE430" i="2"/>
  <c r="AT430" i="2" s="1"/>
  <c r="AE388" i="2"/>
  <c r="AT388" i="2" s="1"/>
  <c r="AF381" i="2"/>
  <c r="AU381" i="2" s="1"/>
  <c r="AF292" i="2"/>
  <c r="AU292" i="2" s="1"/>
  <c r="AF100" i="2"/>
  <c r="AU100" i="2" s="1"/>
  <c r="AE78" i="2"/>
  <c r="AT78" i="2" s="1"/>
  <c r="AF239" i="2"/>
  <c r="AU239" i="2" s="1"/>
  <c r="AE550" i="2"/>
  <c r="AT550" i="2" s="1"/>
  <c r="AF339" i="2"/>
  <c r="AU339" i="2" s="1"/>
  <c r="AF441" i="2"/>
  <c r="AU441" i="2" s="1"/>
  <c r="AF736" i="2"/>
  <c r="AU736" i="2" s="1"/>
  <c r="AE85" i="2"/>
  <c r="AT85" i="2" s="1"/>
  <c r="AE687" i="2"/>
  <c r="AT687" i="2" s="1"/>
  <c r="AE631" i="2"/>
  <c r="AT631" i="2" s="1"/>
  <c r="AE582" i="2"/>
  <c r="AT582" i="2" s="1"/>
  <c r="AE566" i="2"/>
  <c r="AT566" i="2" s="1"/>
  <c r="AE517" i="2"/>
  <c r="AT517" i="2" s="1"/>
  <c r="AE501" i="2"/>
  <c r="AT501" i="2" s="1"/>
  <c r="AF550" i="2"/>
  <c r="AU550" i="2" s="1"/>
  <c r="AE365" i="2"/>
  <c r="AT365" i="2" s="1"/>
  <c r="AE345" i="2"/>
  <c r="AT345" i="2" s="1"/>
  <c r="AF365" i="2"/>
  <c r="AU365" i="2" s="1"/>
  <c r="AF76" i="2"/>
  <c r="AU76" i="2" s="1"/>
  <c r="AF212" i="2"/>
  <c r="AU212" i="2" s="1"/>
  <c r="AF359" i="2"/>
  <c r="AU359" i="2" s="1"/>
  <c r="AE237" i="2"/>
  <c r="AT237" i="2" s="1"/>
  <c r="AF264" i="2"/>
  <c r="AU264" i="2" s="1"/>
  <c r="AE588" i="2"/>
  <c r="AT588" i="2" s="1"/>
  <c r="AF382" i="2"/>
  <c r="AU382" i="2" s="1"/>
  <c r="AE553" i="2"/>
  <c r="AT553" i="2" s="1"/>
  <c r="AF679" i="2"/>
  <c r="AU679" i="2" s="1"/>
  <c r="AF693" i="2"/>
  <c r="AU693" i="2" s="1"/>
  <c r="AE288" i="2"/>
  <c r="AT288" i="2" s="1"/>
  <c r="AE794" i="2"/>
  <c r="AT794" i="2" s="1"/>
  <c r="AE21" i="2"/>
  <c r="AT21" i="2" s="1"/>
  <c r="AE812" i="2"/>
  <c r="AT812" i="2" s="1"/>
  <c r="AE732" i="2"/>
  <c r="AT732" i="2" s="1"/>
  <c r="AF352" i="2"/>
  <c r="AU352" i="2" s="1"/>
  <c r="AE557" i="2"/>
  <c r="AT557" i="2" s="1"/>
  <c r="AE22" i="2"/>
  <c r="AT22" i="2" s="1"/>
  <c r="AF31" i="2"/>
  <c r="AU31" i="2" s="1"/>
  <c r="AE129" i="2"/>
  <c r="AT129" i="2" s="1"/>
  <c r="AE149" i="2"/>
  <c r="AT149" i="2" s="1"/>
  <c r="AF54" i="2"/>
  <c r="AU54" i="2" s="1"/>
  <c r="AE578" i="2"/>
  <c r="AT578" i="2" s="1"/>
  <c r="AF627" i="2"/>
  <c r="AU627" i="2" s="1"/>
  <c r="AF502" i="2"/>
  <c r="AU502" i="2" s="1"/>
  <c r="AF393" i="2"/>
  <c r="AU393" i="2" s="1"/>
  <c r="AF427" i="2"/>
  <c r="AU427" i="2" s="1"/>
  <c r="AF357" i="2"/>
  <c r="AU357" i="2" s="1"/>
  <c r="AE361" i="2"/>
  <c r="AT361" i="2" s="1"/>
  <c r="AE307" i="2"/>
  <c r="AT307" i="2" s="1"/>
  <c r="AE299" i="2"/>
  <c r="AT299" i="2" s="1"/>
  <c r="AE57" i="2"/>
  <c r="AT57" i="2" s="1"/>
  <c r="AF152" i="2"/>
  <c r="AU152" i="2" s="1"/>
  <c r="AF201" i="2"/>
  <c r="AU201" i="2" s="1"/>
  <c r="AF322" i="2"/>
  <c r="AU322" i="2" s="1"/>
  <c r="AF350" i="2"/>
  <c r="AU350" i="2" s="1"/>
  <c r="AF426" i="2"/>
  <c r="AU426" i="2" s="1"/>
  <c r="AF677" i="2"/>
  <c r="AU677" i="2" s="1"/>
  <c r="AF521" i="2"/>
  <c r="AU521" i="2" s="1"/>
  <c r="AE38" i="2"/>
  <c r="AT38" i="2" s="1"/>
  <c r="AE257" i="2"/>
  <c r="AT257" i="2" s="1"/>
  <c r="AF166" i="2"/>
  <c r="AU166" i="2" s="1"/>
  <c r="AF759" i="2"/>
  <c r="AU759" i="2" s="1"/>
  <c r="AF67" i="2"/>
  <c r="AU67" i="2" s="1"/>
  <c r="AE741" i="2"/>
  <c r="AT741" i="2" s="1"/>
  <c r="AE623" i="2"/>
  <c r="AT623" i="2" s="1"/>
  <c r="AE439" i="2"/>
  <c r="AT439" i="2" s="1"/>
  <c r="AF484" i="2"/>
  <c r="AU484" i="2" s="1"/>
  <c r="AF466" i="2"/>
  <c r="AU466" i="2" s="1"/>
  <c r="AE389" i="2"/>
  <c r="AT389" i="2" s="1"/>
  <c r="AE340" i="2"/>
  <c r="AT340" i="2" s="1"/>
  <c r="AF319" i="2"/>
  <c r="AU319" i="2" s="1"/>
  <c r="AE315" i="2"/>
  <c r="AT315" i="2" s="1"/>
  <c r="AE310" i="2"/>
  <c r="AT310" i="2" s="1"/>
  <c r="AE653" i="2"/>
  <c r="AT653" i="2" s="1"/>
  <c r="AE585" i="2"/>
  <c r="AT585" i="2" s="1"/>
  <c r="AE133" i="2"/>
  <c r="AT133" i="2" s="1"/>
  <c r="AF73" i="2"/>
  <c r="AU73" i="2" s="1"/>
  <c r="AE86" i="2"/>
  <c r="AT86" i="2" s="1"/>
  <c r="AE156" i="2"/>
  <c r="AT156" i="2" s="1"/>
  <c r="AE746" i="2"/>
  <c r="AT746" i="2" s="1"/>
  <c r="AE690" i="2"/>
  <c r="AT690" i="2" s="1"/>
  <c r="AF708" i="2"/>
  <c r="AU708" i="2" s="1"/>
  <c r="AF682" i="2"/>
  <c r="AU682" i="2" s="1"/>
  <c r="AE730" i="2"/>
  <c r="AT730" i="2" s="1"/>
  <c r="AE714" i="2"/>
  <c r="AT714" i="2" s="1"/>
  <c r="AE622" i="2"/>
  <c r="AT622" i="2" s="1"/>
  <c r="AF552" i="2"/>
  <c r="AU552" i="2" s="1"/>
  <c r="AE459" i="2"/>
  <c r="AT459" i="2" s="1"/>
  <c r="AE413" i="2"/>
  <c r="AT413" i="2" s="1"/>
  <c r="AF446" i="2"/>
  <c r="AU446" i="2" s="1"/>
  <c r="AE266" i="2"/>
  <c r="AT266" i="2" s="1"/>
  <c r="AE295" i="2"/>
  <c r="AT295" i="2" s="1"/>
  <c r="AF257" i="2"/>
  <c r="AU257" i="2" s="1"/>
  <c r="AF370" i="2"/>
  <c r="AU370" i="2" s="1"/>
  <c r="AF269" i="2"/>
  <c r="AU269" i="2" s="1"/>
  <c r="AF323" i="2"/>
  <c r="AU323" i="2" s="1"/>
  <c r="AF18" i="2"/>
  <c r="AU18" i="2" s="1"/>
  <c r="AE128" i="2"/>
  <c r="AT128" i="2" s="1"/>
  <c r="AF43" i="2"/>
  <c r="AU43" i="2" s="1"/>
  <c r="AE291" i="2"/>
  <c r="AT291" i="2" s="1"/>
  <c r="AE120" i="2"/>
  <c r="AT120" i="2" s="1"/>
  <c r="AF268" i="2"/>
  <c r="AU268" i="2" s="1"/>
  <c r="AF430" i="2"/>
  <c r="AU430" i="2" s="1"/>
  <c r="AF406" i="2"/>
  <c r="AU406" i="2" s="1"/>
  <c r="AF412" i="2"/>
  <c r="AU412" i="2" s="1"/>
  <c r="AF384" i="2"/>
  <c r="AU384" i="2" s="1"/>
  <c r="AE487" i="2"/>
  <c r="AT487" i="2" s="1"/>
  <c r="AF715" i="2"/>
  <c r="AU715" i="2" s="1"/>
  <c r="AF535" i="2"/>
  <c r="AU535" i="2" s="1"/>
  <c r="AF786" i="2"/>
  <c r="AU786" i="2" s="1"/>
  <c r="AE811" i="2"/>
  <c r="AT811" i="2" s="1"/>
  <c r="AF195" i="2"/>
  <c r="AU195" i="2" s="1"/>
  <c r="AF182" i="2"/>
  <c r="AU182" i="2" s="1"/>
  <c r="AF170" i="2"/>
  <c r="AU170" i="2" s="1"/>
  <c r="AF133" i="2"/>
  <c r="AU133" i="2" s="1"/>
  <c r="AE68" i="2"/>
  <c r="AT68" i="2" s="1"/>
  <c r="AE666" i="2"/>
  <c r="AT666" i="2" s="1"/>
  <c r="AE650" i="2"/>
  <c r="AT650" i="2" s="1"/>
  <c r="AE702" i="2"/>
  <c r="AT702" i="2" s="1"/>
  <c r="AF631" i="2"/>
  <c r="AU631" i="2" s="1"/>
  <c r="AF619" i="2"/>
  <c r="AU619" i="2" s="1"/>
  <c r="AF524" i="2"/>
  <c r="AU524" i="2" s="1"/>
  <c r="AF504" i="2"/>
  <c r="AU504" i="2" s="1"/>
  <c r="AF486" i="2"/>
  <c r="AU486" i="2" s="1"/>
  <c r="AF407" i="2"/>
  <c r="AU407" i="2" s="1"/>
  <c r="AE368" i="2"/>
  <c r="AT368" i="2" s="1"/>
  <c r="AF436" i="2"/>
  <c r="AU436" i="2" s="1"/>
  <c r="AE473" i="2"/>
  <c r="AT473" i="2" s="1"/>
  <c r="AE409" i="2"/>
  <c r="AT409" i="2" s="1"/>
  <c r="AE341" i="2"/>
  <c r="AT341" i="2" s="1"/>
  <c r="AE240" i="2"/>
  <c r="AT240" i="2" s="1"/>
  <c r="AF324" i="2"/>
  <c r="AU324" i="2" s="1"/>
  <c r="AF290" i="2"/>
  <c r="AU290" i="2" s="1"/>
  <c r="AE147" i="2"/>
  <c r="AT147" i="2" s="1"/>
  <c r="AF285" i="2"/>
  <c r="AU285" i="2" s="1"/>
  <c r="AE193" i="2"/>
  <c r="AT193" i="2" s="1"/>
  <c r="AF277" i="2"/>
  <c r="AU277" i="2" s="1"/>
  <c r="AF523" i="2"/>
  <c r="AU523" i="2" s="1"/>
  <c r="AF602" i="2"/>
  <c r="AU602" i="2" s="1"/>
  <c r="AE359" i="2"/>
  <c r="AT359" i="2" s="1"/>
  <c r="AF378" i="2"/>
  <c r="AU378" i="2" s="1"/>
  <c r="AF414" i="2"/>
  <c r="AU414" i="2" s="1"/>
  <c r="AF564" i="2"/>
  <c r="AU564" i="2" s="1"/>
  <c r="AF606" i="2"/>
  <c r="AU606" i="2" s="1"/>
  <c r="AF695" i="2"/>
  <c r="AU695" i="2" s="1"/>
  <c r="AF647" i="2"/>
  <c r="AU647" i="2" s="1"/>
  <c r="AF663" i="2"/>
  <c r="AU663" i="2" s="1"/>
  <c r="AF703" i="2"/>
  <c r="AU703" i="2" s="1"/>
  <c r="AF618" i="2"/>
  <c r="AU618" i="2" s="1"/>
  <c r="AF596" i="2"/>
  <c r="AU596" i="2" s="1"/>
  <c r="AF718" i="2"/>
  <c r="AU718" i="2" s="1"/>
  <c r="AE680" i="2"/>
  <c r="AT680" i="2" s="1"/>
  <c r="AE820" i="2"/>
  <c r="AT820" i="2" s="1"/>
  <c r="AF804" i="2"/>
  <c r="AU804" i="2" s="1"/>
  <c r="AE109" i="2"/>
  <c r="AT109" i="2" s="1"/>
  <c r="AE716" i="2"/>
  <c r="AT716" i="2" s="1"/>
  <c r="AE780" i="2"/>
  <c r="AT780" i="2" s="1"/>
  <c r="AE617" i="2"/>
  <c r="AT617" i="2" s="1"/>
  <c r="AE759" i="2"/>
  <c r="AT759" i="2" s="1"/>
  <c r="AF213" i="2"/>
  <c r="AU213" i="2" s="1"/>
  <c r="AE158" i="2"/>
  <c r="AT158" i="2" s="1"/>
  <c r="AE126" i="2"/>
  <c r="AT126" i="2" s="1"/>
  <c r="AF211" i="2"/>
  <c r="AU211" i="2" s="1"/>
  <c r="AF199" i="2"/>
  <c r="AU199" i="2" s="1"/>
  <c r="AF175" i="2"/>
  <c r="AU175" i="2" s="1"/>
  <c r="AE101" i="2"/>
  <c r="AT101" i="2" s="1"/>
  <c r="AE89" i="2"/>
  <c r="AT89" i="2" s="1"/>
  <c r="AE61" i="2"/>
  <c r="AT61" i="2" s="1"/>
  <c r="AE54" i="2"/>
  <c r="AT54" i="2" s="1"/>
  <c r="AF36" i="2"/>
  <c r="AU36" i="2" s="1"/>
  <c r="AE51" i="2"/>
  <c r="AT51" i="2" s="1"/>
  <c r="AF26" i="2"/>
  <c r="AU26" i="2" s="1"/>
  <c r="AE782" i="2"/>
  <c r="AT782" i="2" s="1"/>
  <c r="AE762" i="2"/>
  <c r="AT762" i="2" s="1"/>
  <c r="AE808" i="2"/>
  <c r="AT808" i="2" s="1"/>
  <c r="AE148" i="2"/>
  <c r="AT148" i="2" s="1"/>
  <c r="AF245" i="2"/>
  <c r="AU245" i="2" s="1"/>
  <c r="AE19" i="2"/>
  <c r="AT19" i="2" s="1"/>
  <c r="AE144" i="2"/>
  <c r="AT144" i="2" s="1"/>
  <c r="AE56" i="2"/>
  <c r="AT56" i="2" s="1"/>
  <c r="AF106" i="2"/>
  <c r="AU106" i="2" s="1"/>
  <c r="AF75" i="2"/>
  <c r="AU75" i="2" s="1"/>
  <c r="AF306" i="2"/>
  <c r="AU306" i="2" s="1"/>
  <c r="AE233" i="2"/>
  <c r="AT233" i="2" s="1"/>
  <c r="AE302" i="2"/>
  <c r="AT302" i="2" s="1"/>
  <c r="AF358" i="2"/>
  <c r="AU358" i="2" s="1"/>
  <c r="AF657" i="2"/>
  <c r="AU657" i="2" s="1"/>
  <c r="AF375" i="2"/>
  <c r="AU375" i="2" s="1"/>
  <c r="AF471" i="2"/>
  <c r="AU471" i="2" s="1"/>
  <c r="AF545" i="2"/>
  <c r="AU545" i="2" s="1"/>
  <c r="AF543" i="2"/>
  <c r="AU543" i="2" s="1"/>
  <c r="AF748" i="2"/>
  <c r="AU748" i="2" s="1"/>
  <c r="AE592" i="2"/>
  <c r="AT592" i="2" s="1"/>
  <c r="AF600" i="2"/>
  <c r="AU600" i="2" s="1"/>
  <c r="AE449" i="2"/>
  <c r="AT449" i="2" s="1"/>
  <c r="AE546" i="2"/>
  <c r="AT546" i="2" s="1"/>
  <c r="AE715" i="2"/>
  <c r="AT715" i="2" s="1"/>
  <c r="AF726" i="2"/>
  <c r="AU726" i="2" s="1"/>
  <c r="AF798" i="2"/>
  <c r="AU798" i="2" s="1"/>
  <c r="AE576" i="2"/>
  <c r="AT576" i="2" s="1"/>
  <c r="AE696" i="2"/>
  <c r="AT696" i="2" s="1"/>
  <c r="AE763" i="2"/>
  <c r="AT763" i="2" s="1"/>
  <c r="AE788" i="2"/>
  <c r="AT788" i="2" s="1"/>
  <c r="AF513" i="2"/>
  <c r="AU513" i="2" s="1"/>
  <c r="AE748" i="2"/>
  <c r="AT748" i="2" s="1"/>
  <c r="AE810" i="2"/>
  <c r="AT810" i="2" s="1"/>
  <c r="AE665" i="2"/>
  <c r="AT665" i="2" s="1"/>
  <c r="AE747" i="2"/>
  <c r="AT747" i="2" s="1"/>
  <c r="AE378" i="2"/>
  <c r="AT378" i="2" s="1"/>
  <c r="AE668" i="2"/>
  <c r="AT668" i="2" s="1"/>
  <c r="AE796" i="2"/>
  <c r="AT796" i="2" s="1"/>
  <c r="AE178" i="2"/>
  <c r="AT178" i="2" s="1"/>
  <c r="AE146" i="2"/>
  <c r="AT146" i="2" s="1"/>
  <c r="AE138" i="2"/>
  <c r="AT138" i="2" s="1"/>
  <c r="AE130" i="2"/>
  <c r="AT130" i="2" s="1"/>
  <c r="AF172" i="2"/>
  <c r="AU172" i="2" s="1"/>
  <c r="AF230" i="2"/>
  <c r="AU230" i="2" s="1"/>
  <c r="AE218" i="2"/>
  <c r="AT218" i="2" s="1"/>
  <c r="AE153" i="2"/>
  <c r="AT153" i="2" s="1"/>
  <c r="AE97" i="2"/>
  <c r="AT97" i="2" s="1"/>
  <c r="AF179" i="2"/>
  <c r="AU179" i="2" s="1"/>
  <c r="AF141" i="2"/>
  <c r="AU141" i="2" s="1"/>
  <c r="AF56" i="2"/>
  <c r="AU56" i="2" s="1"/>
  <c r="AE27" i="2"/>
  <c r="AT27" i="2" s="1"/>
  <c r="AF819" i="2"/>
  <c r="AU819" i="2" s="1"/>
  <c r="AF797" i="2"/>
  <c r="AU797" i="2" s="1"/>
  <c r="AF763" i="2"/>
  <c r="AU763" i="2" s="1"/>
  <c r="AE738" i="2"/>
  <c r="AT738" i="2" s="1"/>
  <c r="AF28" i="2"/>
  <c r="AU28" i="2" s="1"/>
  <c r="AE765" i="2"/>
  <c r="AT765" i="2" s="1"/>
  <c r="AE81" i="2"/>
  <c r="AT81" i="2" s="1"/>
  <c r="AE46" i="2"/>
  <c r="AT46" i="2" s="1"/>
  <c r="AE32" i="2"/>
  <c r="AT32" i="2" s="1"/>
  <c r="AE12" i="2"/>
  <c r="AT12" i="2" s="1"/>
  <c r="AF807" i="2"/>
  <c r="AU807" i="2" s="1"/>
  <c r="AF731" i="2"/>
  <c r="AU731" i="2" s="1"/>
  <c r="AF61" i="2"/>
  <c r="AU61" i="2" s="1"/>
  <c r="AF688" i="2"/>
  <c r="AU688" i="2" s="1"/>
  <c r="AF567" i="2"/>
  <c r="AU567" i="2" s="1"/>
  <c r="AF712" i="2"/>
  <c r="AU712" i="2" s="1"/>
  <c r="AE706" i="2"/>
  <c r="AT706" i="2" s="1"/>
  <c r="AF654" i="2"/>
  <c r="AU654" i="2" s="1"/>
  <c r="AE552" i="2"/>
  <c r="AT552" i="2" s="1"/>
  <c r="AE467" i="2"/>
  <c r="AT467" i="2" s="1"/>
  <c r="AF585" i="2"/>
  <c r="AU585" i="2" s="1"/>
  <c r="AF569" i="2"/>
  <c r="AU569" i="2" s="1"/>
  <c r="AF548" i="2"/>
  <c r="AU548" i="2" s="1"/>
  <c r="AF540" i="2"/>
  <c r="AU540" i="2" s="1"/>
  <c r="AE524" i="2"/>
  <c r="AT524" i="2" s="1"/>
  <c r="AF514" i="2"/>
  <c r="AU514" i="2" s="1"/>
  <c r="AE352" i="2"/>
  <c r="AT352" i="2" s="1"/>
  <c r="AE336" i="2"/>
  <c r="AT336" i="2" s="1"/>
  <c r="AF460" i="2"/>
  <c r="AU460" i="2" s="1"/>
  <c r="AE245" i="2"/>
  <c r="AT245" i="2" s="1"/>
  <c r="AF271" i="2"/>
  <c r="AU271" i="2" s="1"/>
  <c r="AE251" i="2"/>
  <c r="AT251" i="2" s="1"/>
  <c r="AE312" i="2"/>
  <c r="AT312" i="2" s="1"/>
  <c r="AE303" i="2"/>
  <c r="AT303" i="2" s="1"/>
  <c r="AE277" i="2"/>
  <c r="AT277" i="2" s="1"/>
  <c r="AF254" i="2"/>
  <c r="AU254" i="2" s="1"/>
  <c r="AF102" i="2"/>
  <c r="AU102" i="2" s="1"/>
  <c r="AE221" i="2"/>
  <c r="AT221" i="2" s="1"/>
  <c r="AE334" i="2"/>
  <c r="AT334" i="2" s="1"/>
  <c r="AE541" i="2"/>
  <c r="AT541" i="2" s="1"/>
  <c r="AF634" i="2"/>
  <c r="AU634" i="2" s="1"/>
  <c r="AF665" i="2"/>
  <c r="AU665" i="2" s="1"/>
  <c r="AF691" i="2"/>
  <c r="AU691" i="2" s="1"/>
  <c r="AE545" i="2"/>
  <c r="AT545" i="2" s="1"/>
  <c r="AF551" i="2"/>
  <c r="AU551" i="2" s="1"/>
  <c r="AE608" i="2"/>
  <c r="AT608" i="2" s="1"/>
  <c r="AF325" i="2"/>
  <c r="AU325" i="2" s="1"/>
  <c r="AE416" i="2"/>
  <c r="AT416" i="2" s="1"/>
  <c r="AE491" i="2"/>
  <c r="AT491" i="2" s="1"/>
  <c r="AE600" i="2"/>
  <c r="AT600" i="2" s="1"/>
  <c r="AE689" i="2"/>
  <c r="AT689" i="2" s="1"/>
  <c r="AE800" i="2"/>
  <c r="AT800" i="2" s="1"/>
  <c r="AE656" i="2"/>
  <c r="AT656" i="2" s="1"/>
  <c r="AF750" i="2"/>
  <c r="AU750" i="2" s="1"/>
  <c r="AF766" i="2"/>
  <c r="AU766" i="2" s="1"/>
  <c r="AE469" i="2"/>
  <c r="AT469" i="2" s="1"/>
  <c r="AF49" i="2"/>
  <c r="AU49" i="2" s="1"/>
  <c r="AF334" i="2"/>
  <c r="AU334" i="2" s="1"/>
  <c r="AE723" i="2"/>
  <c r="AT723" i="2" s="1"/>
  <c r="AE145" i="2"/>
  <c r="AT145" i="2" s="1"/>
  <c r="AE137" i="2"/>
  <c r="AT137" i="2" s="1"/>
  <c r="AF218" i="2"/>
  <c r="AU218" i="2" s="1"/>
  <c r="AF194" i="2"/>
  <c r="AU194" i="2" s="1"/>
  <c r="AF180" i="2"/>
  <c r="AU180" i="2" s="1"/>
  <c r="AE206" i="2"/>
  <c r="AT206" i="2" s="1"/>
  <c r="AF95" i="2"/>
  <c r="AU95" i="2" s="1"/>
  <c r="AE230" i="2"/>
  <c r="AT230" i="2" s="1"/>
  <c r="AE187" i="2"/>
  <c r="AT187" i="2" s="1"/>
  <c r="AE90" i="2"/>
  <c r="AT90" i="2" s="1"/>
  <c r="AF63" i="2"/>
  <c r="AU63" i="2" s="1"/>
  <c r="AF781" i="2"/>
  <c r="AU781" i="2" s="1"/>
  <c r="AE770" i="2"/>
  <c r="AT770" i="2" s="1"/>
  <c r="AE749" i="2"/>
  <c r="AT749" i="2" s="1"/>
  <c r="AE733" i="2"/>
  <c r="AT733" i="2" s="1"/>
  <c r="AF22" i="2"/>
  <c r="AU22" i="2" s="1"/>
  <c r="AE781" i="2"/>
  <c r="AT781" i="2" s="1"/>
  <c r="AE804" i="2"/>
  <c r="AT804" i="2" s="1"/>
  <c r="AF771" i="2"/>
  <c r="AU771" i="2" s="1"/>
  <c r="AF755" i="2"/>
  <c r="AU755" i="2" s="1"/>
  <c r="AE39" i="2"/>
  <c r="AT39" i="2" s="1"/>
  <c r="AF811" i="2"/>
  <c r="AU811" i="2" s="1"/>
  <c r="AE754" i="2"/>
  <c r="AT754" i="2" s="1"/>
  <c r="AE742" i="2"/>
  <c r="AT742" i="2" s="1"/>
  <c r="AE683" i="2"/>
  <c r="AT683" i="2" s="1"/>
  <c r="AF662" i="2"/>
  <c r="AU662" i="2" s="1"/>
  <c r="AF646" i="2"/>
  <c r="AU646" i="2" s="1"/>
  <c r="AE606" i="2"/>
  <c r="AT606" i="2" s="1"/>
  <c r="AF593" i="2"/>
  <c r="AU593" i="2" s="1"/>
  <c r="AF690" i="2"/>
  <c r="AU690" i="2" s="1"/>
  <c r="AF611" i="2"/>
  <c r="AU611" i="2" s="1"/>
  <c r="AF597" i="2"/>
  <c r="AU597" i="2" s="1"/>
  <c r="AE512" i="2"/>
  <c r="AT512" i="2" s="1"/>
  <c r="AF480" i="2"/>
  <c r="AU480" i="2" s="1"/>
  <c r="AE583" i="2"/>
  <c r="AT583" i="2" s="1"/>
  <c r="AE567" i="2"/>
  <c r="AT567" i="2" s="1"/>
  <c r="AE496" i="2"/>
  <c r="AT496" i="2" s="1"/>
  <c r="AE480" i="2"/>
  <c r="AT480" i="2" s="1"/>
  <c r="AE447" i="2"/>
  <c r="AT447" i="2" s="1"/>
  <c r="AE424" i="2"/>
  <c r="AT424" i="2" s="1"/>
  <c r="AE428" i="2"/>
  <c r="AT428" i="2" s="1"/>
  <c r="AF345" i="2"/>
  <c r="AU345" i="2" s="1"/>
  <c r="AF438" i="2"/>
  <c r="AU438" i="2" s="1"/>
  <c r="AE404" i="2"/>
  <c r="AT404" i="2" s="1"/>
  <c r="AF366" i="2"/>
  <c r="AU366" i="2" s="1"/>
  <c r="AE333" i="2"/>
  <c r="AT333" i="2" s="1"/>
  <c r="AE392" i="2"/>
  <c r="AT392" i="2" s="1"/>
  <c r="AF284" i="2"/>
  <c r="AU284" i="2" s="1"/>
  <c r="AF282" i="2"/>
  <c r="AU282" i="2" s="1"/>
  <c r="AE320" i="2"/>
  <c r="AT320" i="2" s="1"/>
  <c r="AF297" i="2"/>
  <c r="AU297" i="2" s="1"/>
  <c r="AE274" i="2"/>
  <c r="AT274" i="2" s="1"/>
  <c r="AF250" i="2"/>
  <c r="AU250" i="2" s="1"/>
  <c r="AE290" i="2"/>
  <c r="AT290" i="2" s="1"/>
  <c r="AE247" i="2"/>
  <c r="AT247" i="2" s="1"/>
  <c r="AE285" i="2"/>
  <c r="AT285" i="2" s="1"/>
  <c r="AF261" i="2"/>
  <c r="AU261" i="2" s="1"/>
  <c r="AF327" i="2"/>
  <c r="AU327" i="2" s="1"/>
  <c r="AE529" i="2"/>
  <c r="AT529" i="2" s="1"/>
  <c r="AE418" i="2"/>
  <c r="AT418" i="2" s="1"/>
  <c r="AF676" i="2"/>
  <c r="AU676" i="2" s="1"/>
  <c r="AE722" i="2"/>
  <c r="AT722" i="2" s="1"/>
  <c r="AF573" i="2"/>
  <c r="AU573" i="2" s="1"/>
  <c r="AE717" i="2"/>
  <c r="AT717" i="2" s="1"/>
  <c r="AE675" i="2"/>
  <c r="AT675" i="2" s="1"/>
  <c r="AE659" i="2"/>
  <c r="AT659" i="2" s="1"/>
  <c r="AE698" i="2"/>
  <c r="AT698" i="2" s="1"/>
  <c r="AE686" i="2"/>
  <c r="AT686" i="2" s="1"/>
  <c r="AE604" i="2"/>
  <c r="AT604" i="2" s="1"/>
  <c r="AE540" i="2"/>
  <c r="AT540" i="2" s="1"/>
  <c r="AF508" i="2"/>
  <c r="AU508" i="2" s="1"/>
  <c r="AF625" i="2"/>
  <c r="AU625" i="2" s="1"/>
  <c r="AE616" i="2"/>
  <c r="AT616" i="2" s="1"/>
  <c r="AE500" i="2"/>
  <c r="AT500" i="2" s="1"/>
  <c r="AF518" i="2"/>
  <c r="AU518" i="2" s="1"/>
  <c r="AF458" i="2"/>
  <c r="AU458" i="2" s="1"/>
  <c r="AF492" i="2"/>
  <c r="AU492" i="2" s="1"/>
  <c r="AE461" i="2"/>
  <c r="AT461" i="2" s="1"/>
  <c r="AF385" i="2"/>
  <c r="AU385" i="2" s="1"/>
  <c r="AF454" i="2"/>
  <c r="AU454" i="2" s="1"/>
  <c r="AE436" i="2"/>
  <c r="AT436" i="2" s="1"/>
  <c r="AE383" i="2"/>
  <c r="AT383" i="2" s="1"/>
  <c r="AE331" i="2"/>
  <c r="AT331" i="2" s="1"/>
  <c r="AF431" i="2"/>
  <c r="AU431" i="2" s="1"/>
  <c r="AF411" i="2"/>
  <c r="AU411" i="2" s="1"/>
  <c r="AF373" i="2"/>
  <c r="AU373" i="2" s="1"/>
  <c r="AF276" i="2"/>
  <c r="AU276" i="2" s="1"/>
  <c r="AE249" i="2"/>
  <c r="AT249" i="2" s="1"/>
  <c r="AF278" i="2"/>
  <c r="AU278" i="2" s="1"/>
  <c r="AF234" i="2"/>
  <c r="AU234" i="2" s="1"/>
  <c r="AE241" i="2"/>
  <c r="AT241" i="2" s="1"/>
  <c r="AF120" i="2"/>
  <c r="AU120" i="2" s="1"/>
  <c r="AF335" i="2"/>
  <c r="AU335" i="2" s="1"/>
  <c r="AF380" i="2"/>
  <c r="AU380" i="2" s="1"/>
  <c r="AF541" i="2"/>
  <c r="AU541" i="2" s="1"/>
  <c r="AE695" i="2"/>
  <c r="AT695" i="2" s="1"/>
  <c r="AE495" i="2"/>
  <c r="AT495" i="2" s="1"/>
  <c r="AE160" i="2"/>
  <c r="AT160" i="2" s="1"/>
  <c r="AF291" i="2"/>
  <c r="AU291" i="2" s="1"/>
  <c r="AE322" i="2"/>
  <c r="AT322" i="2" s="1"/>
  <c r="AF351" i="2"/>
  <c r="AU351" i="2" s="1"/>
  <c r="AF699" i="2"/>
  <c r="AU699" i="2" s="1"/>
  <c r="AF398" i="2"/>
  <c r="AU398" i="2" s="1"/>
  <c r="AF420" i="2"/>
  <c r="AU420" i="2" s="1"/>
  <c r="AF580" i="2"/>
  <c r="AU580" i="2" s="1"/>
  <c r="AF734" i="2"/>
  <c r="AU734" i="2" s="1"/>
  <c r="AE629" i="2"/>
  <c r="AT629" i="2" s="1"/>
  <c r="AF822" i="2"/>
  <c r="AU822" i="2" s="1"/>
  <c r="AE395" i="2"/>
  <c r="AT395" i="2" s="1"/>
  <c r="AE569" i="2"/>
  <c r="AT569" i="2" s="1"/>
  <c r="AF788" i="2"/>
  <c r="AU788" i="2" s="1"/>
  <c r="AE478" i="2"/>
  <c r="AT478" i="2" s="1"/>
  <c r="AF80" i="2"/>
  <c r="AU80" i="2" s="1"/>
  <c r="AE728" i="2"/>
  <c r="AT728" i="2" s="1"/>
  <c r="AF89" i="2"/>
  <c r="AU89" i="2" s="1"/>
  <c r="AE191" i="2"/>
  <c r="AT191" i="2" s="1"/>
  <c r="AF739" i="2"/>
  <c r="AU739" i="2" s="1"/>
  <c r="AE703" i="2"/>
  <c r="AT703" i="2" s="1"/>
  <c r="AF601" i="2"/>
  <c r="AU601" i="2" s="1"/>
  <c r="AE528" i="2"/>
  <c r="AT528" i="2" s="1"/>
  <c r="AF474" i="2"/>
  <c r="AU474" i="2" s="1"/>
  <c r="AF482" i="2"/>
  <c r="AU482" i="2" s="1"/>
  <c r="AE452" i="2"/>
  <c r="AT452" i="2" s="1"/>
  <c r="AE369" i="2"/>
  <c r="AT369" i="2" s="1"/>
  <c r="AF316" i="2"/>
  <c r="AU316" i="2" s="1"/>
  <c r="AF312" i="2"/>
  <c r="AU312" i="2" s="1"/>
  <c r="AF74" i="2"/>
  <c r="AU74" i="2" s="1"/>
  <c r="AE268" i="2"/>
  <c r="AT268" i="2" s="1"/>
  <c r="AF465" i="2"/>
  <c r="AU465" i="2" s="1"/>
  <c r="AF503" i="2"/>
  <c r="AU503" i="2" s="1"/>
  <c r="AF632" i="2"/>
  <c r="AU632" i="2" s="1"/>
  <c r="AE681" i="2"/>
  <c r="AT681" i="2" s="1"/>
  <c r="AF459" i="2"/>
  <c r="AU459" i="2" s="1"/>
  <c r="AE814" i="2"/>
  <c r="AT814" i="2" s="1"/>
  <c r="AE530" i="2"/>
  <c r="AT530" i="2" s="1"/>
  <c r="AE30" i="2"/>
  <c r="AT30" i="2" s="1"/>
  <c r="AF140" i="2"/>
  <c r="AU140" i="2" s="1"/>
  <c r="AE398" i="2"/>
  <c r="AT398" i="2" s="1"/>
  <c r="AE510" i="2"/>
  <c r="AT510" i="2" s="1"/>
  <c r="AF16" i="2"/>
  <c r="AU16" i="2" s="1"/>
  <c r="AE720" i="2"/>
  <c r="AT720" i="2" s="1"/>
  <c r="AE52" i="2"/>
  <c r="AT52" i="2" s="1"/>
  <c r="AE186" i="2"/>
  <c r="AT186" i="2" s="1"/>
  <c r="AE142" i="2"/>
  <c r="AT142" i="2" s="1"/>
  <c r="AE211" i="2"/>
  <c r="AT211" i="2" s="1"/>
  <c r="AF190" i="2"/>
  <c r="AU190" i="2" s="1"/>
  <c r="AF123" i="2"/>
  <c r="AU123" i="2" s="1"/>
  <c r="AF137" i="2"/>
  <c r="AU137" i="2" s="1"/>
  <c r="AF117" i="2"/>
  <c r="AU117" i="2" s="1"/>
  <c r="AF77" i="2"/>
  <c r="AU77" i="2" s="1"/>
  <c r="AE786" i="2"/>
  <c r="AT786" i="2" s="1"/>
  <c r="AF46" i="2"/>
  <c r="AU46" i="2" s="1"/>
  <c r="AF767" i="2"/>
  <c r="AU767" i="2" s="1"/>
  <c r="AE725" i="2"/>
  <c r="AT725" i="2" s="1"/>
  <c r="AF660" i="2"/>
  <c r="AU660" i="2" s="1"/>
  <c r="AF644" i="2"/>
  <c r="AU644" i="2" s="1"/>
  <c r="AE710" i="2"/>
  <c r="AT710" i="2" s="1"/>
  <c r="AE643" i="2"/>
  <c r="AT643" i="2" s="1"/>
  <c r="AF723" i="2"/>
  <c r="AU723" i="2" s="1"/>
  <c r="AE559" i="2"/>
  <c r="AT559" i="2" s="1"/>
  <c r="AF448" i="2"/>
  <c r="AU448" i="2" s="1"/>
  <c r="AF476" i="2"/>
  <c r="AU476" i="2" s="1"/>
  <c r="AF500" i="2"/>
  <c r="AU500" i="2" s="1"/>
  <c r="AE353" i="2"/>
  <c r="AT353" i="2" s="1"/>
  <c r="AF403" i="2"/>
  <c r="AU403" i="2" s="1"/>
  <c r="AE319" i="2"/>
  <c r="AT319" i="2" s="1"/>
  <c r="AE301" i="2"/>
  <c r="AT301" i="2" s="1"/>
  <c r="AE102" i="2"/>
  <c r="AT102" i="2" s="1"/>
  <c r="AE152" i="2"/>
  <c r="AT152" i="2" s="1"/>
  <c r="AE185" i="2"/>
  <c r="AT185" i="2" s="1"/>
  <c r="AF169" i="2"/>
  <c r="AU169" i="2" s="1"/>
  <c r="AE382" i="2"/>
  <c r="AT382" i="2" s="1"/>
  <c r="AE527" i="2"/>
  <c r="AT527" i="2" s="1"/>
  <c r="AF584" i="2"/>
  <c r="AU584" i="2" s="1"/>
  <c r="AF629" i="2"/>
  <c r="AU629" i="2" s="1"/>
  <c r="AF630" i="2"/>
  <c r="AU630" i="2" s="1"/>
  <c r="AE708" i="2"/>
  <c r="AT708" i="2" s="1"/>
  <c r="AF376" i="2"/>
  <c r="AU376" i="2" s="1"/>
  <c r="AE431" i="2"/>
  <c r="AT431" i="2" s="1"/>
  <c r="AF455" i="2"/>
  <c r="AU455" i="2" s="1"/>
  <c r="AF461" i="2"/>
  <c r="AU461" i="2" s="1"/>
  <c r="AF549" i="2"/>
  <c r="AU549" i="2" s="1"/>
  <c r="AF645" i="2"/>
  <c r="AU645" i="2" s="1"/>
  <c r="AF639" i="2"/>
  <c r="AU639" i="2" s="1"/>
  <c r="AF655" i="2"/>
  <c r="AU655" i="2" s="1"/>
  <c r="AF671" i="2"/>
  <c r="AU671" i="2" s="1"/>
  <c r="AF689" i="2"/>
  <c r="AU689" i="2" s="1"/>
  <c r="AF390" i="2"/>
  <c r="AU390" i="2" s="1"/>
  <c r="AF620" i="2"/>
  <c r="AU620" i="2" s="1"/>
  <c r="AF614" i="2"/>
  <c r="AU614" i="2" s="1"/>
  <c r="AE526" i="2"/>
  <c r="AT526" i="2" s="1"/>
  <c r="AE669" i="2"/>
  <c r="AT669" i="2" s="1"/>
  <c r="AE114" i="2"/>
  <c r="AT114" i="2" s="1"/>
  <c r="AE572" i="2"/>
  <c r="AT572" i="2" s="1"/>
  <c r="AE779" i="2"/>
  <c r="AT779" i="2" s="1"/>
  <c r="AE135" i="2"/>
  <c r="AT135" i="2" s="1"/>
  <c r="AF808" i="2"/>
  <c r="AU808" i="2" s="1"/>
  <c r="AE238" i="2"/>
  <c r="AT238" i="2" s="1"/>
  <c r="AE306" i="2"/>
  <c r="AT306" i="2" s="1"/>
  <c r="AE542" i="2"/>
  <c r="AT542" i="2" s="1"/>
  <c r="AE661" i="2"/>
  <c r="AT661" i="2" s="1"/>
  <c r="AE537" i="2"/>
  <c r="AT537" i="2" s="1"/>
  <c r="AF223" i="2"/>
  <c r="AU223" i="2" s="1"/>
  <c r="AF101" i="2"/>
  <c r="AU101" i="2" s="1"/>
  <c r="AE195" i="2"/>
  <c r="AT195" i="2" s="1"/>
  <c r="AE207" i="2"/>
  <c r="AT207" i="2" s="1"/>
  <c r="AE167" i="2"/>
  <c r="AT167" i="2" s="1"/>
  <c r="AF161" i="2"/>
  <c r="AU161" i="2" s="1"/>
  <c r="AF125" i="2"/>
  <c r="AU125" i="2" s="1"/>
  <c r="AF783" i="2"/>
  <c r="AU783" i="2" s="1"/>
  <c r="AE774" i="2"/>
  <c r="AT774" i="2" s="1"/>
  <c r="AE53" i="2"/>
  <c r="AT53" i="2" s="1"/>
  <c r="AF38" i="2"/>
  <c r="AU38" i="2" s="1"/>
  <c r="AF10" i="2"/>
  <c r="AU10" i="2" s="1"/>
  <c r="AF817" i="2"/>
  <c r="AU817" i="2" s="1"/>
  <c r="AE801" i="2"/>
  <c r="AT801" i="2" s="1"/>
  <c r="AE745" i="2"/>
  <c r="AT745" i="2" s="1"/>
  <c r="AF757" i="2"/>
  <c r="AU757" i="2" s="1"/>
  <c r="AF24" i="2"/>
  <c r="AU24" i="2" s="1"/>
  <c r="AF815" i="2"/>
  <c r="AU815" i="2" s="1"/>
  <c r="AF803" i="2"/>
  <c r="AU803" i="2" s="1"/>
  <c r="AE737" i="2"/>
  <c r="AT737" i="2" s="1"/>
  <c r="AF633" i="2"/>
  <c r="AU633" i="2" s="1"/>
  <c r="AE679" i="2"/>
  <c r="AT679" i="2" s="1"/>
  <c r="AF670" i="2"/>
  <c r="AU670" i="2" s="1"/>
  <c r="AF603" i="2"/>
  <c r="AU603" i="2" s="1"/>
  <c r="AE729" i="2"/>
  <c r="AT729" i="2" s="1"/>
  <c r="AF589" i="2"/>
  <c r="AU589" i="2" s="1"/>
  <c r="AF557" i="2"/>
  <c r="AU557" i="2" s="1"/>
  <c r="AE620" i="2"/>
  <c r="AT620" i="2" s="1"/>
  <c r="AE396" i="2"/>
  <c r="AT396" i="2" s="1"/>
  <c r="AE489" i="2"/>
  <c r="AT489" i="2" s="1"/>
  <c r="AF425" i="2"/>
  <c r="AU425" i="2" s="1"/>
  <c r="AE444" i="2"/>
  <c r="AT444" i="2" s="1"/>
  <c r="AE421" i="2"/>
  <c r="AT421" i="2" s="1"/>
  <c r="AF387" i="2"/>
  <c r="AU387" i="2" s="1"/>
  <c r="AF397" i="2"/>
  <c r="AU397" i="2" s="1"/>
  <c r="AF383" i="2"/>
  <c r="AU383" i="2" s="1"/>
  <c r="AE393" i="2"/>
  <c r="AT393" i="2" s="1"/>
  <c r="AF377" i="2"/>
  <c r="AU377" i="2" s="1"/>
  <c r="AF315" i="2"/>
  <c r="AU315" i="2" s="1"/>
  <c r="AF328" i="2"/>
  <c r="AU328" i="2" s="1"/>
  <c r="AE300" i="2"/>
  <c r="AT300" i="2" s="1"/>
  <c r="AE278" i="2"/>
  <c r="AT278" i="2" s="1"/>
  <c r="AE262" i="2"/>
  <c r="AT262" i="2" s="1"/>
  <c r="AF263" i="2"/>
  <c r="AU263" i="2" s="1"/>
  <c r="AF242" i="2"/>
  <c r="AU242" i="2" s="1"/>
  <c r="AE76" i="2"/>
  <c r="AT76" i="2" s="1"/>
  <c r="AF107" i="2"/>
  <c r="AU107" i="2" s="1"/>
  <c r="AF6" i="2"/>
  <c r="AU6" i="2" s="1"/>
  <c r="AE18" i="2"/>
  <c r="AT18" i="2" s="1"/>
  <c r="AE287" i="2"/>
  <c r="AT287" i="2" s="1"/>
  <c r="AE691" i="2"/>
  <c r="AT691" i="2" s="1"/>
  <c r="AE455" i="2"/>
  <c r="AT455" i="2" s="1"/>
  <c r="AE624" i="2"/>
  <c r="AT624" i="2" s="1"/>
  <c r="AE104" i="2"/>
  <c r="AT104" i="2" s="1"/>
  <c r="AF789" i="2"/>
  <c r="AU789" i="2" s="1"/>
  <c r="AF71" i="2"/>
  <c r="AU71" i="2" s="1"/>
  <c r="AF609" i="2"/>
  <c r="AU609" i="2" s="1"/>
  <c r="AF235" i="2"/>
  <c r="AU235" i="2" s="1"/>
  <c r="AE132" i="2"/>
  <c r="AT132" i="2" s="1"/>
  <c r="AE225" i="2"/>
  <c r="AT225" i="2" s="1"/>
  <c r="AF260" i="2"/>
  <c r="AU260" i="2" s="1"/>
  <c r="AE292" i="2"/>
  <c r="AT292" i="2" s="1"/>
  <c r="AE390" i="2"/>
  <c r="AT390" i="2" s="1"/>
  <c r="AE343" i="2"/>
  <c r="AT343" i="2" s="1"/>
  <c r="AE462" i="2"/>
  <c r="AT462" i="2" s="1"/>
  <c r="AE518" i="2"/>
  <c r="AT518" i="2" s="1"/>
  <c r="AF124" i="2"/>
  <c r="AU124" i="2" s="1"/>
  <c r="AE385" i="2"/>
  <c r="AT385" i="2" s="1"/>
  <c r="AE454" i="2"/>
  <c r="AT454" i="2" s="1"/>
  <c r="AE580" i="2"/>
  <c r="AT580" i="2" s="1"/>
  <c r="AE700" i="2"/>
  <c r="AT700" i="2" s="1"/>
  <c r="AE220" i="2"/>
  <c r="AT220" i="2" s="1"/>
  <c r="AF818" i="2"/>
  <c r="AU818" i="2" s="1"/>
  <c r="AF342" i="2"/>
  <c r="AU342" i="2" s="1"/>
  <c r="AE419" i="2"/>
  <c r="AT419" i="2" s="1"/>
  <c r="AE751" i="2"/>
  <c r="AT751" i="2" s="1"/>
  <c r="AF45" i="2"/>
  <c r="AU45" i="2" s="1"/>
  <c r="AE799" i="2"/>
  <c r="AT799" i="2" s="1"/>
  <c r="AE204" i="2"/>
  <c r="AT204" i="2" s="1"/>
  <c r="AE498" i="2"/>
  <c r="AT498" i="2" s="1"/>
  <c r="AE514" i="2"/>
  <c r="AT514" i="2" s="1"/>
  <c r="AF8" i="2"/>
  <c r="AU8" i="2" s="1"/>
  <c r="AF12" i="2"/>
  <c r="AU12" i="2" s="1"/>
  <c r="AE122" i="2"/>
  <c r="AT122" i="2" s="1"/>
  <c r="AE10" i="2"/>
  <c r="AT10" i="2" s="1"/>
  <c r="AF15" i="2"/>
  <c r="AU15" i="2" s="1"/>
  <c r="AF62" i="2"/>
  <c r="AU62" i="2" s="1"/>
  <c r="AE80" i="2"/>
  <c r="AT80" i="2" s="1"/>
  <c r="AF177" i="2"/>
  <c r="AU177" i="2" s="1"/>
  <c r="AF72" i="2"/>
  <c r="AU72" i="2" s="1"/>
  <c r="AF314" i="2"/>
  <c r="AU314" i="2" s="1"/>
  <c r="AF432" i="2"/>
  <c r="AU432" i="2" s="1"/>
  <c r="AF422" i="2"/>
  <c r="AU422" i="2" s="1"/>
  <c r="AF404" i="2"/>
  <c r="AU404" i="2" s="1"/>
  <c r="AF204" i="2"/>
  <c r="AU204" i="2" s="1"/>
  <c r="AE197" i="2"/>
  <c r="AT197" i="2" s="1"/>
  <c r="AE264" i="2"/>
  <c r="AT264" i="2" s="1"/>
  <c r="AF428" i="2"/>
  <c r="AU428" i="2" s="1"/>
  <c r="AE640" i="2"/>
  <c r="AT640" i="2" s="1"/>
  <c r="AE161" i="2"/>
  <c r="AT161" i="2" s="1"/>
  <c r="AE116" i="2"/>
  <c r="AT116" i="2" s="1"/>
  <c r="AE214" i="2"/>
  <c r="AT214" i="2" s="1"/>
  <c r="AE166" i="2"/>
  <c r="AT166" i="2" s="1"/>
  <c r="AF103" i="2"/>
  <c r="AU103" i="2" s="1"/>
  <c r="AF48" i="2"/>
  <c r="AU48" i="2" s="1"/>
  <c r="AE64" i="2"/>
  <c r="AT64" i="2" s="1"/>
  <c r="AF17" i="2"/>
  <c r="AU17" i="2" s="1"/>
  <c r="AF501" i="2"/>
  <c r="AU501" i="2" s="1"/>
  <c r="AE215" i="2"/>
  <c r="AT215" i="2" s="1"/>
  <c r="AE111" i="2"/>
  <c r="AT111" i="2" s="1"/>
  <c r="AE778" i="2"/>
  <c r="AT778" i="2" s="1"/>
  <c r="AE769" i="2"/>
  <c r="AT769" i="2" s="1"/>
  <c r="AF745" i="2"/>
  <c r="AU745" i="2" s="1"/>
  <c r="AF729" i="2"/>
  <c r="AU729" i="2" s="1"/>
  <c r="AF32" i="2"/>
  <c r="AU32" i="2" s="1"/>
  <c r="AF809" i="2"/>
  <c r="AU809" i="2" s="1"/>
  <c r="AF791" i="2"/>
  <c r="AU791" i="2" s="1"/>
  <c r="AF799" i="2"/>
  <c r="AU799" i="2" s="1"/>
  <c r="AE753" i="2"/>
  <c r="AT753" i="2" s="1"/>
  <c r="AE790" i="2"/>
  <c r="AT790" i="2" s="1"/>
  <c r="AE694" i="2"/>
  <c r="AT694" i="2" s="1"/>
  <c r="AF605" i="2"/>
  <c r="AU605" i="2" s="1"/>
  <c r="AF672" i="2"/>
  <c r="AU672" i="2" s="1"/>
  <c r="AF656" i="2"/>
  <c r="AU656" i="2" s="1"/>
  <c r="AF640" i="2"/>
  <c r="AU640" i="2" s="1"/>
  <c r="AF684" i="2"/>
  <c r="AU684" i="2" s="1"/>
  <c r="AF575" i="2"/>
  <c r="AU575" i="2" s="1"/>
  <c r="AE670" i="2"/>
  <c r="AT670" i="2" s="1"/>
  <c r="AE654" i="2"/>
  <c r="AT654" i="2" s="1"/>
  <c r="AE638" i="2"/>
  <c r="AT638" i="2" s="1"/>
  <c r="AF512" i="2"/>
  <c r="AU512" i="2" s="1"/>
  <c r="AE547" i="2"/>
  <c r="AT547" i="2" s="1"/>
  <c r="AE533" i="2"/>
  <c r="AT533" i="2" s="1"/>
  <c r="AF579" i="2"/>
  <c r="AU579" i="2" s="1"/>
  <c r="AF563" i="2"/>
  <c r="AU563" i="2" s="1"/>
  <c r="AF452" i="2"/>
  <c r="AU452" i="2" s="1"/>
  <c r="AF559" i="2"/>
  <c r="AU559" i="2" s="1"/>
  <c r="AE532" i="2"/>
  <c r="AT532" i="2" s="1"/>
  <c r="AE344" i="2"/>
  <c r="AT344" i="2" s="1"/>
  <c r="AF444" i="2"/>
  <c r="AU444" i="2" s="1"/>
  <c r="AE417" i="2"/>
  <c r="AT417" i="2" s="1"/>
  <c r="AE425" i="2"/>
  <c r="AT425" i="2" s="1"/>
  <c r="AF354" i="2"/>
  <c r="AU354" i="2" s="1"/>
  <c r="AE386" i="2"/>
  <c r="AT386" i="2" s="1"/>
  <c r="AF303" i="2"/>
  <c r="AU303" i="2" s="1"/>
  <c r="AE259" i="2"/>
  <c r="AT259" i="2" s="1"/>
  <c r="AF135" i="2"/>
  <c r="AU135" i="2" s="1"/>
  <c r="AF98" i="2"/>
  <c r="AU98" i="2" s="1"/>
  <c r="AF181" i="2"/>
  <c r="AU181" i="2" s="1"/>
  <c r="AE143" i="2"/>
  <c r="AT143" i="2" s="1"/>
  <c r="AF53" i="2"/>
  <c r="AU53" i="2" s="1"/>
  <c r="AF249" i="2"/>
  <c r="AU249" i="2" s="1"/>
  <c r="AE321" i="2"/>
  <c r="AT321" i="2" s="1"/>
  <c r="AF418" i="2"/>
  <c r="AU418" i="2" s="1"/>
  <c r="AF408" i="2"/>
  <c r="AU408" i="2" s="1"/>
  <c r="AE445" i="2"/>
  <c r="AT445" i="2" s="1"/>
  <c r="AF463" i="2"/>
  <c r="AU463" i="2" s="1"/>
  <c r="AE294" i="2"/>
  <c r="AT294" i="2" s="1"/>
  <c r="AF592" i="2"/>
  <c r="AU592" i="2" s="1"/>
  <c r="AF707" i="2"/>
  <c r="AU707" i="2" s="1"/>
  <c r="AF711" i="2"/>
  <c r="AU711" i="2" s="1"/>
  <c r="AF347" i="2"/>
  <c r="AU347" i="2" s="1"/>
  <c r="AF539" i="2"/>
  <c r="AU539" i="2" s="1"/>
  <c r="AE612" i="2"/>
  <c r="AT612" i="2" s="1"/>
  <c r="AE596" i="2"/>
  <c r="AT596" i="2" s="1"/>
  <c r="AE712" i="2"/>
  <c r="AT712" i="2" s="1"/>
  <c r="AE560" i="2"/>
  <c r="AT560" i="2" s="1"/>
  <c r="AE601" i="2"/>
  <c r="AT601" i="2" s="1"/>
  <c r="AE573" i="2"/>
  <c r="AT573" i="2" s="1"/>
  <c r="AE664" i="2"/>
  <c r="AT664" i="2" s="1"/>
  <c r="AE744" i="2"/>
  <c r="AT744" i="2" s="1"/>
  <c r="AE767" i="2"/>
  <c r="AT767" i="2" s="1"/>
  <c r="AF742" i="2"/>
  <c r="AU742" i="2" s="1"/>
  <c r="AF758" i="2"/>
  <c r="AU758" i="2" s="1"/>
  <c r="AF774" i="2"/>
  <c r="AU774" i="2" s="1"/>
  <c r="AE561" i="2"/>
  <c r="AT561" i="2" s="1"/>
  <c r="AE648" i="2"/>
  <c r="AT648" i="2" s="1"/>
  <c r="AE735" i="2"/>
  <c r="AT735" i="2" s="1"/>
  <c r="AE403" i="2"/>
  <c r="AT403" i="2" s="1"/>
  <c r="AF485" i="2"/>
  <c r="AU485" i="2" s="1"/>
  <c r="AE589" i="2"/>
  <c r="AT589" i="2" s="1"/>
  <c r="AF800" i="2"/>
  <c r="AU800" i="2" s="1"/>
  <c r="AE347" i="2"/>
  <c r="AT347" i="2" s="1"/>
  <c r="AF329" i="2"/>
  <c r="AU329" i="2" s="1"/>
  <c r="AE494" i="2"/>
  <c r="AT494" i="2" s="1"/>
  <c r="AE593" i="2"/>
  <c r="AT593" i="2" s="1"/>
  <c r="AE202" i="2"/>
  <c r="AT202" i="2" s="1"/>
  <c r="AE163" i="2"/>
  <c r="AT163" i="2" s="1"/>
  <c r="AE141" i="2"/>
  <c r="AT141" i="2" s="1"/>
  <c r="AE125" i="2"/>
  <c r="AT125" i="2" s="1"/>
  <c r="AF164" i="2"/>
  <c r="AU164" i="2" s="1"/>
  <c r="AF97" i="2"/>
  <c r="AU97" i="2" s="1"/>
  <c r="AE198" i="2"/>
  <c r="AT198" i="2" s="1"/>
  <c r="AF121" i="2"/>
  <c r="AU121" i="2" s="1"/>
  <c r="AF219" i="2"/>
  <c r="AU219" i="2" s="1"/>
  <c r="AF184" i="2"/>
  <c r="AU184" i="2" s="1"/>
  <c r="AE17" i="2"/>
  <c r="AT17" i="2" s="1"/>
  <c r="AF777" i="2"/>
  <c r="AU777" i="2" s="1"/>
  <c r="AE58" i="2"/>
  <c r="AT58" i="2" s="1"/>
  <c r="AF30" i="2"/>
  <c r="AU30" i="2" s="1"/>
  <c r="AE82" i="2"/>
  <c r="AT82" i="2" s="1"/>
  <c r="AF34" i="2"/>
  <c r="AU34" i="2" s="1"/>
  <c r="AE761" i="2"/>
  <c r="AT761" i="2" s="1"/>
  <c r="AE758" i="2"/>
  <c r="AT758" i="2" s="1"/>
  <c r="AE595" i="2"/>
  <c r="AT595" i="2" s="1"/>
  <c r="AE721" i="2"/>
  <c r="AT721" i="2" s="1"/>
  <c r="AF698" i="2"/>
  <c r="AU698" i="2" s="1"/>
  <c r="AE682" i="2"/>
  <c r="AT682" i="2" s="1"/>
  <c r="AF666" i="2"/>
  <c r="AU666" i="2" s="1"/>
  <c r="AF650" i="2"/>
  <c r="AU650" i="2" s="1"/>
  <c r="AF617" i="2"/>
  <c r="AU617" i="2" s="1"/>
  <c r="AE536" i="2"/>
  <c r="AT536" i="2" s="1"/>
  <c r="AE562" i="2"/>
  <c r="AT562" i="2" s="1"/>
  <c r="AF488" i="2"/>
  <c r="AU488" i="2" s="1"/>
  <c r="AF462" i="2"/>
  <c r="AU462" i="2" s="1"/>
  <c r="AF496" i="2"/>
  <c r="AU496" i="2" s="1"/>
  <c r="AE472" i="2"/>
  <c r="AT472" i="2" s="1"/>
  <c r="AE397" i="2"/>
  <c r="AT397" i="2" s="1"/>
  <c r="AF417" i="2"/>
  <c r="AU417" i="2" s="1"/>
  <c r="AF337" i="2"/>
  <c r="AU337" i="2" s="1"/>
  <c r="AF442" i="2"/>
  <c r="AU442" i="2" s="1"/>
  <c r="AF320" i="2"/>
  <c r="AU320" i="2" s="1"/>
  <c r="AF236" i="2"/>
  <c r="AU236" i="2" s="1"/>
  <c r="AF280" i="2"/>
  <c r="AU280" i="2" s="1"/>
  <c r="AE618" i="2"/>
  <c r="AT618" i="2" s="1"/>
  <c r="AF470" i="2"/>
  <c r="AU470" i="2" s="1"/>
  <c r="AE463" i="2"/>
  <c r="AT463" i="2" s="1"/>
  <c r="AF119" i="2"/>
  <c r="AU119" i="2" s="1"/>
  <c r="AF413" i="2"/>
  <c r="AU413" i="2" s="1"/>
  <c r="AF450" i="2"/>
  <c r="AU450" i="2" s="1"/>
  <c r="AE525" i="2"/>
  <c r="AT525" i="2" s="1"/>
  <c r="AF361" i="2"/>
  <c r="AU361" i="2" s="1"/>
  <c r="AF433" i="2"/>
  <c r="AU433" i="2" s="1"/>
  <c r="AE286" i="2"/>
  <c r="AT286" i="2" s="1"/>
  <c r="AF374" i="2"/>
  <c r="AU374" i="2" s="1"/>
  <c r="AE426" i="2"/>
  <c r="AT426" i="2" s="1"/>
  <c r="AF395" i="2"/>
  <c r="AU395" i="2" s="1"/>
  <c r="AE316" i="2"/>
  <c r="AT316" i="2" s="1"/>
  <c r="AE248" i="2"/>
  <c r="AT248" i="2" s="1"/>
  <c r="AF300" i="2"/>
  <c r="AU300" i="2" s="1"/>
  <c r="AE258" i="2"/>
  <c r="AT258" i="2" s="1"/>
  <c r="AE236" i="2"/>
  <c r="AT236" i="2" s="1"/>
  <c r="AE224" i="2"/>
  <c r="AT224" i="2" s="1"/>
  <c r="AF313" i="2"/>
  <c r="AU313" i="2" s="1"/>
  <c r="AF435" i="2"/>
  <c r="AU435" i="2" s="1"/>
  <c r="AE232" i="2"/>
  <c r="AT232" i="2" s="1"/>
  <c r="AE25" i="2"/>
  <c r="AT25" i="2" s="1"/>
  <c r="AF641" i="2"/>
  <c r="AU641" i="2" s="1"/>
  <c r="AF673" i="2"/>
  <c r="AU673" i="2" s="1"/>
  <c r="AF86" i="2"/>
  <c r="AU86" i="2" s="1"/>
  <c r="AE151" i="2"/>
  <c r="AT151" i="2" s="1"/>
  <c r="AE140" i="2"/>
  <c r="AT140" i="2" s="1"/>
  <c r="AF298" i="2"/>
  <c r="AU298" i="2" s="1"/>
  <c r="AE254" i="2"/>
  <c r="AT254" i="2" s="1"/>
  <c r="AF386" i="2"/>
  <c r="AU386" i="2" s="1"/>
  <c r="AF457" i="2"/>
  <c r="AU457" i="2" s="1"/>
  <c r="AE503" i="2"/>
  <c r="AT503" i="2" s="1"/>
  <c r="AE370" i="2"/>
  <c r="AT370" i="2" s="1"/>
  <c r="AF443" i="2"/>
  <c r="AU443" i="2" s="1"/>
  <c r="AE490" i="2"/>
  <c r="AT490" i="2" s="1"/>
  <c r="AE284" i="2"/>
  <c r="AT284" i="2" s="1"/>
  <c r="AF784" i="2"/>
  <c r="AU784" i="2" s="1"/>
  <c r="AE564" i="2"/>
  <c r="AT564" i="2" s="1"/>
  <c r="AF509" i="2"/>
  <c r="AU509" i="2" s="1"/>
  <c r="AE613" i="2"/>
  <c r="AT613" i="2" s="1"/>
  <c r="AE822" i="2"/>
  <c r="AT822" i="2" s="1"/>
  <c r="AE269" i="2"/>
  <c r="AT269" i="2" s="1"/>
  <c r="AE318" i="2"/>
  <c r="AT318" i="2" s="1"/>
  <c r="AE731" i="2"/>
  <c r="AT731" i="2" s="1"/>
  <c r="AE760" i="2"/>
  <c r="AT760" i="2" s="1"/>
  <c r="AE131" i="2"/>
  <c r="AT131" i="2" s="1"/>
  <c r="AE228" i="2"/>
  <c r="AT228" i="2" s="1"/>
  <c r="AF159" i="2"/>
  <c r="AU159" i="2" s="1"/>
  <c r="AE255" i="2"/>
  <c r="AT255" i="2" s="1"/>
  <c r="AF114" i="2"/>
  <c r="AU114" i="2" s="1"/>
  <c r="AF37" i="2"/>
  <c r="AU37" i="2" s="1"/>
  <c r="AF220" i="2"/>
  <c r="AU220" i="2" s="1"/>
  <c r="AF266" i="2"/>
  <c r="AU266" i="2" s="1"/>
  <c r="AE84" i="2"/>
  <c r="AT84" i="2" s="1"/>
  <c r="AE121" i="2"/>
  <c r="AT121" i="2" s="1"/>
  <c r="AE165" i="2"/>
  <c r="AT165" i="2" s="1"/>
  <c r="AF51" i="2"/>
  <c r="AU51" i="2" s="1"/>
  <c r="AE159" i="2"/>
  <c r="AT159" i="2" s="1"/>
  <c r="AF173" i="2"/>
  <c r="AU173" i="2" s="1"/>
  <c r="AE298" i="2"/>
  <c r="AT298" i="2" s="1"/>
  <c r="AF233" i="2"/>
  <c r="AU233" i="2" s="1"/>
  <c r="AE313" i="2"/>
  <c r="AT313" i="2" s="1"/>
  <c r="AF388" i="2"/>
  <c r="AU388" i="2" s="1"/>
  <c r="AF434" i="2"/>
  <c r="AU434" i="2" s="1"/>
  <c r="AE475" i="2"/>
  <c r="AT475" i="2" s="1"/>
  <c r="AE507" i="2"/>
  <c r="AT507" i="2" s="1"/>
  <c r="AF355" i="2"/>
  <c r="AU355" i="2" s="1"/>
  <c r="AE339" i="2"/>
  <c r="AT339" i="2" s="1"/>
  <c r="AF338" i="2"/>
  <c r="AU338" i="2" s="1"/>
  <c r="AE450" i="2"/>
  <c r="AT450" i="2" s="1"/>
  <c r="AE506" i="2"/>
  <c r="AT506" i="2" s="1"/>
  <c r="AF41" i="2"/>
  <c r="AU41" i="2" s="1"/>
  <c r="AE423" i="2"/>
  <c r="AT423" i="2" s="1"/>
  <c r="AF505" i="2"/>
  <c r="AU505" i="2" s="1"/>
  <c r="AE565" i="2"/>
  <c r="AT565" i="2" s="1"/>
  <c r="AE815" i="2"/>
  <c r="AT815" i="2" s="1"/>
  <c r="AE212" i="2"/>
  <c r="AT212" i="2" s="1"/>
  <c r="AF493" i="2"/>
  <c r="AU493" i="2" s="1"/>
  <c r="AE727" i="2"/>
  <c r="AT727" i="2" s="1"/>
  <c r="AF178" i="2"/>
  <c r="AU178" i="2" s="1"/>
  <c r="AE626" i="2"/>
  <c r="AT626" i="2" s="1"/>
  <c r="AF68" i="2"/>
  <c r="AU68" i="2" s="1"/>
  <c r="AF497" i="2"/>
  <c r="AU497" i="2" s="1"/>
  <c r="AF447" i="2"/>
  <c r="AU447" i="2" s="1"/>
  <c r="AE229" i="2"/>
  <c r="AT229" i="2" s="1"/>
  <c r="AF196" i="2"/>
  <c r="AU196" i="2" s="1"/>
  <c r="AE100" i="2"/>
  <c r="AT100" i="2" s="1"/>
  <c r="AF115" i="2"/>
  <c r="AU115" i="2" s="1"/>
  <c r="AE818" i="2"/>
  <c r="AT818" i="2" s="1"/>
  <c r="AE806" i="2"/>
  <c r="AT806" i="2" s="1"/>
  <c r="AF795" i="2"/>
  <c r="AU795" i="2" s="1"/>
  <c r="AE535" i="2"/>
  <c r="AT535" i="2" s="1"/>
  <c r="AF526" i="2"/>
  <c r="AU526" i="2" s="1"/>
  <c r="AE465" i="2"/>
  <c r="AT465" i="2" s="1"/>
  <c r="AE384" i="2"/>
  <c r="AT384" i="2" s="1"/>
  <c r="AE330" i="2"/>
  <c r="AT330" i="2" s="1"/>
  <c r="AE422" i="2"/>
  <c r="AT422" i="2" s="1"/>
  <c r="AF321" i="2"/>
  <c r="AU321" i="2" s="1"/>
  <c r="AF35" i="2"/>
  <c r="AU35" i="2" s="1"/>
  <c r="AF258" i="2"/>
  <c r="AU258" i="2" s="1"/>
  <c r="AF326" i="2"/>
  <c r="AU326" i="2" s="1"/>
  <c r="AF143" i="2"/>
  <c r="AU143" i="2" s="1"/>
  <c r="AF232" i="2"/>
  <c r="AU232" i="2" s="1"/>
  <c r="AF127" i="2"/>
  <c r="AU127" i="2" s="1"/>
  <c r="AE136" i="2"/>
  <c r="AT136" i="2" s="1"/>
  <c r="AE181" i="2"/>
  <c r="AT181" i="2" s="1"/>
  <c r="AF251" i="2"/>
  <c r="AU251" i="2" s="1"/>
  <c r="AE217" i="2"/>
  <c r="AT217" i="2" s="1"/>
  <c r="AF467" i="2"/>
  <c r="AU467" i="2" s="1"/>
  <c r="AF363" i="2"/>
  <c r="AU363" i="2" s="1"/>
  <c r="AF279" i="2"/>
  <c r="AU279" i="2" s="1"/>
  <c r="AF525" i="2"/>
  <c r="AU525" i="2" s="1"/>
  <c r="AF396" i="2"/>
  <c r="AU396" i="2" s="1"/>
  <c r="AF572" i="2"/>
  <c r="AU572" i="2" s="1"/>
  <c r="AF590" i="2"/>
  <c r="AU590" i="2" s="1"/>
  <c r="AF713" i="2"/>
  <c r="AU713" i="2" s="1"/>
  <c r="AE577" i="2"/>
  <c r="AT577" i="2" s="1"/>
  <c r="AE739" i="2"/>
  <c r="AT739" i="2" s="1"/>
  <c r="AE764" i="2"/>
  <c r="AT764" i="2" s="1"/>
  <c r="AE474" i="2"/>
  <c r="AT474" i="2" s="1"/>
  <c r="AE771" i="2"/>
  <c r="AT771" i="2" s="1"/>
  <c r="AF776" i="2"/>
  <c r="AU776" i="2" s="1"/>
  <c r="AF796" i="2"/>
  <c r="AU796" i="2" s="1"/>
  <c r="AF814" i="2"/>
  <c r="AU814" i="2" s="1"/>
  <c r="AF517" i="2"/>
  <c r="AU517" i="2" s="1"/>
  <c r="AE637" i="2"/>
  <c r="AT637" i="2" s="1"/>
  <c r="AE755" i="2"/>
  <c r="AT755" i="2" s="1"/>
  <c r="AE649" i="2"/>
  <c r="AT649" i="2" s="1"/>
  <c r="AE77" i="2"/>
  <c r="AT77" i="2" s="1"/>
  <c r="AE150" i="2"/>
  <c r="AT150" i="2" s="1"/>
  <c r="AE175" i="2"/>
  <c r="AT175" i="2" s="1"/>
  <c r="AE93" i="2"/>
  <c r="AT93" i="2" s="1"/>
  <c r="AE226" i="2"/>
  <c r="AT226" i="2" s="1"/>
  <c r="AF186" i="2"/>
  <c r="AU186" i="2" s="1"/>
  <c r="AE157" i="2"/>
  <c r="AT157" i="2" s="1"/>
  <c r="AE20" i="2"/>
  <c r="AT20" i="2" s="1"/>
  <c r="AF40" i="2"/>
  <c r="AU40" i="2" s="1"/>
  <c r="AF13" i="2"/>
  <c r="AU13" i="2" s="1"/>
  <c r="AF706" i="2"/>
  <c r="AU706" i="2" s="1"/>
  <c r="AE591" i="2"/>
  <c r="AT591" i="2" s="1"/>
  <c r="AE548" i="2"/>
  <c r="AT548" i="2" s="1"/>
  <c r="AF88" i="2"/>
  <c r="AU88" i="2" s="1"/>
  <c r="AF92" i="2"/>
  <c r="AU92" i="2" s="1"/>
  <c r="AE371" i="2"/>
  <c r="AT371" i="2" s="1"/>
  <c r="AF613" i="2"/>
  <c r="AU613" i="2" s="1"/>
  <c r="AF773" i="2"/>
  <c r="AU773" i="2" s="1"/>
  <c r="AE457" i="2"/>
  <c r="AT457" i="2" s="1"/>
  <c r="AF84" i="2"/>
  <c r="AU84" i="2" s="1"/>
  <c r="AF60" i="2"/>
  <c r="AU60" i="2" s="1"/>
  <c r="AF317" i="2"/>
  <c r="AU317" i="2" s="1"/>
  <c r="AF154" i="2"/>
  <c r="AU154" i="2" s="1"/>
  <c r="AF309" i="2"/>
  <c r="AU309" i="2" s="1"/>
  <c r="AF489" i="2"/>
  <c r="AU489" i="2" s="1"/>
  <c r="AF439" i="2"/>
  <c r="AU439" i="2" s="1"/>
  <c r="AF226" i="2"/>
  <c r="AU226" i="2" s="1"/>
  <c r="AE201" i="2"/>
  <c r="AT201" i="2" s="1"/>
  <c r="AF151" i="2"/>
  <c r="AU151" i="2" s="1"/>
  <c r="AE37" i="2"/>
  <c r="AT37" i="2" s="1"/>
  <c r="AF214" i="2"/>
  <c r="AU214" i="2" s="1"/>
  <c r="AF93" i="2"/>
  <c r="AU93" i="2" s="1"/>
  <c r="AF50" i="2"/>
  <c r="AU50" i="2" s="1"/>
  <c r="AF692" i="2"/>
  <c r="AU692" i="2" s="1"/>
  <c r="AF538" i="2"/>
  <c r="AU538" i="2" s="1"/>
  <c r="AE531" i="2"/>
  <c r="AT531" i="2" s="1"/>
  <c r="AF696" i="2"/>
  <c r="AU696" i="2" s="1"/>
  <c r="AF542" i="2"/>
  <c r="AU542" i="2" s="1"/>
  <c r="AF415" i="2"/>
  <c r="AU415" i="2" s="1"/>
  <c r="AF222" i="2"/>
  <c r="AU222" i="2" s="1"/>
  <c r="AE701" i="2"/>
  <c r="AT701" i="2" s="1"/>
  <c r="AF288" i="2"/>
  <c r="AU288" i="2" s="1"/>
  <c r="AF112" i="2"/>
  <c r="AU112" i="2" s="1"/>
  <c r="AE41" i="2"/>
  <c r="AT41" i="2" s="1"/>
  <c r="AE14" i="2"/>
  <c r="AT14" i="2" s="1"/>
  <c r="AF330" i="2"/>
  <c r="AU330" i="2" s="1"/>
  <c r="AE276" i="2"/>
  <c r="AT276" i="2" s="1"/>
  <c r="AF132" i="2"/>
  <c r="AU132" i="2" s="1"/>
  <c r="AE216" i="2"/>
  <c r="AT216" i="2" s="1"/>
  <c r="AE260" i="2"/>
  <c r="AT260" i="2" s="1"/>
  <c r="AE335" i="2"/>
  <c r="AT335" i="2" s="1"/>
  <c r="AE139" i="2"/>
  <c r="AT139" i="2" s="1"/>
  <c r="AE87" i="2"/>
  <c r="AT87" i="2" s="1"/>
  <c r="AE394" i="2"/>
  <c r="AT394" i="2" s="1"/>
  <c r="AF144" i="2"/>
  <c r="AU144" i="2" s="1"/>
  <c r="AE99" i="2"/>
  <c r="AT99" i="2" s="1"/>
  <c r="AE63" i="2"/>
  <c r="AT63" i="2" s="1"/>
  <c r="AE67" i="2"/>
  <c r="AT67" i="2" s="1"/>
  <c r="AE199" i="2"/>
  <c r="AT199" i="2" s="1"/>
  <c r="AE293" i="2"/>
  <c r="AT293" i="2" s="1"/>
  <c r="AF82" i="2"/>
  <c r="AU82" i="2" s="1"/>
  <c r="AE6" i="2"/>
  <c r="AT6" i="2" s="1"/>
  <c r="AF78" i="2"/>
  <c r="AU78" i="2" s="1"/>
  <c r="AE107" i="2"/>
  <c r="AT107" i="2" s="1"/>
  <c r="AE329" i="2"/>
  <c r="AT329" i="2" s="1"/>
  <c r="AE79" i="2"/>
  <c r="AT79" i="2" s="1"/>
  <c r="AE108" i="2"/>
  <c r="AT108" i="2" s="1"/>
  <c r="AE172" i="2"/>
  <c r="AT172" i="2" s="1"/>
  <c r="AF7" i="2"/>
  <c r="AU7" i="2" s="1"/>
  <c r="AE213" i="2"/>
  <c r="AT213" i="2" s="1"/>
  <c r="AF566" i="2"/>
  <c r="AU566" i="2" s="1"/>
  <c r="AF424" i="2"/>
  <c r="AU424" i="2" s="1"/>
  <c r="AF578" i="2"/>
  <c r="AU578" i="2" s="1"/>
  <c r="AF610" i="2"/>
  <c r="AU610" i="2" s="1"/>
  <c r="AF709" i="2"/>
  <c r="AU709" i="2" s="1"/>
  <c r="AE200" i="2"/>
  <c r="AT200" i="2" s="1"/>
  <c r="AF273" i="2"/>
  <c r="AU273" i="2" s="1"/>
  <c r="AE11" i="2"/>
  <c r="AT11" i="2" s="1"/>
  <c r="AE155" i="2"/>
  <c r="AT155" i="2" s="1"/>
  <c r="AF47" i="2"/>
  <c r="AU47" i="2" s="1"/>
  <c r="AE62" i="2"/>
  <c r="AT62" i="2" s="1"/>
  <c r="AE173" i="2"/>
  <c r="AT173" i="2" s="1"/>
  <c r="AF160" i="2"/>
  <c r="AU160" i="2" s="1"/>
  <c r="AF208" i="2"/>
  <c r="AU208" i="2" s="1"/>
  <c r="AE272" i="2"/>
  <c r="AT272" i="2" s="1"/>
  <c r="AE326" i="2"/>
  <c r="AT326" i="2" s="1"/>
  <c r="AF262" i="2"/>
  <c r="AU262" i="2" s="1"/>
  <c r="AE124" i="2"/>
  <c r="AT124" i="2" s="1"/>
  <c r="AE75" i="2"/>
  <c r="AT75" i="2" s="1"/>
  <c r="AF96" i="2"/>
  <c r="AU96" i="2" s="1"/>
  <c r="AF155" i="2"/>
  <c r="AU155" i="2" s="1"/>
  <c r="AF185" i="2"/>
  <c r="AU185" i="2" s="1"/>
  <c r="AE279" i="2"/>
  <c r="AT279" i="2" s="1"/>
  <c r="AE168" i="2"/>
  <c r="AT168" i="2" s="1"/>
  <c r="AF270" i="2"/>
  <c r="AU270" i="2" s="1"/>
  <c r="AF453" i="2"/>
  <c r="AU453" i="2" s="1"/>
  <c r="AF608" i="2"/>
  <c r="AU608" i="2" s="1"/>
  <c r="AF507" i="2"/>
  <c r="AU507" i="2" s="1"/>
  <c r="AE551" i="2"/>
  <c r="AT551" i="2" s="1"/>
  <c r="AF562" i="2"/>
  <c r="AU562" i="2" s="1"/>
  <c r="AF740" i="2"/>
  <c r="AU740" i="2" s="1"/>
  <c r="AF772" i="2"/>
  <c r="AU772" i="2" s="1"/>
  <c r="AF253" i="2"/>
  <c r="AU253" i="2" s="1"/>
  <c r="AE309" i="2"/>
  <c r="AT309" i="2" s="1"/>
  <c r="AF343" i="2"/>
  <c r="AU343" i="2" s="1"/>
  <c r="AF394" i="2"/>
  <c r="AU394" i="2" s="1"/>
  <c r="AE432" i="2"/>
  <c r="AT432" i="2" s="1"/>
  <c r="AE499" i="2"/>
  <c r="AT499" i="2" s="1"/>
  <c r="AF560" i="2"/>
  <c r="AU560" i="2" s="1"/>
  <c r="AF637" i="2"/>
  <c r="AU637" i="2" s="1"/>
  <c r="AF669" i="2"/>
  <c r="AU669" i="2" s="1"/>
  <c r="AF527" i="2"/>
  <c r="AU527" i="2" s="1"/>
  <c r="AF728" i="2"/>
  <c r="AU728" i="2" s="1"/>
  <c r="AF760" i="2"/>
  <c r="AU760" i="2" s="1"/>
  <c r="AF348" i="2"/>
  <c r="AU348" i="2" s="1"/>
  <c r="AE704" i="2"/>
  <c r="AT704" i="2" s="1"/>
  <c r="AF225" i="2"/>
  <c r="AU225" i="2" s="1"/>
  <c r="AF364" i="2"/>
  <c r="AU364" i="2" s="1"/>
  <c r="AF229" i="2"/>
  <c r="AU229" i="2" s="1"/>
  <c r="AF209" i="2"/>
  <c r="AU209" i="2" s="1"/>
  <c r="AF812" i="2"/>
  <c r="AU812" i="2" s="1"/>
  <c r="AE261" i="2"/>
  <c r="AT261" i="2" s="1"/>
  <c r="AE660" i="2"/>
  <c r="AT660" i="2" s="1"/>
  <c r="AF806" i="2"/>
  <c r="AU806" i="2" s="1"/>
  <c r="AE522" i="2"/>
  <c r="AT522" i="2" s="1"/>
  <c r="AE645" i="2"/>
  <c r="AT645" i="2" s="1"/>
  <c r="AE740" i="2"/>
  <c r="AT740" i="2" s="1"/>
  <c r="AF174" i="2"/>
  <c r="AU174" i="2" s="1"/>
  <c r="AF171" i="2"/>
  <c r="AU171" i="2" s="1"/>
  <c r="AF142" i="2"/>
  <c r="AU142" i="2" s="1"/>
  <c r="AF126" i="2"/>
  <c r="AU126" i="2" s="1"/>
  <c r="AE31" i="2"/>
  <c r="AT31" i="2" s="1"/>
  <c r="AF821" i="2"/>
  <c r="AU821" i="2" s="1"/>
  <c r="AF801" i="2"/>
  <c r="AU801" i="2" s="1"/>
  <c r="AF302" i="2"/>
  <c r="AU302" i="2" s="1"/>
  <c r="AF310" i="2"/>
  <c r="AU310" i="2" s="1"/>
  <c r="AE354" i="2"/>
  <c r="AT354" i="2" s="1"/>
  <c r="AE366" i="2"/>
  <c r="AT366" i="2" s="1"/>
  <c r="AE543" i="2"/>
  <c r="AT543" i="2" s="1"/>
  <c r="AF576" i="2"/>
  <c r="AU576" i="2" s="1"/>
  <c r="AF588" i="2"/>
  <c r="AU588" i="2" s="1"/>
  <c r="AF730" i="2"/>
  <c r="AU730" i="2" s="1"/>
  <c r="AF451" i="2"/>
  <c r="AU451" i="2" s="1"/>
  <c r="AF598" i="2"/>
  <c r="AU598" i="2" s="1"/>
  <c r="AE256" i="2"/>
  <c r="AT256" i="2" s="1"/>
  <c r="AE752" i="2"/>
  <c r="AT752" i="2" s="1"/>
  <c r="AE807" i="2"/>
  <c r="AT807" i="2" s="1"/>
  <c r="AF746" i="2"/>
  <c r="AU746" i="2" s="1"/>
  <c r="AF762" i="2"/>
  <c r="AU762" i="2" s="1"/>
  <c r="AF790" i="2"/>
  <c r="AU790" i="2" s="1"/>
  <c r="AE250" i="2"/>
  <c r="AT250" i="2" s="1"/>
  <c r="AE676" i="2"/>
  <c r="AT676" i="2" s="1"/>
  <c r="AE427" i="2"/>
  <c r="AT427" i="2" s="1"/>
  <c r="AF128" i="2"/>
  <c r="AU128" i="2" s="1"/>
  <c r="AF820" i="2"/>
  <c r="AU820" i="2" s="1"/>
  <c r="AF336" i="2"/>
  <c r="AU336" i="2" s="1"/>
  <c r="AE415" i="2"/>
  <c r="AT415" i="2" s="1"/>
  <c r="AE568" i="2"/>
  <c r="AT568" i="2" s="1"/>
  <c r="AE657" i="2"/>
  <c r="AT657" i="2" s="1"/>
  <c r="AE162" i="2"/>
  <c r="AT162" i="2" s="1"/>
  <c r="AF109" i="2"/>
  <c r="AU109" i="2" s="1"/>
  <c r="AF231" i="2"/>
  <c r="AU231" i="2" s="1"/>
  <c r="AE194" i="2"/>
  <c r="AT194" i="2" s="1"/>
  <c r="AE183" i="2"/>
  <c r="AT183" i="2" s="1"/>
  <c r="AE119" i="2"/>
  <c r="AT119" i="2" s="1"/>
  <c r="AE105" i="2"/>
  <c r="AT105" i="2" s="1"/>
  <c r="AF215" i="2"/>
  <c r="AU215" i="2" s="1"/>
  <c r="AE94" i="2"/>
  <c r="AT94" i="2" s="1"/>
  <c r="AF85" i="2"/>
  <c r="AU85" i="2" s="1"/>
  <c r="AE16" i="2"/>
  <c r="AT16" i="2" s="1"/>
  <c r="AE785" i="2"/>
  <c r="AT785" i="2" s="1"/>
  <c r="AF65" i="2"/>
  <c r="AU65" i="2" s="1"/>
  <c r="AE789" i="2"/>
  <c r="AT789" i="2" s="1"/>
  <c r="AE40" i="2"/>
  <c r="AT40" i="2" s="1"/>
  <c r="AE773" i="2"/>
  <c r="AT773" i="2" s="1"/>
  <c r="AE757" i="2"/>
  <c r="AT757" i="2" s="1"/>
  <c r="AF751" i="2"/>
  <c r="AU751" i="2" s="1"/>
  <c r="AF735" i="2"/>
  <c r="AU735" i="2" s="1"/>
  <c r="AF719" i="2"/>
  <c r="AU719" i="2" s="1"/>
  <c r="AF680" i="2"/>
  <c r="AU680" i="2" s="1"/>
  <c r="AE662" i="2"/>
  <c r="AT662" i="2" s="1"/>
  <c r="AE646" i="2"/>
  <c r="AT646" i="2" s="1"/>
  <c r="AF694" i="2"/>
  <c r="AU694" i="2" s="1"/>
  <c r="AE678" i="2"/>
  <c r="AT678" i="2" s="1"/>
  <c r="AF664" i="2"/>
  <c r="AU664" i="2" s="1"/>
  <c r="AF648" i="2"/>
  <c r="AU648" i="2" s="1"/>
  <c r="AE615" i="2"/>
  <c r="AT615" i="2" s="1"/>
  <c r="AE599" i="2"/>
  <c r="AT599" i="2" s="1"/>
  <c r="AF534" i="2"/>
  <c r="AU534" i="2" s="1"/>
  <c r="AE513" i="2"/>
  <c r="AT513" i="2" s="1"/>
  <c r="AE492" i="2"/>
  <c r="AT492" i="2" s="1"/>
  <c r="AE628" i="2"/>
  <c r="AT628" i="2" s="1"/>
  <c r="AE603" i="2"/>
  <c r="AT603" i="2" s="1"/>
  <c r="AE460" i="2"/>
  <c r="AT460" i="2" s="1"/>
  <c r="AE497" i="2"/>
  <c r="AT497" i="2" s="1"/>
  <c r="AE481" i="2"/>
  <c r="AT481" i="2" s="1"/>
  <c r="AF472" i="2"/>
  <c r="AU472" i="2" s="1"/>
  <c r="AE440" i="2"/>
  <c r="AT440" i="2" s="1"/>
  <c r="AF405" i="2"/>
  <c r="AU405" i="2" s="1"/>
  <c r="AE364" i="2"/>
  <c r="AT364" i="2" s="1"/>
  <c r="AE328" i="2"/>
  <c r="AT328" i="2" s="1"/>
  <c r="AF353" i="2"/>
  <c r="AU353" i="2" s="1"/>
  <c r="AF333" i="2"/>
  <c r="AU333" i="2" s="1"/>
  <c r="AF296" i="2"/>
  <c r="AU296" i="2" s="1"/>
  <c r="AF286" i="2"/>
  <c r="AU286" i="2" s="1"/>
  <c r="AF295" i="2"/>
  <c r="AU295" i="2" s="1"/>
  <c r="AE270" i="2"/>
  <c r="AT270" i="2" s="1"/>
  <c r="AF147" i="2"/>
  <c r="AU147" i="2" s="1"/>
  <c r="AE184" i="2"/>
  <c r="AT184" i="2" s="1"/>
  <c r="AF392" i="2"/>
  <c r="AU392" i="2" s="1"/>
  <c r="AF479" i="2"/>
  <c r="AU479" i="2" s="1"/>
  <c r="AF519" i="2"/>
  <c r="AU519" i="2" s="1"/>
  <c r="AF582" i="2"/>
  <c r="AU582" i="2" s="1"/>
  <c r="AE406" i="2"/>
  <c r="AT406" i="2" s="1"/>
  <c r="AF475" i="2"/>
  <c r="AU475" i="2" s="1"/>
  <c r="AF687" i="2"/>
  <c r="AU687" i="2" s="1"/>
  <c r="AE713" i="2"/>
  <c r="AT713" i="2" s="1"/>
  <c r="AF724" i="2"/>
  <c r="AU724" i="2" s="1"/>
  <c r="AF756" i="2"/>
  <c r="AU756" i="2" s="1"/>
  <c r="AE685" i="2"/>
  <c r="AT685" i="2" s="1"/>
  <c r="AE189" i="2"/>
  <c r="AT189" i="2" s="1"/>
  <c r="AE362" i="2"/>
  <c r="AT362" i="2" s="1"/>
  <c r="AF487" i="2"/>
  <c r="AU487" i="2" s="1"/>
  <c r="AF616" i="2"/>
  <c r="AU616" i="2" s="1"/>
  <c r="AF653" i="2"/>
  <c r="AU653" i="2" s="1"/>
  <c r="AF643" i="2"/>
  <c r="AU643" i="2" s="1"/>
  <c r="AF659" i="2"/>
  <c r="AU659" i="2" s="1"/>
  <c r="AF675" i="2"/>
  <c r="AU675" i="2" s="1"/>
  <c r="AF681" i="2"/>
  <c r="AU681" i="2" s="1"/>
  <c r="AF469" i="2"/>
  <c r="AU469" i="2" s="1"/>
  <c r="AE610" i="2"/>
  <c r="AT610" i="2" s="1"/>
  <c r="AF744" i="2"/>
  <c r="AU744" i="2" s="1"/>
  <c r="AF368" i="2"/>
  <c r="AU368" i="2" s="1"/>
  <c r="AF816" i="2"/>
  <c r="AU816" i="2" s="1"/>
  <c r="AF305" i="2"/>
  <c r="AU305" i="2" s="1"/>
  <c r="AE783" i="2"/>
  <c r="AT783" i="2" s="1"/>
  <c r="AF778" i="2"/>
  <c r="AU778" i="2" s="1"/>
  <c r="AE234" i="2"/>
  <c r="AT234" i="2" s="1"/>
  <c r="AE438" i="2"/>
  <c r="AT438" i="2" s="1"/>
  <c r="AE470" i="2"/>
  <c r="AT470" i="2" s="1"/>
  <c r="AE556" i="2"/>
  <c r="AT556" i="2" s="1"/>
  <c r="AF19" i="2"/>
  <c r="AU19" i="2" s="1"/>
  <c r="AE772" i="2"/>
  <c r="AT772" i="2" s="1"/>
  <c r="AF136" i="2"/>
  <c r="AU136" i="2" s="1"/>
  <c r="AF792" i="2"/>
  <c r="AU792" i="2" s="1"/>
  <c r="AE597" i="2"/>
  <c r="AT597" i="2" s="1"/>
  <c r="AE609" i="2"/>
  <c r="AT609" i="2" s="1"/>
  <c r="AE644" i="2"/>
  <c r="AT644" i="2" s="1"/>
  <c r="AF188" i="2"/>
  <c r="AU188" i="2" s="1"/>
  <c r="AF105" i="2"/>
  <c r="AU105" i="2" s="1"/>
  <c r="AF91" i="2"/>
  <c r="AU91" i="2" s="1"/>
  <c r="AF191" i="2"/>
  <c r="AU191" i="2" s="1"/>
  <c r="AE182" i="2"/>
  <c r="AT182" i="2" s="1"/>
  <c r="AF168" i="2"/>
  <c r="AU168" i="2" s="1"/>
  <c r="AF158" i="2"/>
  <c r="AU158" i="2" s="1"/>
  <c r="AF138" i="2"/>
  <c r="AU138" i="2" s="1"/>
  <c r="AE55" i="2"/>
  <c r="AT55" i="2" s="1"/>
  <c r="AE13" i="2"/>
  <c r="AT13" i="2" s="1"/>
  <c r="AE50" i="2"/>
  <c r="AT50" i="2" s="1"/>
  <c r="AE8" i="2"/>
  <c r="AT8" i="2" s="1"/>
  <c r="AF813" i="2"/>
  <c r="AU813" i="2" s="1"/>
  <c r="AE797" i="2"/>
  <c r="AT797" i="2" s="1"/>
  <c r="AF743" i="2"/>
  <c r="AU743" i="2" s="1"/>
  <c r="AE28" i="2"/>
  <c r="AT28" i="2" s="1"/>
  <c r="AE817" i="2"/>
  <c r="AT817" i="2" s="1"/>
  <c r="AF787" i="2"/>
  <c r="AU787" i="2" s="1"/>
  <c r="AF69" i="2"/>
  <c r="AU69" i="2" s="1"/>
  <c r="AF769" i="2"/>
  <c r="AU769" i="2" s="1"/>
  <c r="AF710" i="2"/>
  <c r="AU710" i="2" s="1"/>
  <c r="AF704" i="2"/>
  <c r="AU704" i="2" s="1"/>
  <c r="AF678" i="2"/>
  <c r="AU678" i="2" s="1"/>
  <c r="AF668" i="2"/>
  <c r="AU668" i="2" s="1"/>
  <c r="AF652" i="2"/>
  <c r="AU652" i="2" s="1"/>
  <c r="AF636" i="2"/>
  <c r="AU636" i="2" s="1"/>
  <c r="AF700" i="2"/>
  <c r="AU700" i="2" s="1"/>
  <c r="AE587" i="2"/>
  <c r="AT587" i="2" s="1"/>
  <c r="AF615" i="2"/>
  <c r="AU615" i="2" s="1"/>
  <c r="AE516" i="2"/>
  <c r="AT516" i="2" s="1"/>
  <c r="AE555" i="2"/>
  <c r="AT555" i="2" s="1"/>
  <c r="AE627" i="2"/>
  <c r="AT627" i="2" s="1"/>
  <c r="AF532" i="2"/>
  <c r="AU532" i="2" s="1"/>
  <c r="AE405" i="2"/>
  <c r="AT405" i="2" s="1"/>
  <c r="AE327" i="2"/>
  <c r="AT327" i="2" s="1"/>
  <c r="AE448" i="2"/>
  <c r="AT448" i="2" s="1"/>
  <c r="AF391" i="2"/>
  <c r="AU391" i="2" s="1"/>
  <c r="AF379" i="2"/>
  <c r="AU379" i="2" s="1"/>
  <c r="AF389" i="2"/>
  <c r="AU389" i="2" s="1"/>
  <c r="AF349" i="2"/>
  <c r="AU349" i="2" s="1"/>
  <c r="AE252" i="2"/>
  <c r="AT252" i="2" s="1"/>
  <c r="AE243" i="2"/>
  <c r="AT243" i="2" s="1"/>
  <c r="AE235" i="2"/>
  <c r="AT235" i="2" s="1"/>
  <c r="AF785" i="2"/>
  <c r="AU785" i="2" s="1"/>
  <c r="AF727" i="2"/>
  <c r="AU727" i="2" s="1"/>
  <c r="AE805" i="2"/>
  <c r="AT805" i="2" s="1"/>
  <c r="AE23" i="2"/>
  <c r="AT23" i="2" s="1"/>
  <c r="AE809" i="2"/>
  <c r="AT809" i="2" s="1"/>
  <c r="AF775" i="2"/>
  <c r="AU775" i="2" s="1"/>
  <c r="AE65" i="2"/>
  <c r="AT65" i="2" s="1"/>
  <c r="AE35" i="2"/>
  <c r="AT35" i="2" s="1"/>
  <c r="AF753" i="2"/>
  <c r="AU753" i="2" s="1"/>
  <c r="AF737" i="2"/>
  <c r="AU737" i="2" s="1"/>
  <c r="AF721" i="2"/>
  <c r="AU721" i="2" s="1"/>
  <c r="AE667" i="2"/>
  <c r="AT667" i="2" s="1"/>
  <c r="AE651" i="2"/>
  <c r="AT651" i="2" s="1"/>
  <c r="AE635" i="2"/>
  <c r="AT635" i="2" s="1"/>
  <c r="AE571" i="2"/>
  <c r="AT571" i="2" s="1"/>
  <c r="AF587" i="2"/>
  <c r="AU587" i="2" s="1"/>
  <c r="AF571" i="2"/>
  <c r="AU571" i="2" s="1"/>
  <c r="AF555" i="2"/>
  <c r="AU555" i="2" s="1"/>
  <c r="AE484" i="2"/>
  <c r="AT484" i="2" s="1"/>
  <c r="AF530" i="2"/>
  <c r="AU530" i="2" s="1"/>
  <c r="AE590" i="2"/>
  <c r="AT590" i="2" s="1"/>
  <c r="AE574" i="2"/>
  <c r="AT574" i="2" s="1"/>
  <c r="AE558" i="2"/>
  <c r="AT558" i="2" s="1"/>
  <c r="AE508" i="2"/>
  <c r="AT508" i="2" s="1"/>
  <c r="AF516" i="2"/>
  <c r="AU516" i="2" s="1"/>
  <c r="AF429" i="2"/>
  <c r="AU429" i="2" s="1"/>
  <c r="AF423" i="2"/>
  <c r="AU423" i="2" s="1"/>
  <c r="AE408" i="2"/>
  <c r="AT408" i="2" s="1"/>
  <c r="AF369" i="2"/>
  <c r="AU369" i="2" s="1"/>
  <c r="AE356" i="2"/>
  <c r="AT356" i="2" s="1"/>
  <c r="AE337" i="2"/>
  <c r="AT337" i="2" s="1"/>
  <c r="AF259" i="2"/>
  <c r="AU259" i="2" s="1"/>
  <c r="AF246" i="2"/>
  <c r="AU246" i="2" s="1"/>
  <c r="AE281" i="2"/>
  <c r="AT281" i="2" s="1"/>
  <c r="AF299" i="2"/>
  <c r="AU299" i="2" s="1"/>
  <c r="AE267" i="2"/>
  <c r="AT267" i="2" s="1"/>
  <c r="AF94" i="2"/>
  <c r="AU94" i="2" s="1"/>
  <c r="AF108" i="2"/>
  <c r="AU108" i="2" s="1"/>
  <c r="AE346" i="2"/>
  <c r="AT346" i="2" s="1"/>
  <c r="AF360" i="2"/>
  <c r="AU360" i="2" s="1"/>
  <c r="AE486" i="2"/>
  <c r="AT486" i="2" s="1"/>
  <c r="AF57" i="2"/>
  <c r="AU57" i="2" s="1"/>
  <c r="AE231" i="2"/>
  <c r="AT231" i="2" s="1"/>
  <c r="AE71" i="2"/>
  <c r="AT71" i="2" s="1"/>
  <c r="AE208" i="2"/>
  <c r="AT208" i="2" s="1"/>
  <c r="AE95" i="2"/>
  <c r="AT95" i="2" s="1"/>
  <c r="AE59" i="2"/>
  <c r="AT59" i="2" s="1"/>
  <c r="AE113" i="2"/>
  <c r="AT113" i="2" s="1"/>
  <c r="AE72" i="2"/>
  <c r="AT72" i="2" s="1"/>
  <c r="AF304" i="2"/>
  <c r="AU304" i="2" s="1"/>
  <c r="AF90" i="2"/>
  <c r="AU90" i="2" s="1"/>
  <c r="AF139" i="2"/>
  <c r="AU139" i="2" s="1"/>
  <c r="AE169" i="2"/>
  <c r="AT169" i="2" s="1"/>
  <c r="AF165" i="2"/>
  <c r="AU165" i="2" s="1"/>
  <c r="AF203" i="2"/>
  <c r="AU203" i="2" s="1"/>
  <c r="AE297" i="2"/>
  <c r="AT297" i="2" s="1"/>
  <c r="AE176" i="2"/>
  <c r="AT176" i="2" s="1"/>
  <c r="AF224" i="2"/>
  <c r="AU224" i="2" s="1"/>
  <c r="AF287" i="2"/>
  <c r="AU287" i="2" s="1"/>
  <c r="AE317" i="2"/>
  <c r="AT317" i="2" s="1"/>
  <c r="AE7" i="2"/>
  <c r="AT7" i="2" s="1"/>
  <c r="AE92" i="2"/>
  <c r="AT92" i="2" s="1"/>
  <c r="AF118" i="2"/>
  <c r="AU118" i="2" s="1"/>
  <c r="AE96" i="2"/>
  <c r="AT96" i="2" s="1"/>
  <c r="AF23" i="2"/>
  <c r="AU23" i="2" s="1"/>
  <c r="AE45" i="2"/>
  <c r="AT45" i="2" s="1"/>
  <c r="AE177" i="2"/>
  <c r="AT177" i="2" s="1"/>
  <c r="AE180" i="2"/>
  <c r="AT180" i="2" s="1"/>
  <c r="AF228" i="2"/>
  <c r="AU228" i="2" s="1"/>
  <c r="AF683" i="2"/>
  <c r="AU683" i="2" s="1"/>
  <c r="AE441" i="2"/>
  <c r="AT441" i="2" s="1"/>
  <c r="AF491" i="2"/>
  <c r="AU491" i="2" s="1"/>
  <c r="AF732" i="2"/>
  <c r="AU732" i="2" s="1"/>
  <c r="AF243" i="2"/>
  <c r="AU243" i="2" s="1"/>
  <c r="AE511" i="2"/>
  <c r="AT511" i="2" s="1"/>
  <c r="AE554" i="2"/>
  <c r="AT554" i="2" s="1"/>
  <c r="AF574" i="2"/>
  <c r="AU574" i="2" s="1"/>
  <c r="AF626" i="2"/>
  <c r="AU626" i="2" s="1"/>
  <c r="AF661" i="2"/>
  <c r="AU661" i="2" s="1"/>
  <c r="AE693" i="2"/>
  <c r="AT693" i="2" s="1"/>
  <c r="AF752" i="2"/>
  <c r="AU752" i="2" s="1"/>
  <c r="AE402" i="2"/>
  <c r="AT402" i="2" s="1"/>
  <c r="AE652" i="2"/>
  <c r="AT652" i="2" s="1"/>
  <c r="AF754" i="2"/>
  <c r="AU754" i="2" s="1"/>
  <c r="AF770" i="2"/>
  <c r="AU770" i="2" s="1"/>
  <c r="AE265" i="2"/>
  <c r="AT265" i="2" s="1"/>
  <c r="AE446" i="2"/>
  <c r="AT446" i="2" s="1"/>
  <c r="AE521" i="2"/>
  <c r="AT521" i="2" s="1"/>
  <c r="AE451" i="2"/>
  <c r="AT451" i="2" s="1"/>
  <c r="AE539" i="2"/>
  <c r="AT539" i="2" s="1"/>
  <c r="AE391" i="2"/>
  <c r="AT391" i="2" s="1"/>
  <c r="AE621" i="2"/>
  <c r="AT621" i="2" s="1"/>
  <c r="AE170" i="2"/>
  <c r="AT170" i="2" s="1"/>
  <c r="AF87" i="2"/>
  <c r="AU87" i="2" s="1"/>
  <c r="AF163" i="2"/>
  <c r="AU163" i="2" s="1"/>
  <c r="AF145" i="2"/>
  <c r="AU145" i="2" s="1"/>
  <c r="AF129" i="2"/>
  <c r="AU129" i="2" s="1"/>
  <c r="AE9" i="2"/>
  <c r="AT9" i="2" s="1"/>
  <c r="AF59" i="2"/>
  <c r="AU59" i="2" s="1"/>
  <c r="AE821" i="2"/>
  <c r="AT821" i="2" s="1"/>
  <c r="AE777" i="2"/>
  <c r="AT777" i="2" s="1"/>
  <c r="AF741" i="2"/>
  <c r="AU741" i="2" s="1"/>
  <c r="AE73" i="2"/>
  <c r="AT73" i="2" s="1"/>
  <c r="AE813" i="2"/>
  <c r="AT813" i="2" s="1"/>
  <c r="AE43" i="2"/>
  <c r="AT43" i="2" s="1"/>
  <c r="AF749" i="2"/>
  <c r="AU749" i="2" s="1"/>
  <c r="AF733" i="2"/>
  <c r="AU733" i="2" s="1"/>
  <c r="AE705" i="2"/>
  <c r="AT705" i="2" s="1"/>
  <c r="AF702" i="2"/>
  <c r="AU702" i="2" s="1"/>
  <c r="AE619" i="2"/>
  <c r="AT619" i="2" s="1"/>
  <c r="AE586" i="2"/>
  <c r="AT586" i="2" s="1"/>
  <c r="AF607" i="2"/>
  <c r="AU607" i="2" s="1"/>
  <c r="AE493" i="2"/>
  <c r="AT493" i="2" s="1"/>
  <c r="AE471" i="2"/>
  <c r="AT471" i="2" s="1"/>
  <c r="AF595" i="2"/>
  <c r="AU595" i="2" s="1"/>
  <c r="AE509" i="2"/>
  <c r="AT509" i="2" s="1"/>
  <c r="AF473" i="2"/>
  <c r="AU473" i="2" s="1"/>
  <c r="AE504" i="2"/>
  <c r="AT504" i="2" s="1"/>
  <c r="AF399" i="2"/>
  <c r="AU399" i="2" s="1"/>
  <c r="AE443" i="2"/>
  <c r="AT443" i="2" s="1"/>
  <c r="AF401" i="2"/>
  <c r="AU401" i="2" s="1"/>
  <c r="AF116" i="2"/>
  <c r="AU116" i="2" s="1"/>
  <c r="AE192" i="2"/>
  <c r="AT192" i="2" s="1"/>
  <c r="AF318" i="2"/>
  <c r="AU318" i="2" s="1"/>
  <c r="AF66" i="2"/>
  <c r="AU66" i="2" s="1"/>
  <c r="AE66" i="2"/>
  <c r="AT66" i="2" s="1"/>
  <c r="AF200" i="2"/>
  <c r="AU200" i="2" s="1"/>
  <c r="AF237" i="2"/>
  <c r="AU237" i="2" s="1"/>
  <c r="AF495" i="2"/>
  <c r="AU495" i="2" s="1"/>
  <c r="AF604" i="2"/>
  <c r="AU604" i="2" s="1"/>
  <c r="AF529" i="2"/>
  <c r="AU529" i="2" s="1"/>
  <c r="AF764" i="2"/>
  <c r="AU764" i="2" s="1"/>
  <c r="AE342" i="2"/>
  <c r="AT342" i="2" s="1"/>
  <c r="AF416" i="2"/>
  <c r="AU416" i="2" s="1"/>
  <c r="AE479" i="2"/>
  <c r="AT479" i="2" s="1"/>
  <c r="AF612" i="2"/>
  <c r="AU612" i="2" s="1"/>
  <c r="AF720" i="2"/>
  <c r="AU720" i="2" s="1"/>
  <c r="AE523" i="2"/>
  <c r="AT523" i="2" s="1"/>
  <c r="AE641" i="2"/>
  <c r="AT641" i="2" s="1"/>
  <c r="AF738" i="2"/>
  <c r="AU738" i="2" s="1"/>
  <c r="AE692" i="2"/>
  <c r="AT692" i="2" s="1"/>
  <c r="AE736" i="2"/>
  <c r="AT736" i="2" s="1"/>
  <c r="AF372" i="2"/>
  <c r="AU372" i="2" s="1"/>
  <c r="AE625" i="2"/>
  <c r="AT625" i="2" s="1"/>
  <c r="AE44" i="2"/>
  <c r="AT44" i="2" s="1"/>
  <c r="AE792" i="2"/>
  <c r="AT792" i="2" s="1"/>
  <c r="AF293" i="2"/>
  <c r="AU293" i="2" s="1"/>
  <c r="AE688" i="2"/>
  <c r="AT688" i="2" s="1"/>
  <c r="AE134" i="2"/>
  <c r="AT134" i="2" s="1"/>
  <c r="AF192" i="2"/>
  <c r="AU192" i="2" s="1"/>
  <c r="AF157" i="2"/>
  <c r="AU157" i="2" s="1"/>
  <c r="AF99" i="2"/>
  <c r="AU99" i="2" s="1"/>
  <c r="AF176" i="2"/>
  <c r="AU176" i="2" s="1"/>
  <c r="AF20" i="2"/>
  <c r="AU20" i="2" s="1"/>
  <c r="AF39" i="2"/>
  <c r="AU39" i="2" s="1"/>
  <c r="AE49" i="2"/>
  <c r="AT49" i="2" s="1"/>
  <c r="AF122" i="2"/>
  <c r="AU122" i="2" s="1"/>
  <c r="AF33" i="2"/>
  <c r="AU33" i="2" s="1"/>
  <c r="AE88" i="2"/>
  <c r="AT88" i="2" s="1"/>
  <c r="AE118" i="2"/>
  <c r="AT118" i="2" s="1"/>
  <c r="AE338" i="2"/>
  <c r="AT338" i="2" s="1"/>
  <c r="AF110" i="2"/>
  <c r="AU110" i="2" s="1"/>
  <c r="AF21" i="2"/>
  <c r="AU21" i="2" s="1"/>
  <c r="AF70" i="2"/>
  <c r="AU70" i="2" s="1"/>
  <c r="AF247" i="2"/>
  <c r="AU247" i="2" s="1"/>
  <c r="AF402" i="2"/>
  <c r="AU402" i="2" s="1"/>
  <c r="AE414" i="2"/>
  <c r="AT414" i="2" s="1"/>
  <c r="AE410" i="2"/>
  <c r="AT410" i="2" s="1"/>
  <c r="AF628" i="2"/>
  <c r="AU628" i="2" s="1"/>
  <c r="AE375" i="2"/>
  <c r="AT375" i="2" s="1"/>
  <c r="AE437" i="2"/>
  <c r="AT437" i="2" s="1"/>
  <c r="AF289" i="2"/>
  <c r="AU289" i="2" s="1"/>
  <c r="AE305" i="2"/>
  <c r="AT305" i="2" s="1"/>
  <c r="AF301" i="2"/>
  <c r="AU301" i="2" s="1"/>
  <c r="AF400" i="2"/>
  <c r="AU400" i="2" s="1"/>
  <c r="AF537" i="2"/>
  <c r="AU537" i="2" s="1"/>
  <c r="AF558" i="2"/>
  <c r="AU558" i="2" s="1"/>
  <c r="AF483" i="2"/>
  <c r="AU483" i="2" s="1"/>
  <c r="AF586" i="2"/>
  <c r="AU586" i="2" s="1"/>
  <c r="AF624" i="2"/>
  <c r="AU624" i="2" s="1"/>
  <c r="AE697" i="2"/>
  <c r="AT697" i="2" s="1"/>
  <c r="AF697" i="2"/>
  <c r="AU697" i="2" s="1"/>
  <c r="AF554" i="2"/>
  <c r="AU554" i="2" s="1"/>
  <c r="AE584" i="2"/>
  <c r="AT584" i="2" s="1"/>
  <c r="AE117" i="2"/>
  <c r="AT117" i="2" s="1"/>
  <c r="AE798" i="2"/>
  <c r="AT798" i="2" s="1"/>
  <c r="AE314" i="2"/>
  <c r="AT314" i="2" s="1"/>
  <c r="AE377" i="2"/>
  <c r="AT377" i="2" s="1"/>
  <c r="AE538" i="2"/>
  <c r="AT538" i="2" s="1"/>
  <c r="AE636" i="2"/>
  <c r="AT636" i="2" s="1"/>
  <c r="AF221" i="2"/>
  <c r="AU221" i="2" s="1"/>
  <c r="AE784" i="2"/>
  <c r="AT784" i="2" s="1"/>
  <c r="AE381" i="2"/>
  <c r="AT381" i="2" s="1"/>
  <c r="AF481" i="2"/>
  <c r="AU481" i="2" s="1"/>
  <c r="AE724" i="2"/>
  <c r="AT724" i="2" s="1"/>
  <c r="AE673" i="2"/>
  <c r="AT673" i="2" s="1"/>
  <c r="AE684" i="2"/>
  <c r="AT684" i="2" s="1"/>
  <c r="AE26" i="2"/>
  <c r="AT26" i="2" s="1"/>
  <c r="AF780" i="2"/>
  <c r="AU780" i="2" s="1"/>
  <c r="AE239" i="2"/>
  <c r="AT239" i="2" s="1"/>
  <c r="AE803" i="2"/>
  <c r="AT803" i="2" s="1"/>
  <c r="AE34" i="2"/>
  <c r="AT34" i="2" s="1"/>
  <c r="AF205" i="2"/>
  <c r="AU205" i="2" s="1"/>
  <c r="AE219" i="2"/>
  <c r="AT219" i="2" s="1"/>
  <c r="AE171" i="2"/>
  <c r="AT171" i="2" s="1"/>
  <c r="AF79" i="2"/>
  <c r="AU79" i="2" s="1"/>
  <c r="AF206" i="2"/>
  <c r="AU206" i="2" s="1"/>
  <c r="AF153" i="2"/>
  <c r="AU153" i="2" s="1"/>
  <c r="AE227" i="2"/>
  <c r="AT227" i="2" s="1"/>
  <c r="AE112" i="2"/>
  <c r="AT112" i="2" s="1"/>
  <c r="AF146" i="2"/>
  <c r="AU146" i="2" s="1"/>
  <c r="AF130" i="2"/>
  <c r="AU130" i="2" s="1"/>
  <c r="AE123" i="2"/>
  <c r="AT123" i="2" s="1"/>
  <c r="AE24" i="2"/>
  <c r="AT24" i="2" s="1"/>
  <c r="AE793" i="2"/>
  <c r="AT793" i="2" s="1"/>
  <c r="AE36" i="2"/>
  <c r="AT36" i="2" s="1"/>
  <c r="AE74" i="2"/>
  <c r="AT74" i="2" s="1"/>
  <c r="AE60" i="2"/>
  <c r="AT60" i="2" s="1"/>
  <c r="AF793" i="2"/>
  <c r="AU793" i="2" s="1"/>
  <c r="AE734" i="2"/>
  <c r="AT734" i="2" s="1"/>
  <c r="AF674" i="2"/>
  <c r="AU674" i="2" s="1"/>
  <c r="AF658" i="2"/>
  <c r="AU658" i="2" s="1"/>
  <c r="AF642" i="2"/>
  <c r="AU642" i="2" s="1"/>
  <c r="AE607" i="2"/>
  <c r="AT607" i="2" s="1"/>
  <c r="AE718" i="2"/>
  <c r="AT718" i="2" s="1"/>
  <c r="AF686" i="2"/>
  <c r="AU686" i="2" s="1"/>
  <c r="AF599" i="2"/>
  <c r="AU599" i="2" s="1"/>
  <c r="AF725" i="2"/>
  <c r="AU725" i="2" s="1"/>
  <c r="AE671" i="2"/>
  <c r="AT671" i="2" s="1"/>
  <c r="AE655" i="2"/>
  <c r="AT655" i="2" s="1"/>
  <c r="AE639" i="2"/>
  <c r="AT639" i="2" s="1"/>
  <c r="AF494" i="2"/>
  <c r="AU494" i="2" s="1"/>
  <c r="AE477" i="2"/>
  <c r="AT477" i="2" s="1"/>
  <c r="AE563" i="2"/>
  <c r="AT563" i="2" s="1"/>
  <c r="AE549" i="2"/>
  <c r="AT549" i="2" s="1"/>
  <c r="AF536" i="2"/>
  <c r="AU536" i="2" s="1"/>
  <c r="AE485" i="2"/>
  <c r="AT485" i="2" s="1"/>
  <c r="AE357" i="2"/>
  <c r="AT357" i="2" s="1"/>
  <c r="AE488" i="2"/>
  <c r="AT488" i="2" s="1"/>
  <c r="AF456" i="2"/>
  <c r="AU456" i="2" s="1"/>
  <c r="AF421" i="2"/>
  <c r="AU421" i="2" s="1"/>
  <c r="AF341" i="2"/>
  <c r="AU341" i="2" s="1"/>
  <c r="AE324" i="2"/>
  <c r="AT324" i="2" s="1"/>
  <c r="AE374" i="2"/>
  <c r="AT374" i="2" s="1"/>
  <c r="AF311" i="2"/>
  <c r="AU311" i="2" s="1"/>
  <c r="AE311" i="2"/>
  <c r="AT311" i="2" s="1"/>
  <c r="AE273" i="2"/>
  <c r="AT273" i="2" s="1"/>
  <c r="AF252" i="2"/>
  <c r="AU252" i="2" s="1"/>
  <c r="AE387" i="2"/>
  <c r="AT387" i="2" s="1"/>
  <c r="AE372" i="2"/>
  <c r="AT372" i="2" s="1"/>
  <c r="AE332" i="2"/>
  <c r="AT332" i="2" s="1"/>
  <c r="AE400" i="2"/>
  <c r="AT400" i="2" s="1"/>
  <c r="AE360" i="2"/>
  <c r="AT360" i="2" s="1"/>
  <c r="AE323" i="2"/>
  <c r="AT323" i="2" s="1"/>
  <c r="AF238" i="2"/>
  <c r="AU238" i="2" s="1"/>
  <c r="AE263" i="2"/>
  <c r="AT263" i="2" s="1"/>
  <c r="AE282" i="2"/>
  <c r="AT282" i="2" s="1"/>
  <c r="AF267" i="2"/>
  <c r="AU267" i="2" s="1"/>
  <c r="AF244" i="2"/>
  <c r="AU244" i="2" s="1"/>
  <c r="AE308" i="2"/>
  <c r="AT308" i="2" s="1"/>
  <c r="AE296" i="2"/>
  <c r="AT296" i="2" s="1"/>
  <c r="AE283" i="2"/>
  <c r="AT283" i="2" s="1"/>
  <c r="AF248" i="2"/>
  <c r="AU248" i="2" s="1"/>
  <c r="AE205" i="2"/>
  <c r="AT205" i="2" s="1"/>
  <c r="AF275" i="2"/>
  <c r="AU275" i="2" s="1"/>
  <c r="AF283" i="2"/>
  <c r="AU283" i="2" s="1"/>
  <c r="AE358" i="2"/>
  <c r="AT358" i="2" s="1"/>
  <c r="AE434" i="2"/>
  <c r="AT434" i="2" s="1"/>
  <c r="AF511" i="2"/>
  <c r="AU511" i="2" s="1"/>
  <c r="AF568" i="2"/>
  <c r="AU568" i="2" s="1"/>
  <c r="AE363" i="2"/>
  <c r="AT363" i="2" s="1"/>
  <c r="AE707" i="2"/>
  <c r="AT707" i="2" s="1"/>
  <c r="AE209" i="2"/>
  <c r="AT209" i="2" s="1"/>
  <c r="AF272" i="2"/>
  <c r="AU272" i="2" s="1"/>
  <c r="AE289" i="2"/>
  <c r="AT289" i="2" s="1"/>
  <c r="AE412" i="2"/>
  <c r="AT412" i="2" s="1"/>
  <c r="AE483" i="2"/>
  <c r="AT483" i="2" s="1"/>
  <c r="AE515" i="2"/>
  <c r="AT515" i="2" s="1"/>
  <c r="AF533" i="2"/>
  <c r="AU533" i="2" s="1"/>
  <c r="AF531" i="2"/>
  <c r="AU531" i="2" s="1"/>
  <c r="AE630" i="2"/>
  <c r="AT630" i="2" s="1"/>
  <c r="AF651" i="2"/>
  <c r="AU651" i="2" s="1"/>
  <c r="AF667" i="2"/>
  <c r="AU667" i="2" s="1"/>
  <c r="AE376" i="2"/>
  <c r="AT376" i="2" s="1"/>
  <c r="AF515" i="2"/>
  <c r="AU515" i="2" s="1"/>
  <c r="AF594" i="2"/>
  <c r="AU594" i="2" s="1"/>
  <c r="AF701" i="2"/>
  <c r="AU701" i="2" s="1"/>
  <c r="AF722" i="2"/>
  <c r="AU722" i="2" s="1"/>
  <c r="AE420" i="2"/>
  <c r="AT420" i="2" s="1"/>
  <c r="AE787" i="2"/>
  <c r="AT787" i="2" s="1"/>
  <c r="AF217" i="2"/>
  <c r="AU217" i="2" s="1"/>
  <c r="AE819" i="2"/>
  <c r="AT819" i="2" s="1"/>
  <c r="AF344" i="2"/>
  <c r="AU344" i="2" s="1"/>
  <c r="AE351" i="2"/>
  <c r="AT351" i="2" s="1"/>
  <c r="AF64" i="2"/>
  <c r="AU64" i="2" s="1"/>
  <c r="AE48" i="2"/>
  <c r="AT48" i="2" s="1"/>
  <c r="AE127" i="2"/>
  <c r="AT127" i="2" s="1"/>
  <c r="AF802" i="2"/>
  <c r="AU802" i="2" s="1"/>
  <c r="AE280" i="2"/>
  <c r="AT280" i="2" s="1"/>
  <c r="AE411" i="2"/>
  <c r="AT411" i="2" s="1"/>
  <c r="AE534" i="2"/>
  <c r="AT534" i="2" s="1"/>
  <c r="AE83" i="2"/>
  <c r="AT83" i="2" s="1"/>
  <c r="AE203" i="2"/>
  <c r="AT203" i="2" s="1"/>
  <c r="AE246" i="2"/>
  <c r="AT246" i="2" s="1"/>
  <c r="AE791" i="2"/>
  <c r="AT791" i="2" s="1"/>
  <c r="AE756" i="2"/>
  <c r="AT756" i="2" s="1"/>
  <c r="AE91" i="2"/>
  <c r="AT91" i="2" s="1"/>
  <c r="AE110" i="2"/>
  <c r="AT110" i="2" s="1"/>
  <c r="AE179" i="2"/>
  <c r="AT179" i="2" s="1"/>
  <c r="AF150" i="2"/>
  <c r="AU150" i="2" s="1"/>
  <c r="AF183" i="2"/>
  <c r="AU183" i="2" s="1"/>
  <c r="AF111" i="2"/>
  <c r="AU111" i="2" s="1"/>
  <c r="AF187" i="2"/>
  <c r="AU187" i="2" s="1"/>
  <c r="AE174" i="2"/>
  <c r="AT174" i="2" s="1"/>
  <c r="AE106" i="2"/>
  <c r="AT106" i="2" s="1"/>
  <c r="AE98" i="2"/>
  <c r="AT98" i="2" s="1"/>
  <c r="AF162" i="2"/>
  <c r="AU162" i="2" s="1"/>
  <c r="AF134" i="2"/>
  <c r="AU134" i="2" s="1"/>
  <c r="AF81" i="2"/>
  <c r="AU81" i="2" s="1"/>
  <c r="AF58" i="2"/>
  <c r="AU58" i="2" s="1"/>
  <c r="AF765" i="2"/>
  <c r="AU765" i="2" s="1"/>
  <c r="AF44" i="2"/>
  <c r="AU44" i="2" s="1"/>
  <c r="AF14" i="2"/>
  <c r="AU14" i="2" s="1"/>
  <c r="AE766" i="2"/>
  <c r="AT766" i="2" s="1"/>
  <c r="AF747" i="2"/>
  <c r="AU747" i="2" s="1"/>
  <c r="AE47" i="2"/>
  <c r="AT47" i="2" s="1"/>
  <c r="AE750" i="2"/>
  <c r="AT750" i="2" s="1"/>
  <c r="AE42" i="2"/>
  <c r="AT42" i="2" s="1"/>
  <c r="AF9" i="2"/>
  <c r="AU9" i="2" s="1"/>
  <c r="AF779" i="2"/>
  <c r="AU779" i="2" s="1"/>
  <c r="AF714" i="2"/>
  <c r="AU714" i="2" s="1"/>
  <c r="AE674" i="2"/>
  <c r="AT674" i="2" s="1"/>
  <c r="AE658" i="2"/>
  <c r="AT658" i="2" s="1"/>
  <c r="AE642" i="2"/>
  <c r="AT642" i="2" s="1"/>
  <c r="AF581" i="2"/>
  <c r="AU581" i="2" s="1"/>
  <c r="AE602" i="2"/>
  <c r="AT602" i="2" s="1"/>
  <c r="AF510" i="2"/>
  <c r="AU510" i="2" s="1"/>
  <c r="AE611" i="2"/>
  <c r="AT611" i="2" s="1"/>
  <c r="AE570" i="2"/>
  <c r="AT570" i="2" s="1"/>
  <c r="AF544" i="2"/>
  <c r="AU544" i="2" s="1"/>
  <c r="AE456" i="2"/>
  <c r="AT456" i="2" s="1"/>
  <c r="AE435" i="2"/>
  <c r="AT435" i="2" s="1"/>
  <c r="AE379" i="2"/>
  <c r="AT379" i="2" s="1"/>
  <c r="AF440" i="2"/>
  <c r="AU440" i="2" s="1"/>
  <c r="AE373" i="2"/>
  <c r="AT373" i="2" s="1"/>
  <c r="AE348" i="2"/>
  <c r="AT348" i="2" s="1"/>
  <c r="AF274" i="2"/>
  <c r="AU274" i="2" s="1"/>
  <c r="AV236" i="2"/>
  <c r="AW237" i="2"/>
  <c r="AW241" i="2"/>
  <c r="AW242" i="2"/>
  <c r="AW244" i="2"/>
  <c r="AW246" i="2"/>
  <c r="AV248" i="2"/>
  <c r="AW258" i="2"/>
  <c r="AW259" i="2"/>
  <c r="AW262" i="2"/>
  <c r="AW263" i="2"/>
  <c r="AW266" i="2"/>
  <c r="AW267" i="2"/>
  <c r="AV269" i="2"/>
  <c r="AW273" i="2"/>
  <c r="AW274" i="2"/>
  <c r="AV278" i="2"/>
  <c r="AW284" i="2"/>
  <c r="AW295" i="2"/>
  <c r="AW296" i="2"/>
  <c r="AW297" i="2"/>
  <c r="AW299" i="2"/>
  <c r="AW300" i="2"/>
  <c r="AV301" i="2"/>
  <c r="AW303" i="2"/>
  <c r="AW305" i="2"/>
  <c r="AW306" i="2"/>
  <c r="AW307" i="2"/>
  <c r="AV308" i="2"/>
  <c r="AV315" i="2"/>
  <c r="AV316" i="2"/>
  <c r="AW319" i="2"/>
  <c r="AW320" i="2"/>
  <c r="AW322" i="2"/>
  <c r="AV328" i="2"/>
  <c r="AV234" i="2"/>
  <c r="AW236" i="2"/>
  <c r="AW239" i="2"/>
  <c r="AW243" i="2"/>
  <c r="AW247" i="2"/>
  <c r="AW248" i="2"/>
  <c r="AW249" i="2"/>
  <c r="AV250" i="2"/>
  <c r="AW251" i="2"/>
  <c r="AV252" i="2"/>
  <c r="AV254" i="2"/>
  <c r="AV255" i="2"/>
  <c r="AW256" i="2"/>
  <c r="AW264" i="2"/>
  <c r="AV265" i="2"/>
  <c r="AW269" i="2"/>
  <c r="AV271" i="2"/>
  <c r="AV276" i="2"/>
  <c r="AW277" i="2"/>
  <c r="AW278" i="2"/>
  <c r="AW279" i="2"/>
  <c r="AV280" i="2"/>
  <c r="AV286" i="2"/>
  <c r="AV292" i="2"/>
  <c r="AW304" i="2"/>
  <c r="AW308" i="2"/>
  <c r="AW313" i="2"/>
  <c r="AW314" i="2"/>
  <c r="AW315" i="2"/>
  <c r="AW316" i="2"/>
  <c r="AW317" i="2"/>
  <c r="AW318" i="2"/>
  <c r="AV321" i="2"/>
  <c r="AV324" i="2"/>
  <c r="AV327" i="2"/>
  <c r="AW328" i="2"/>
  <c r="AW334" i="2"/>
  <c r="AW335" i="2"/>
  <c r="AW336" i="2"/>
  <c r="AV337" i="2"/>
  <c r="AW341" i="2"/>
  <c r="AW234" i="2"/>
  <c r="AV238" i="2"/>
  <c r="AV240" i="2"/>
  <c r="AW250" i="2"/>
  <c r="AW252" i="2"/>
  <c r="AW254" i="2"/>
  <c r="AW255" i="2"/>
  <c r="AV257" i="2"/>
  <c r="AW260" i="2"/>
  <c r="AV261" i="2"/>
  <c r="AW265" i="2"/>
  <c r="AW271" i="2"/>
  <c r="AW275" i="2"/>
  <c r="AW276" i="2"/>
  <c r="AW280" i="2"/>
  <c r="AV282" i="2"/>
  <c r="AW283" i="2"/>
  <c r="AW285" i="2"/>
  <c r="AW286" i="2"/>
  <c r="AV288" i="2"/>
  <c r="AV290" i="2"/>
  <c r="AW292" i="2"/>
  <c r="AV293" i="2"/>
  <c r="AV311" i="2"/>
  <c r="AV312" i="2"/>
  <c r="AV323" i="2"/>
  <c r="AW324" i="2"/>
  <c r="AW327" i="2"/>
  <c r="AW233" i="2"/>
  <c r="AW235" i="2"/>
  <c r="AW238" i="2"/>
  <c r="AW240" i="2"/>
  <c r="AV242" i="2"/>
  <c r="AV244" i="2"/>
  <c r="AV245" i="2"/>
  <c r="AV246" i="2"/>
  <c r="AW257" i="2"/>
  <c r="AV259" i="2"/>
  <c r="AW261" i="2"/>
  <c r="AV263" i="2"/>
  <c r="AV267" i="2"/>
  <c r="AV274" i="2"/>
  <c r="AW281" i="2"/>
  <c r="AW282" i="2"/>
  <c r="AV284" i="2"/>
  <c r="AW288" i="2"/>
  <c r="AW290" i="2"/>
  <c r="AW293" i="2"/>
  <c r="AV295" i="2"/>
  <c r="AV296" i="2"/>
  <c r="AV297" i="2"/>
  <c r="AW298" i="2"/>
  <c r="AV299" i="2"/>
  <c r="AV300" i="2"/>
  <c r="AW302" i="2"/>
  <c r="AV303" i="2"/>
  <c r="AV305" i="2"/>
  <c r="AV307" i="2"/>
  <c r="AW309" i="2"/>
  <c r="AW310" i="2"/>
  <c r="AW311" i="2"/>
  <c r="AW312" i="2"/>
  <c r="AV319" i="2"/>
  <c r="AV320" i="2"/>
  <c r="AW323" i="2"/>
  <c r="AV331" i="2"/>
  <c r="AW333" i="2"/>
  <c r="AW342" i="2"/>
  <c r="AW343" i="2"/>
  <c r="AW331" i="2"/>
  <c r="AW332" i="2"/>
  <c r="AW337" i="2"/>
  <c r="AW338" i="2"/>
  <c r="AW339" i="2"/>
  <c r="AW346" i="2"/>
  <c r="AW347" i="2"/>
  <c r="AW348" i="2"/>
  <c r="AV349" i="2"/>
  <c r="AV366" i="2"/>
  <c r="AW372" i="2"/>
  <c r="AV373" i="2"/>
  <c r="AV377" i="2"/>
  <c r="AW381" i="2"/>
  <c r="AW383" i="2"/>
  <c r="AW385" i="2"/>
  <c r="AW388" i="2"/>
  <c r="AW389" i="2"/>
  <c r="AW394" i="2"/>
  <c r="AV395" i="2"/>
  <c r="AW396" i="2"/>
  <c r="AW397" i="2"/>
  <c r="AW402" i="2"/>
  <c r="AV403" i="2"/>
  <c r="AW404" i="2"/>
  <c r="AW405" i="2"/>
  <c r="AV409" i="2"/>
  <c r="AW411" i="2"/>
  <c r="AW424" i="2"/>
  <c r="AW427" i="2"/>
  <c r="AW429" i="2"/>
  <c r="AW431" i="2"/>
  <c r="AW433" i="2"/>
  <c r="AW437" i="2"/>
  <c r="AV448" i="2"/>
  <c r="AW450" i="2"/>
  <c r="AV452" i="2"/>
  <c r="AW454" i="2"/>
  <c r="AW344" i="2"/>
  <c r="AV345" i="2"/>
  <c r="AW349" i="2"/>
  <c r="AV357" i="2"/>
  <c r="AW360" i="2"/>
  <c r="AV361" i="2"/>
  <c r="AW366" i="2"/>
  <c r="AW368" i="2"/>
  <c r="AV369" i="2"/>
  <c r="AW370" i="2"/>
  <c r="AW373" i="2"/>
  <c r="AW377" i="2"/>
  <c r="AV393" i="2"/>
  <c r="AW395" i="2"/>
  <c r="AV401" i="2"/>
  <c r="AW403" i="2"/>
  <c r="AW408" i="2"/>
  <c r="AW409" i="2"/>
  <c r="AV413" i="2"/>
  <c r="AW420" i="2"/>
  <c r="AV421" i="2"/>
  <c r="AV436" i="2"/>
  <c r="AV438" i="2"/>
  <c r="AW441" i="2"/>
  <c r="AV442" i="2"/>
  <c r="AW445" i="2"/>
  <c r="AV446" i="2"/>
  <c r="AW447" i="2"/>
  <c r="AW448" i="2"/>
  <c r="AW452" i="2"/>
  <c r="AV341" i="2"/>
  <c r="AW345" i="2"/>
  <c r="AW352" i="2"/>
  <c r="AV353" i="2"/>
  <c r="AW354" i="2"/>
  <c r="AW355" i="2"/>
  <c r="AW356" i="2"/>
  <c r="AW357" i="2"/>
  <c r="AV358" i="2"/>
  <c r="AW361" i="2"/>
  <c r="AV365" i="2"/>
  <c r="AW369" i="2"/>
  <c r="AW375" i="2"/>
  <c r="AV379" i="2"/>
  <c r="AW386" i="2"/>
  <c r="AV387" i="2"/>
  <c r="AW390" i="2"/>
  <c r="AV391" i="2"/>
  <c r="AW392" i="2"/>
  <c r="AW393" i="2"/>
  <c r="AW398" i="2"/>
  <c r="AV399" i="2"/>
  <c r="AW400" i="2"/>
  <c r="AW401" i="2"/>
  <c r="AV407" i="2"/>
  <c r="AW413" i="2"/>
  <c r="AV415" i="2"/>
  <c r="AV417" i="2"/>
  <c r="AW418" i="2"/>
  <c r="AV419" i="2"/>
  <c r="AW421" i="2"/>
  <c r="AV423" i="2"/>
  <c r="AV425" i="2"/>
  <c r="AW435" i="2"/>
  <c r="AW436" i="2"/>
  <c r="AW438" i="2"/>
  <c r="AV440" i="2"/>
  <c r="AW442" i="2"/>
  <c r="AV444" i="2"/>
  <c r="AW446" i="2"/>
  <c r="AW453" i="2"/>
  <c r="AV333" i="2"/>
  <c r="AW340" i="2"/>
  <c r="AW350" i="2"/>
  <c r="AW351" i="2"/>
  <c r="AW353" i="2"/>
  <c r="AW363" i="2"/>
  <c r="AW364" i="2"/>
  <c r="AW365" i="2"/>
  <c r="AW367" i="2"/>
  <c r="AV374" i="2"/>
  <c r="AW379" i="2"/>
  <c r="AV381" i="2"/>
  <c r="AV383" i="2"/>
  <c r="AW384" i="2"/>
  <c r="AV385" i="2"/>
  <c r="AW387" i="2"/>
  <c r="AV389" i="2"/>
  <c r="AW391" i="2"/>
  <c r="AV397" i="2"/>
  <c r="AW399" i="2"/>
  <c r="AV405" i="2"/>
  <c r="AW407" i="2"/>
  <c r="AW410" i="2"/>
  <c r="AV411" i="2"/>
  <c r="AW415" i="2"/>
  <c r="AW417" i="2"/>
  <c r="AW419" i="2"/>
  <c r="AW422" i="2"/>
  <c r="AW423" i="2"/>
  <c r="AW425" i="2"/>
  <c r="AW426" i="2"/>
  <c r="AV427" i="2"/>
  <c r="AV429" i="2"/>
  <c r="AV430" i="2"/>
  <c r="AV431" i="2"/>
  <c r="AV433" i="2"/>
  <c r="AW439" i="2"/>
  <c r="AW440" i="2"/>
  <c r="AW443" i="2"/>
  <c r="AW444" i="2"/>
  <c r="AW449" i="2"/>
  <c r="AV450" i="2"/>
  <c r="AV454" i="2"/>
  <c r="AW456" i="2"/>
  <c r="AV458" i="2"/>
  <c r="AV460" i="2"/>
  <c r="AW461" i="2"/>
  <c r="AV462" i="2"/>
  <c r="AW465" i="2"/>
  <c r="AW466" i="2"/>
  <c r="AW468" i="2"/>
  <c r="AV470" i="2"/>
  <c r="AW471" i="2"/>
  <c r="AV472" i="2"/>
  <c r="AW478" i="2"/>
  <c r="AV480" i="2"/>
  <c r="AW486" i="2"/>
  <c r="AV488" i="2"/>
  <c r="AW457" i="2"/>
  <c r="AW458" i="2"/>
  <c r="AW460" i="2"/>
  <c r="AW462" i="2"/>
  <c r="AW467" i="2"/>
  <c r="AW470" i="2"/>
  <c r="AW472" i="2"/>
  <c r="AV474" i="2"/>
  <c r="AW479" i="2"/>
  <c r="AW480" i="2"/>
  <c r="AW481" i="2"/>
  <c r="AV482" i="2"/>
  <c r="AW487" i="2"/>
  <c r="AW488" i="2"/>
  <c r="AW489" i="2"/>
  <c r="AV490" i="2"/>
  <c r="AW495" i="2"/>
  <c r="AW496" i="2"/>
  <c r="AW497" i="2"/>
  <c r="AV498" i="2"/>
  <c r="AW503" i="2"/>
  <c r="AW504" i="2"/>
  <c r="AW505" i="2"/>
  <c r="AV506" i="2"/>
  <c r="AW511" i="2"/>
  <c r="AW512" i="2"/>
  <c r="AW513" i="2"/>
  <c r="AV514" i="2"/>
  <c r="AW520" i="2"/>
  <c r="AV522" i="2"/>
  <c r="AW526" i="2"/>
  <c r="AW528" i="2"/>
  <c r="AW530" i="2"/>
  <c r="AW535" i="2"/>
  <c r="AW538" i="2"/>
  <c r="AW548" i="2"/>
  <c r="AW550" i="2"/>
  <c r="AW552" i="2"/>
  <c r="AV559" i="2"/>
  <c r="AW561" i="2"/>
  <c r="AV567" i="2"/>
  <c r="AW569" i="2"/>
  <c r="AV575" i="2"/>
  <c r="AW577" i="2"/>
  <c r="AV583" i="2"/>
  <c r="AW459" i="2"/>
  <c r="AV464" i="2"/>
  <c r="AV473" i="2"/>
  <c r="AW474" i="2"/>
  <c r="AV476" i="2"/>
  <c r="AW482" i="2"/>
  <c r="AV484" i="2"/>
  <c r="AW490" i="2"/>
  <c r="AV492" i="2"/>
  <c r="AV456" i="2"/>
  <c r="AW463" i="2"/>
  <c r="AW464" i="2"/>
  <c r="AV466" i="2"/>
  <c r="AV468" i="2"/>
  <c r="AW473" i="2"/>
  <c r="AW475" i="2"/>
  <c r="AW476" i="2"/>
  <c r="AW477" i="2"/>
  <c r="AV478" i="2"/>
  <c r="AW483" i="2"/>
  <c r="AW484" i="2"/>
  <c r="AW485" i="2"/>
  <c r="AV486" i="2"/>
  <c r="AW491" i="2"/>
  <c r="AW492" i="2"/>
  <c r="AW493" i="2"/>
  <c r="AV494" i="2"/>
  <c r="AW499" i="2"/>
  <c r="AW500" i="2"/>
  <c r="AW501" i="2"/>
  <c r="AV502" i="2"/>
  <c r="AW507" i="2"/>
  <c r="AW508" i="2"/>
  <c r="AW509" i="2"/>
  <c r="AV510" i="2"/>
  <c r="AW515" i="2"/>
  <c r="AW516" i="2"/>
  <c r="AW518" i="2"/>
  <c r="AV524" i="2"/>
  <c r="AW531" i="2"/>
  <c r="AW532" i="2"/>
  <c r="AV534" i="2"/>
  <c r="AV536" i="2"/>
  <c r="AW540" i="2"/>
  <c r="AV542" i="2"/>
  <c r="AV544" i="2"/>
  <c r="AW554" i="2"/>
  <c r="AV555" i="2"/>
  <c r="AW557" i="2"/>
  <c r="AV563" i="2"/>
  <c r="AW565" i="2"/>
  <c r="AV571" i="2"/>
  <c r="AW573" i="2"/>
  <c r="AV579" i="2"/>
  <c r="AW581" i="2"/>
  <c r="AW494" i="2"/>
  <c r="AW498" i="2"/>
  <c r="AW502" i="2"/>
  <c r="AW506" i="2"/>
  <c r="AW510" i="2"/>
  <c r="AW514" i="2"/>
  <c r="AW517" i="2"/>
  <c r="AV538" i="2"/>
  <c r="AV540" i="2"/>
  <c r="AV550" i="2"/>
  <c r="AW559" i="2"/>
  <c r="AW560" i="2"/>
  <c r="AV561" i="2"/>
  <c r="AW566" i="2"/>
  <c r="AW575" i="2"/>
  <c r="AW576" i="2"/>
  <c r="AV577" i="2"/>
  <c r="AW582" i="2"/>
  <c r="AW584" i="2"/>
  <c r="AV585" i="2"/>
  <c r="AW586" i="2"/>
  <c r="AW587" i="2"/>
  <c r="AV591" i="2"/>
  <c r="AV593" i="2"/>
  <c r="AW594" i="2"/>
  <c r="AW595" i="2"/>
  <c r="AV601" i="2"/>
  <c r="AW603" i="2"/>
  <c r="AV605" i="2"/>
  <c r="AW609" i="2"/>
  <c r="AW611" i="2"/>
  <c r="AW613" i="2"/>
  <c r="AW618" i="2"/>
  <c r="AW621" i="2"/>
  <c r="AW631" i="2"/>
  <c r="AW633" i="2"/>
  <c r="AW635" i="2"/>
  <c r="AW637" i="2"/>
  <c r="AW638" i="2"/>
  <c r="AW639" i="2"/>
  <c r="AV640" i="2"/>
  <c r="AW645" i="2"/>
  <c r="AW646" i="2"/>
  <c r="AW647" i="2"/>
  <c r="AV648" i="2"/>
  <c r="AW653" i="2"/>
  <c r="AW654" i="2"/>
  <c r="AW655" i="2"/>
  <c r="AV656" i="2"/>
  <c r="AW661" i="2"/>
  <c r="AW662" i="2"/>
  <c r="AW663" i="2"/>
  <c r="AV664" i="2"/>
  <c r="AW519" i="2"/>
  <c r="AW522" i="2"/>
  <c r="AW524" i="2"/>
  <c r="AV528" i="2"/>
  <c r="AW534" i="2"/>
  <c r="AW544" i="2"/>
  <c r="AV549" i="2"/>
  <c r="AV552" i="2"/>
  <c r="AW563" i="2"/>
  <c r="AW564" i="2"/>
  <c r="AV565" i="2"/>
  <c r="AW570" i="2"/>
  <c r="AW579" i="2"/>
  <c r="AW580" i="2"/>
  <c r="AV581" i="2"/>
  <c r="AW585" i="2"/>
  <c r="AW590" i="2"/>
  <c r="AW591" i="2"/>
  <c r="AW593" i="2"/>
  <c r="AV599" i="2"/>
  <c r="AW601" i="2"/>
  <c r="AW602" i="2"/>
  <c r="AW605" i="2"/>
  <c r="AV615" i="2"/>
  <c r="AV623" i="2"/>
  <c r="AW629" i="2"/>
  <c r="AW640" i="2"/>
  <c r="AV642" i="2"/>
  <c r="AW648" i="2"/>
  <c r="AV650" i="2"/>
  <c r="AW656" i="2"/>
  <c r="AV658" i="2"/>
  <c r="AW664" i="2"/>
  <c r="AV666" i="2"/>
  <c r="AW672" i="2"/>
  <c r="AV674" i="2"/>
  <c r="AV678" i="2"/>
  <c r="AW679" i="2"/>
  <c r="AV680" i="2"/>
  <c r="AV682" i="2"/>
  <c r="AW686" i="2"/>
  <c r="AW687" i="2"/>
  <c r="AV688" i="2"/>
  <c r="AW689" i="2"/>
  <c r="AW690" i="2"/>
  <c r="AV692" i="2"/>
  <c r="AV694" i="2"/>
  <c r="AW695" i="2"/>
  <c r="AV696" i="2"/>
  <c r="AW699" i="2"/>
  <c r="AW700" i="2"/>
  <c r="AW702" i="2"/>
  <c r="AV704" i="2"/>
  <c r="AW706" i="2"/>
  <c r="AW708" i="2"/>
  <c r="AW710" i="2"/>
  <c r="AW712" i="2"/>
  <c r="AW714" i="2"/>
  <c r="AW719" i="2"/>
  <c r="AV721" i="2"/>
  <c r="AW727" i="2"/>
  <c r="AV729" i="2"/>
  <c r="AW735" i="2"/>
  <c r="AV737" i="2"/>
  <c r="AW743" i="2"/>
  <c r="AV745" i="2"/>
  <c r="AW751" i="2"/>
  <c r="AV753" i="2"/>
  <c r="AW759" i="2"/>
  <c r="AV761" i="2"/>
  <c r="AW767" i="2"/>
  <c r="AV769" i="2"/>
  <c r="AW775" i="2"/>
  <c r="AW783" i="2"/>
  <c r="AV496" i="2"/>
  <c r="AV500" i="2"/>
  <c r="AV504" i="2"/>
  <c r="AV508" i="2"/>
  <c r="AV512" i="2"/>
  <c r="AV516" i="2"/>
  <c r="AV530" i="2"/>
  <c r="AV532" i="2"/>
  <c r="AW533" i="2"/>
  <c r="AW536" i="2"/>
  <c r="AW546" i="2"/>
  <c r="AW558" i="2"/>
  <c r="AW567" i="2"/>
  <c r="AW568" i="2"/>
  <c r="AV569" i="2"/>
  <c r="AW574" i="2"/>
  <c r="AW583" i="2"/>
  <c r="AW588" i="2"/>
  <c r="AV589" i="2"/>
  <c r="AW596" i="2"/>
  <c r="AV597" i="2"/>
  <c r="AW598" i="2"/>
  <c r="AW599" i="2"/>
  <c r="AV607" i="2"/>
  <c r="AW615" i="2"/>
  <c r="AV617" i="2"/>
  <c r="AV619" i="2"/>
  <c r="AW620" i="2"/>
  <c r="AW622" i="2"/>
  <c r="AW623" i="2"/>
  <c r="AV625" i="2"/>
  <c r="AV627" i="2"/>
  <c r="AV628" i="2"/>
  <c r="AV636" i="2"/>
  <c r="AW641" i="2"/>
  <c r="AW642" i="2"/>
  <c r="AW643" i="2"/>
  <c r="AV644" i="2"/>
  <c r="AW649" i="2"/>
  <c r="AW650" i="2"/>
  <c r="AW651" i="2"/>
  <c r="AV652" i="2"/>
  <c r="AW657" i="2"/>
  <c r="AW658" i="2"/>
  <c r="AW659" i="2"/>
  <c r="AV660" i="2"/>
  <c r="AW665" i="2"/>
  <c r="AV518" i="2"/>
  <c r="AV520" i="2"/>
  <c r="AV526" i="2"/>
  <c r="AW529" i="2"/>
  <c r="AW542" i="2"/>
  <c r="AV548" i="2"/>
  <c r="AW555" i="2"/>
  <c r="AW556" i="2"/>
  <c r="AV557" i="2"/>
  <c r="AW562" i="2"/>
  <c r="AW571" i="2"/>
  <c r="AW572" i="2"/>
  <c r="AV573" i="2"/>
  <c r="AW578" i="2"/>
  <c r="AV587" i="2"/>
  <c r="AW589" i="2"/>
  <c r="AV595" i="2"/>
  <c r="AW597" i="2"/>
  <c r="AV603" i="2"/>
  <c r="AW604" i="2"/>
  <c r="AW606" i="2"/>
  <c r="AW607" i="2"/>
  <c r="AV609" i="2"/>
  <c r="AV611" i="2"/>
  <c r="AV613" i="2"/>
  <c r="AW616" i="2"/>
  <c r="AW617" i="2"/>
  <c r="AW619" i="2"/>
  <c r="AV621" i="2"/>
  <c r="AW625" i="2"/>
  <c r="AW627" i="2"/>
  <c r="AV631" i="2"/>
  <c r="AV633" i="2"/>
  <c r="AV635" i="2"/>
  <c r="AW636" i="2"/>
  <c r="AV638" i="2"/>
  <c r="AW644" i="2"/>
  <c r="AV646" i="2"/>
  <c r="AW652" i="2"/>
  <c r="AV654" i="2"/>
  <c r="AW660" i="2"/>
  <c r="AV662" i="2"/>
  <c r="AW668" i="2"/>
  <c r="AV670" i="2"/>
  <c r="AW676" i="2"/>
  <c r="AW684" i="2"/>
  <c r="AV698" i="2"/>
  <c r="AV717" i="2"/>
  <c r="AW723" i="2"/>
  <c r="AV725" i="2"/>
  <c r="AW731" i="2"/>
  <c r="AV733" i="2"/>
  <c r="AW739" i="2"/>
  <c r="AV741" i="2"/>
  <c r="AW747" i="2"/>
  <c r="AV749" i="2"/>
  <c r="AW755" i="2"/>
  <c r="AV757" i="2"/>
  <c r="AW763" i="2"/>
  <c r="AV765" i="2"/>
  <c r="AW771" i="2"/>
  <c r="AV773" i="2"/>
  <c r="AV777" i="2"/>
  <c r="AW778" i="2"/>
  <c r="AV779" i="2"/>
  <c r="AV781" i="2"/>
  <c r="AW785" i="2"/>
  <c r="AW786" i="2"/>
  <c r="AV787" i="2"/>
  <c r="AV668" i="2"/>
  <c r="AW669" i="2"/>
  <c r="AW674" i="2"/>
  <c r="AW680" i="2"/>
  <c r="AV684" i="2"/>
  <c r="AV686" i="2"/>
  <c r="AW696" i="2"/>
  <c r="AW698" i="2"/>
  <c r="AV702" i="2"/>
  <c r="AW716" i="2"/>
  <c r="AW721" i="2"/>
  <c r="AW726" i="2"/>
  <c r="AV731" i="2"/>
  <c r="AW732" i="2"/>
  <c r="AW737" i="2"/>
  <c r="AW742" i="2"/>
  <c r="AV747" i="2"/>
  <c r="AW748" i="2"/>
  <c r="AW753" i="2"/>
  <c r="AW758" i="2"/>
  <c r="AV763" i="2"/>
  <c r="AW764" i="2"/>
  <c r="AW769" i="2"/>
  <c r="AW774" i="2"/>
  <c r="AW777" i="2"/>
  <c r="AW780" i="2"/>
  <c r="AV789" i="2"/>
  <c r="AV793" i="2"/>
  <c r="AW797" i="2"/>
  <c r="AV799" i="2"/>
  <c r="AV801" i="2"/>
  <c r="AW802" i="2"/>
  <c r="AV803" i="2"/>
  <c r="AW806" i="2"/>
  <c r="AW807" i="2"/>
  <c r="AW809" i="2"/>
  <c r="AV811" i="2"/>
  <c r="AW815" i="2"/>
  <c r="AW817" i="2"/>
  <c r="AW819" i="2"/>
  <c r="AW821" i="2"/>
  <c r="AV6" i="2"/>
  <c r="AW7" i="2"/>
  <c r="AW9" i="2"/>
  <c r="AV12" i="2"/>
  <c r="AW14" i="2"/>
  <c r="AW17" i="2"/>
  <c r="AV18" i="2"/>
  <c r="AW19" i="2"/>
  <c r="AV20" i="2"/>
  <c r="AW22" i="2"/>
  <c r="AW30" i="2"/>
  <c r="AV32" i="2"/>
  <c r="AW34" i="2"/>
  <c r="AW41" i="2"/>
  <c r="AW42" i="2"/>
  <c r="AW43" i="2"/>
  <c r="AV44" i="2"/>
  <c r="AW667" i="2"/>
  <c r="AV672" i="2"/>
  <c r="AW673" i="2"/>
  <c r="AW683" i="2"/>
  <c r="AW692" i="2"/>
  <c r="AV710" i="2"/>
  <c r="AV719" i="2"/>
  <c r="AW720" i="2"/>
  <c r="AW725" i="2"/>
  <c r="AW730" i="2"/>
  <c r="AV735" i="2"/>
  <c r="AW736" i="2"/>
  <c r="AW741" i="2"/>
  <c r="AW746" i="2"/>
  <c r="AV751" i="2"/>
  <c r="AW752" i="2"/>
  <c r="AW757" i="2"/>
  <c r="AW762" i="2"/>
  <c r="AV767" i="2"/>
  <c r="AW768" i="2"/>
  <c r="AW773" i="2"/>
  <c r="AW779" i="2"/>
  <c r="AV783" i="2"/>
  <c r="AV785" i="2"/>
  <c r="AW788" i="2"/>
  <c r="AW789" i="2"/>
  <c r="AW790" i="2"/>
  <c r="AV791" i="2"/>
  <c r="AW793" i="2"/>
  <c r="AV795" i="2"/>
  <c r="AW799" i="2"/>
  <c r="AW801" i="2"/>
  <c r="AW803" i="2"/>
  <c r="AW808" i="2"/>
  <c r="AW811" i="2"/>
  <c r="AW6" i="2"/>
  <c r="AV10" i="2"/>
  <c r="AW11" i="2"/>
  <c r="AW12" i="2"/>
  <c r="AV13" i="2"/>
  <c r="AW20" i="2"/>
  <c r="AW27" i="2"/>
  <c r="AW31" i="2"/>
  <c r="AW32" i="2"/>
  <c r="AW37" i="2"/>
  <c r="AV38" i="2"/>
  <c r="AW39" i="2"/>
  <c r="AV40" i="2"/>
  <c r="AW44" i="2"/>
  <c r="AV46" i="2"/>
  <c r="AW52" i="2"/>
  <c r="AW54" i="2"/>
  <c r="AW56" i="2"/>
  <c r="AW62" i="2"/>
  <c r="AV63" i="2"/>
  <c r="AW64" i="2"/>
  <c r="AW65" i="2"/>
  <c r="AW68" i="2"/>
  <c r="AW69" i="2"/>
  <c r="AV71" i="2"/>
  <c r="AV73" i="2"/>
  <c r="AV74" i="2"/>
  <c r="AV75" i="2"/>
  <c r="AV77" i="2"/>
  <c r="AV79" i="2"/>
  <c r="AW84" i="2"/>
  <c r="AW85" i="2"/>
  <c r="AW86" i="2"/>
  <c r="AV87" i="2"/>
  <c r="AW92" i="2"/>
  <c r="AW93" i="2"/>
  <c r="AW95" i="2"/>
  <c r="AW98" i="2"/>
  <c r="AV99" i="2"/>
  <c r="AW671" i="2"/>
  <c r="AV676" i="2"/>
  <c r="AW682" i="2"/>
  <c r="AW688" i="2"/>
  <c r="AV690" i="2"/>
  <c r="AV700" i="2"/>
  <c r="AW701" i="2"/>
  <c r="AW703" i="2"/>
  <c r="AW704" i="2"/>
  <c r="AV706" i="2"/>
  <c r="AV712" i="2"/>
  <c r="AW718" i="2"/>
  <c r="AV723" i="2"/>
  <c r="AW724" i="2"/>
  <c r="AW729" i="2"/>
  <c r="AW734" i="2"/>
  <c r="AV739" i="2"/>
  <c r="AW740" i="2"/>
  <c r="AW745" i="2"/>
  <c r="AW750" i="2"/>
  <c r="AV755" i="2"/>
  <c r="AW756" i="2"/>
  <c r="AW761" i="2"/>
  <c r="AW766" i="2"/>
  <c r="AV771" i="2"/>
  <c r="AW772" i="2"/>
  <c r="AW782" i="2"/>
  <c r="AW791" i="2"/>
  <c r="AW795" i="2"/>
  <c r="AV805" i="2"/>
  <c r="AV813" i="2"/>
  <c r="AV8" i="2"/>
  <c r="AW10" i="2"/>
  <c r="AW13" i="2"/>
  <c r="AV24" i="2"/>
  <c r="AV26" i="2"/>
  <c r="AV28" i="2"/>
  <c r="AV36" i="2"/>
  <c r="AW38" i="2"/>
  <c r="AW40" i="2"/>
  <c r="AW45" i="2"/>
  <c r="AW46" i="2"/>
  <c r="AW666" i="2"/>
  <c r="AW670" i="2"/>
  <c r="AW675" i="2"/>
  <c r="AW678" i="2"/>
  <c r="AW681" i="2"/>
  <c r="AW694" i="2"/>
  <c r="AW705" i="2"/>
  <c r="AV708" i="2"/>
  <c r="AV711" i="2"/>
  <c r="AV714" i="2"/>
  <c r="AW717" i="2"/>
  <c r="AW722" i="2"/>
  <c r="AV727" i="2"/>
  <c r="AW728" i="2"/>
  <c r="AW733" i="2"/>
  <c r="AW738" i="2"/>
  <c r="AV743" i="2"/>
  <c r="AW744" i="2"/>
  <c r="AW749" i="2"/>
  <c r="AW754" i="2"/>
  <c r="AV759" i="2"/>
  <c r="AW760" i="2"/>
  <c r="AW765" i="2"/>
  <c r="AW770" i="2"/>
  <c r="AV775" i="2"/>
  <c r="AW781" i="2"/>
  <c r="AW787" i="2"/>
  <c r="AV797" i="2"/>
  <c r="AW804" i="2"/>
  <c r="AW805" i="2"/>
  <c r="AV807" i="2"/>
  <c r="AV809" i="2"/>
  <c r="AW813" i="2"/>
  <c r="AV815" i="2"/>
  <c r="AV817" i="2"/>
  <c r="AW818" i="2"/>
  <c r="AV819" i="2"/>
  <c r="AV821" i="2"/>
  <c r="AW8" i="2"/>
  <c r="AV9" i="2"/>
  <c r="AV14" i="2"/>
  <c r="AW16" i="2"/>
  <c r="AV17" i="2"/>
  <c r="AV19" i="2"/>
  <c r="AW21" i="2"/>
  <c r="AV22" i="2"/>
  <c r="AW23" i="2"/>
  <c r="AW24" i="2"/>
  <c r="AW26" i="2"/>
  <c r="AW28" i="2"/>
  <c r="AV30" i="2"/>
  <c r="AW33" i="2"/>
  <c r="AV34" i="2"/>
  <c r="AW35" i="2"/>
  <c r="AW36" i="2"/>
  <c r="AV42" i="2"/>
  <c r="AW48" i="2"/>
  <c r="AV50" i="2"/>
  <c r="AW58" i="2"/>
  <c r="AV59" i="2"/>
  <c r="AW60" i="2"/>
  <c r="AW61" i="2"/>
  <c r="AW66" i="2"/>
  <c r="AW67" i="2"/>
  <c r="AW80" i="2"/>
  <c r="AW81" i="2"/>
  <c r="AW82" i="2"/>
  <c r="AV83" i="2"/>
  <c r="AW88" i="2"/>
  <c r="AW89" i="2"/>
  <c r="AW90" i="2"/>
  <c r="AV91" i="2"/>
  <c r="AW97" i="2"/>
  <c r="AW100" i="2"/>
  <c r="AW101" i="2"/>
  <c r="AW103" i="2"/>
  <c r="AW105" i="2"/>
  <c r="AW50" i="2"/>
  <c r="AV54" i="2"/>
  <c r="AV58" i="2"/>
  <c r="AW71" i="2"/>
  <c r="AV95" i="2"/>
  <c r="AV97" i="2"/>
  <c r="AW99" i="2"/>
  <c r="AW107" i="2"/>
  <c r="AW109" i="2"/>
  <c r="AV111" i="2"/>
  <c r="AW117" i="2"/>
  <c r="AW118" i="2"/>
  <c r="AW119" i="2"/>
  <c r="AV151" i="2"/>
  <c r="AV157" i="2"/>
  <c r="AW159" i="2"/>
  <c r="AV161" i="2"/>
  <c r="AW163" i="2"/>
  <c r="AV174" i="2"/>
  <c r="AW178" i="2"/>
  <c r="AW180" i="2"/>
  <c r="AW191" i="2"/>
  <c r="AW194" i="2"/>
  <c r="AW205" i="2"/>
  <c r="AW207" i="2"/>
  <c r="AW209" i="2"/>
  <c r="AW212" i="2"/>
  <c r="AW214" i="2"/>
  <c r="AV222" i="2"/>
  <c r="AW224" i="2"/>
  <c r="AV48" i="2"/>
  <c r="AW49" i="2"/>
  <c r="AV56" i="2"/>
  <c r="AV67" i="2"/>
  <c r="AV69" i="2"/>
  <c r="AW73" i="2"/>
  <c r="AW75" i="2"/>
  <c r="AW79" i="2"/>
  <c r="AW83" i="2"/>
  <c r="AW87" i="2"/>
  <c r="AW91" i="2"/>
  <c r="AW94" i="2"/>
  <c r="AV105" i="2"/>
  <c r="AW110" i="2"/>
  <c r="AW111" i="2"/>
  <c r="AW112" i="2"/>
  <c r="AV113" i="2"/>
  <c r="AV121" i="2"/>
  <c r="AV123" i="2"/>
  <c r="AV125" i="2"/>
  <c r="AV126" i="2"/>
  <c r="AV129" i="2"/>
  <c r="AV130" i="2"/>
  <c r="AV133" i="2"/>
  <c r="AV134" i="2"/>
  <c r="AV137" i="2"/>
  <c r="AV138" i="2"/>
  <c r="AV141" i="2"/>
  <c r="AV142" i="2"/>
  <c r="AV145" i="2"/>
  <c r="AV146" i="2"/>
  <c r="AV150" i="2"/>
  <c r="AW151" i="2"/>
  <c r="AW152" i="2"/>
  <c r="AV153" i="2"/>
  <c r="AW157" i="2"/>
  <c r="AW158" i="2"/>
  <c r="AW161" i="2"/>
  <c r="AV170" i="2"/>
  <c r="AV171" i="2"/>
  <c r="AV172" i="2"/>
  <c r="AW173" i="2"/>
  <c r="AW174" i="2"/>
  <c r="AW175" i="2"/>
  <c r="AW176" i="2"/>
  <c r="AW190" i="2"/>
  <c r="AV198" i="2"/>
  <c r="AV202" i="2"/>
  <c r="AV219" i="2"/>
  <c r="AW222" i="2"/>
  <c r="AV227" i="2"/>
  <c r="AV230" i="2"/>
  <c r="AW127" i="2"/>
  <c r="AW130" i="2"/>
  <c r="AW132" i="2"/>
  <c r="AW134" i="2"/>
  <c r="AW136" i="2"/>
  <c r="AW138" i="2"/>
  <c r="AW139" i="2"/>
  <c r="AW141" i="2"/>
  <c r="AW143" i="2"/>
  <c r="AW145" i="2"/>
  <c r="AV149" i="2"/>
  <c r="AW150" i="2"/>
  <c r="AV166" i="2"/>
  <c r="AV167" i="2"/>
  <c r="AW169" i="2"/>
  <c r="AW171" i="2"/>
  <c r="AV182" i="2"/>
  <c r="AV184" i="2"/>
  <c r="AV186" i="2"/>
  <c r="AV188" i="2"/>
  <c r="AW192" i="2"/>
  <c r="AV196" i="2"/>
  <c r="AW198" i="2"/>
  <c r="AW202" i="2"/>
  <c r="AW219" i="2"/>
  <c r="AW221" i="2"/>
  <c r="AV226" i="2"/>
  <c r="AW227" i="2"/>
  <c r="AW230" i="2"/>
  <c r="AW232" i="2"/>
  <c r="AW47" i="2"/>
  <c r="AV52" i="2"/>
  <c r="AV55" i="2"/>
  <c r="AW59" i="2"/>
  <c r="AV61" i="2"/>
  <c r="AW63" i="2"/>
  <c r="AV65" i="2"/>
  <c r="AV101" i="2"/>
  <c r="AW113" i="2"/>
  <c r="AV115" i="2"/>
  <c r="AW121" i="2"/>
  <c r="AW123" i="2"/>
  <c r="AW124" i="2"/>
  <c r="AW125" i="2"/>
  <c r="AW126" i="2"/>
  <c r="AW128" i="2"/>
  <c r="AW129" i="2"/>
  <c r="AW131" i="2"/>
  <c r="AW133" i="2"/>
  <c r="AW135" i="2"/>
  <c r="AW137" i="2"/>
  <c r="AW140" i="2"/>
  <c r="AW142" i="2"/>
  <c r="AW144" i="2"/>
  <c r="AW146" i="2"/>
  <c r="AW153" i="2"/>
  <c r="AV168" i="2"/>
  <c r="AW170" i="2"/>
  <c r="AW172" i="2"/>
  <c r="AV183" i="2"/>
  <c r="AV187" i="2"/>
  <c r="AV195" i="2"/>
  <c r="AW197" i="2"/>
  <c r="AV199" i="2"/>
  <c r="AV215" i="2"/>
  <c r="AV218" i="2"/>
  <c r="AW220" i="2"/>
  <c r="AW229" i="2"/>
  <c r="AW51" i="2"/>
  <c r="AW77" i="2"/>
  <c r="AV81" i="2"/>
  <c r="AV85" i="2"/>
  <c r="AV89" i="2"/>
  <c r="AV93" i="2"/>
  <c r="AV103" i="2"/>
  <c r="AV106" i="2"/>
  <c r="AV107" i="2"/>
  <c r="AV109" i="2"/>
  <c r="AW114" i="2"/>
  <c r="AW115" i="2"/>
  <c r="AW116" i="2"/>
  <c r="AV117" i="2"/>
  <c r="AV119" i="2"/>
  <c r="AW122" i="2"/>
  <c r="AW149" i="2"/>
  <c r="AW154" i="2"/>
  <c r="AV159" i="2"/>
  <c r="AV162" i="2"/>
  <c r="AV163" i="2"/>
  <c r="AV164" i="2"/>
  <c r="AW165" i="2"/>
  <c r="AW166" i="2"/>
  <c r="AW167" i="2"/>
  <c r="AW168" i="2"/>
  <c r="AV178" i="2"/>
  <c r="AV179" i="2"/>
  <c r="AV180" i="2"/>
  <c r="AW181" i="2"/>
  <c r="AW182" i="2"/>
  <c r="AW183" i="2"/>
  <c r="AW184" i="2"/>
  <c r="AW186" i="2"/>
  <c r="AW187" i="2"/>
  <c r="AW188" i="2"/>
  <c r="AV191" i="2"/>
  <c r="AV194" i="2"/>
  <c r="AW195" i="2"/>
  <c r="AW196" i="2"/>
  <c r="AW199" i="2"/>
  <c r="AV206" i="2"/>
  <c r="AV207" i="2"/>
  <c r="AV210" i="2"/>
  <c r="AV211" i="2"/>
  <c r="AV214" i="2"/>
  <c r="AW215" i="2"/>
  <c r="AW216" i="2"/>
  <c r="AW217" i="2"/>
  <c r="AW218" i="2"/>
  <c r="AV223" i="2"/>
  <c r="AW226" i="2"/>
  <c r="AW228" i="2"/>
  <c r="AV231" i="2"/>
  <c r="AW156" i="2"/>
  <c r="AV158" i="2"/>
  <c r="AW160" i="2"/>
  <c r="AW162" i="2"/>
  <c r="AW164" i="2"/>
  <c r="AV175" i="2"/>
  <c r="AV176" i="2"/>
  <c r="AW177" i="2"/>
  <c r="AW179" i="2"/>
  <c r="AV190" i="2"/>
  <c r="AW204" i="2"/>
  <c r="AW206" i="2"/>
  <c r="AW208" i="2"/>
  <c r="AW210" i="2"/>
  <c r="AW211" i="2"/>
  <c r="AW213" i="2"/>
  <c r="AW223" i="2"/>
  <c r="AW225" i="2"/>
  <c r="AW231" i="2"/>
  <c r="AW376" i="2"/>
  <c r="AW796" i="2"/>
  <c r="AV820" i="2"/>
  <c r="AV816" i="2"/>
  <c r="AV814" i="2"/>
  <c r="AV800" i="2"/>
  <c r="AV798" i="2"/>
  <c r="AW820" i="2"/>
  <c r="AW792" i="2"/>
  <c r="AV822" i="2"/>
  <c r="AW816" i="2"/>
  <c r="AV776" i="2"/>
  <c r="AW711" i="2"/>
  <c r="AV772" i="2"/>
  <c r="AV756" i="2"/>
  <c r="AV740" i="2"/>
  <c r="AV724" i="2"/>
  <c r="AW713" i="2"/>
  <c r="AW697" i="2"/>
  <c r="AV689" i="2"/>
  <c r="AW677" i="2"/>
  <c r="AV707" i="2"/>
  <c r="AW693" i="2"/>
  <c r="AW626" i="2"/>
  <c r="AV630" i="2"/>
  <c r="AV624" i="2"/>
  <c r="AV673" i="2"/>
  <c r="AV657" i="2"/>
  <c r="AV641" i="2"/>
  <c r="AW592" i="2"/>
  <c r="AV588" i="2"/>
  <c r="AW624" i="2"/>
  <c r="AW608" i="2"/>
  <c r="AV590" i="2"/>
  <c r="AV582" i="2"/>
  <c r="AV566" i="2"/>
  <c r="AW549" i="2"/>
  <c r="AV546" i="2"/>
  <c r="AV531" i="2"/>
  <c r="AV529" i="2"/>
  <c r="AW523" i="2"/>
  <c r="AV553" i="2"/>
  <c r="AW527" i="2"/>
  <c r="AV515" i="2"/>
  <c r="AV499" i="2"/>
  <c r="AV483" i="2"/>
  <c r="AV471" i="2"/>
  <c r="AV449" i="2"/>
  <c r="AV453" i="2"/>
  <c r="AV441" i="2"/>
  <c r="AW434" i="2"/>
  <c r="AV426" i="2"/>
  <c r="AV410" i="2"/>
  <c r="AV434" i="2"/>
  <c r="AV424" i="2"/>
  <c r="AV422" i="2"/>
  <c r="AW414" i="2"/>
  <c r="AV406" i="2"/>
  <c r="AV408" i="2"/>
  <c r="AV400" i="2"/>
  <c r="AV818" i="2"/>
  <c r="AW794" i="2"/>
  <c r="AV812" i="2"/>
  <c r="AV810" i="2"/>
  <c r="AW798" i="2"/>
  <c r="AV792" i="2"/>
  <c r="AV770" i="2"/>
  <c r="AV762" i="2"/>
  <c r="AV754" i="2"/>
  <c r="AV746" i="2"/>
  <c r="AV738" i="2"/>
  <c r="AV730" i="2"/>
  <c r="AV722" i="2"/>
  <c r="AV697" i="2"/>
  <c r="AV695" i="2"/>
  <c r="AV768" i="2"/>
  <c r="AV752" i="2"/>
  <c r="AV736" i="2"/>
  <c r="AV720" i="2"/>
  <c r="AV687" i="2"/>
  <c r="AV683" i="2"/>
  <c r="AV679" i="2"/>
  <c r="AV675" i="2"/>
  <c r="AV667" i="2"/>
  <c r="AV659" i="2"/>
  <c r="AV651" i="2"/>
  <c r="AV643" i="2"/>
  <c r="AW634" i="2"/>
  <c r="AW600" i="2"/>
  <c r="AV596" i="2"/>
  <c r="AV610" i="2"/>
  <c r="AV608" i="2"/>
  <c r="AV669" i="2"/>
  <c r="AV653" i="2"/>
  <c r="AV637" i="2"/>
  <c r="AW632" i="2"/>
  <c r="AV629" i="2"/>
  <c r="AW614" i="2"/>
  <c r="AV606" i="2"/>
  <c r="AV604" i="2"/>
  <c r="AV634" i="2"/>
  <c r="AV594" i="2"/>
  <c r="AV578" i="2"/>
  <c r="AV562" i="2"/>
  <c r="AW539" i="2"/>
  <c r="AW521" i="2"/>
  <c r="AV580" i="2"/>
  <c r="AV572" i="2"/>
  <c r="AV564" i="2"/>
  <c r="AV556" i="2"/>
  <c r="AW551" i="2"/>
  <c r="AV547" i="2"/>
  <c r="AW543" i="2"/>
  <c r="AV535" i="2"/>
  <c r="AV533" i="2"/>
  <c r="AV511" i="2"/>
  <c r="AV495" i="2"/>
  <c r="AV479" i="2"/>
  <c r="AW469" i="2"/>
  <c r="AV463" i="2"/>
  <c r="AV461" i="2"/>
  <c r="AV513" i="2"/>
  <c r="AV505" i="2"/>
  <c r="AV497" i="2"/>
  <c r="AV489" i="2"/>
  <c r="AW812" i="2"/>
  <c r="AV780" i="2"/>
  <c r="AW822" i="2"/>
  <c r="AW814" i="2"/>
  <c r="AV808" i="2"/>
  <c r="AV806" i="2"/>
  <c r="AW709" i="2"/>
  <c r="AV681" i="2"/>
  <c r="AV764" i="2"/>
  <c r="AV748" i="2"/>
  <c r="AV732" i="2"/>
  <c r="AV716" i="2"/>
  <c r="AW715" i="2"/>
  <c r="AW707" i="2"/>
  <c r="AV715" i="2"/>
  <c r="AV701" i="2"/>
  <c r="AV699" i="2"/>
  <c r="AW691" i="2"/>
  <c r="AW628" i="2"/>
  <c r="AV665" i="2"/>
  <c r="AV649" i="2"/>
  <c r="AV622" i="2"/>
  <c r="AV620" i="2"/>
  <c r="AV632" i="2"/>
  <c r="AV618" i="2"/>
  <c r="AV616" i="2"/>
  <c r="AW610" i="2"/>
  <c r="AV602" i="2"/>
  <c r="AV598" i="2"/>
  <c r="AV574" i="2"/>
  <c r="AV558" i="2"/>
  <c r="AW547" i="2"/>
  <c r="AW537" i="2"/>
  <c r="AV551" i="2"/>
  <c r="AV543" i="2"/>
  <c r="AV541" i="2"/>
  <c r="AV527" i="2"/>
  <c r="AV525" i="2"/>
  <c r="AV539" i="2"/>
  <c r="AV537" i="2"/>
  <c r="AV545" i="2"/>
  <c r="AW525" i="2"/>
  <c r="AV507" i="2"/>
  <c r="AV491" i="2"/>
  <c r="AV475" i="2"/>
  <c r="AW455" i="2"/>
  <c r="AV459" i="2"/>
  <c r="AV457" i="2"/>
  <c r="AV469" i="2"/>
  <c r="AV445" i="2"/>
  <c r="AV437" i="2"/>
  <c r="AV428" i="2"/>
  <c r="AV443" i="2"/>
  <c r="AV439" i="2"/>
  <c r="AW412" i="2"/>
  <c r="AV432" i="2"/>
  <c r="AV392" i="2"/>
  <c r="AW810" i="2"/>
  <c r="AV804" i="2"/>
  <c r="AV802" i="2"/>
  <c r="AW784" i="2"/>
  <c r="AV784" i="2"/>
  <c r="AV796" i="2"/>
  <c r="AV794" i="2"/>
  <c r="AV788" i="2"/>
  <c r="AW776" i="2"/>
  <c r="AW800" i="2"/>
  <c r="AV790" i="2"/>
  <c r="AV786" i="2"/>
  <c r="AV782" i="2"/>
  <c r="AV778" i="2"/>
  <c r="AV774" i="2"/>
  <c r="AV766" i="2"/>
  <c r="AV758" i="2"/>
  <c r="AV750" i="2"/>
  <c r="AV742" i="2"/>
  <c r="AV734" i="2"/>
  <c r="AV726" i="2"/>
  <c r="AV718" i="2"/>
  <c r="AW685" i="2"/>
  <c r="AV713" i="2"/>
  <c r="AV693" i="2"/>
  <c r="AV691" i="2"/>
  <c r="AV685" i="2"/>
  <c r="AV760" i="2"/>
  <c r="AV744" i="2"/>
  <c r="AV728" i="2"/>
  <c r="AV705" i="2"/>
  <c r="AV703" i="2"/>
  <c r="AV709" i="2"/>
  <c r="AV677" i="2"/>
  <c r="AV671" i="2"/>
  <c r="AV663" i="2"/>
  <c r="AV655" i="2"/>
  <c r="AV647" i="2"/>
  <c r="AV639" i="2"/>
  <c r="AV614" i="2"/>
  <c r="AV612" i="2"/>
  <c r="AV600" i="2"/>
  <c r="AV661" i="2"/>
  <c r="AV645" i="2"/>
  <c r="AW630" i="2"/>
  <c r="AW612" i="2"/>
  <c r="AV626" i="2"/>
  <c r="AV592" i="2"/>
  <c r="AV586" i="2"/>
  <c r="AV570" i="2"/>
  <c r="AV554" i="2"/>
  <c r="AV519" i="2"/>
  <c r="AV584" i="2"/>
  <c r="AV576" i="2"/>
  <c r="AV568" i="2"/>
  <c r="AV560" i="2"/>
  <c r="AW553" i="2"/>
  <c r="AW545" i="2"/>
  <c r="AV523" i="2"/>
  <c r="AV521" i="2"/>
  <c r="AW541" i="2"/>
  <c r="AV503" i="2"/>
  <c r="AV487" i="2"/>
  <c r="AW451" i="2"/>
  <c r="AV517" i="2"/>
  <c r="AV509" i="2"/>
  <c r="AV501" i="2"/>
  <c r="AV493" i="2"/>
  <c r="AV485" i="2"/>
  <c r="AV477" i="2"/>
  <c r="AV455" i="2"/>
  <c r="AW416" i="2"/>
  <c r="AV404" i="2"/>
  <c r="AV388" i="2"/>
  <c r="AW378" i="2"/>
  <c r="AW374" i="2"/>
  <c r="AV398" i="2"/>
  <c r="AV390" i="2"/>
  <c r="AV350" i="2"/>
  <c r="AV363" i="2"/>
  <c r="AW358" i="2"/>
  <c r="AV343" i="2"/>
  <c r="AV330" i="2"/>
  <c r="AV372" i="2"/>
  <c r="AV368" i="2"/>
  <c r="AV364" i="2"/>
  <c r="AV360" i="2"/>
  <c r="AV356" i="2"/>
  <c r="AV352" i="2"/>
  <c r="AV344" i="2"/>
  <c r="AV325" i="2"/>
  <c r="AV326" i="2"/>
  <c r="AV314" i="2"/>
  <c r="AV310" i="2"/>
  <c r="AW301" i="2"/>
  <c r="AV294" i="2"/>
  <c r="AV281" i="2"/>
  <c r="AV279" i="2"/>
  <c r="AV289" i="2"/>
  <c r="AV287" i="2"/>
  <c r="AW268" i="2"/>
  <c r="AV262" i="2"/>
  <c r="AV258" i="2"/>
  <c r="AV247" i="2"/>
  <c r="AV260" i="2"/>
  <c r="AV197" i="2"/>
  <c r="AV212" i="2"/>
  <c r="AV208" i="2"/>
  <c r="AV204" i="2"/>
  <c r="AV189" i="2"/>
  <c r="AV228" i="2"/>
  <c r="AV217" i="2"/>
  <c r="AW201" i="2"/>
  <c r="AV177" i="2"/>
  <c r="AV156" i="2"/>
  <c r="AV160" i="2"/>
  <c r="AV140" i="2"/>
  <c r="AW96" i="2"/>
  <c r="AV90" i="2"/>
  <c r="AV82" i="2"/>
  <c r="AW72" i="2"/>
  <c r="AV88" i="2"/>
  <c r="AV33" i="2"/>
  <c r="AV412" i="2"/>
  <c r="AW430" i="2"/>
  <c r="AV420" i="2"/>
  <c r="AV418" i="2"/>
  <c r="AV416" i="2"/>
  <c r="AV414" i="2"/>
  <c r="AV382" i="2"/>
  <c r="AV380" i="2"/>
  <c r="AV376" i="2"/>
  <c r="AW380" i="2"/>
  <c r="AW371" i="2"/>
  <c r="AV351" i="2"/>
  <c r="AV347" i="2"/>
  <c r="AW329" i="2"/>
  <c r="AW325" i="2"/>
  <c r="AV322" i="2"/>
  <c r="AV340" i="2"/>
  <c r="AV329" i="2"/>
  <c r="AV304" i="2"/>
  <c r="AV317" i="2"/>
  <c r="AV313" i="2"/>
  <c r="AV309" i="2"/>
  <c r="AW291" i="2"/>
  <c r="AV285" i="2"/>
  <c r="AV283" i="2"/>
  <c r="AW289" i="2"/>
  <c r="AV277" i="2"/>
  <c r="AV275" i="2"/>
  <c r="AV264" i="2"/>
  <c r="AV266" i="2"/>
  <c r="AV253" i="2"/>
  <c r="AV251" i="2"/>
  <c r="AV249" i="2"/>
  <c r="AW245" i="2"/>
  <c r="AV233" i="2"/>
  <c r="AV193" i="2"/>
  <c r="AV216" i="2"/>
  <c r="AV229" i="2"/>
  <c r="AV213" i="2"/>
  <c r="AW193" i="2"/>
  <c r="AV148" i="2"/>
  <c r="AV173" i="2"/>
  <c r="AW155" i="2"/>
  <c r="AW147" i="2"/>
  <c r="AV143" i="2"/>
  <c r="AW148" i="2"/>
  <c r="AV136" i="2"/>
  <c r="AV116" i="2"/>
  <c r="AV108" i="2"/>
  <c r="AW104" i="2"/>
  <c r="AV96" i="2"/>
  <c r="AV110" i="2"/>
  <c r="AV104" i="2"/>
  <c r="AW70" i="2"/>
  <c r="AV84" i="2"/>
  <c r="AW78" i="2"/>
  <c r="AV62" i="2"/>
  <c r="AV53" i="2"/>
  <c r="AW55" i="2"/>
  <c r="AV37" i="2"/>
  <c r="AV41" i="2"/>
  <c r="AW25" i="2"/>
  <c r="AV29" i="2"/>
  <c r="AV35" i="2"/>
  <c r="AV7" i="2"/>
  <c r="AW120" i="2"/>
  <c r="AW102" i="2"/>
  <c r="AV102" i="2"/>
  <c r="AW74" i="2"/>
  <c r="AV70" i="2"/>
  <c r="AV80" i="2"/>
  <c r="AV51" i="2"/>
  <c r="AV43" i="2"/>
  <c r="AW29" i="2"/>
  <c r="AV25" i="2"/>
  <c r="AV31" i="2"/>
  <c r="AV23" i="2"/>
  <c r="AV11" i="2"/>
  <c r="AV481" i="2"/>
  <c r="AW406" i="2"/>
  <c r="AV384" i="2"/>
  <c r="AV402" i="2"/>
  <c r="AV394" i="2"/>
  <c r="AV378" i="2"/>
  <c r="AV371" i="2"/>
  <c r="AV362" i="2"/>
  <c r="AV370" i="2"/>
  <c r="AV367" i="2"/>
  <c r="AW359" i="2"/>
  <c r="AV335" i="2"/>
  <c r="AV336" i="2"/>
  <c r="AW294" i="2"/>
  <c r="AW287" i="2"/>
  <c r="AV273" i="2"/>
  <c r="AW270" i="2"/>
  <c r="AV256" i="2"/>
  <c r="AV239" i="2"/>
  <c r="AV203" i="2"/>
  <c r="AW189" i="2"/>
  <c r="AV185" i="2"/>
  <c r="AV220" i="2"/>
  <c r="AV201" i="2"/>
  <c r="AV232" i="2"/>
  <c r="AV225" i="2"/>
  <c r="AV209" i="2"/>
  <c r="AW203" i="2"/>
  <c r="AV200" i="2"/>
  <c r="AV192" i="2"/>
  <c r="AV169" i="2"/>
  <c r="AV155" i="2"/>
  <c r="AV147" i="2"/>
  <c r="AV152" i="2"/>
  <c r="AV120" i="2"/>
  <c r="AV144" i="2"/>
  <c r="AV132" i="2"/>
  <c r="AV94" i="2"/>
  <c r="AV86" i="2"/>
  <c r="AV68" i="2"/>
  <c r="AV21" i="2"/>
  <c r="AV15" i="2"/>
  <c r="AV16" i="2"/>
  <c r="AV451" i="2"/>
  <c r="AV467" i="2"/>
  <c r="AV465" i="2"/>
  <c r="AW432" i="2"/>
  <c r="AV447" i="2"/>
  <c r="AV435" i="2"/>
  <c r="AW428" i="2"/>
  <c r="AV396" i="2"/>
  <c r="AV386" i="2"/>
  <c r="AW382" i="2"/>
  <c r="AV355" i="2"/>
  <c r="AV359" i="2"/>
  <c r="AV375" i="2"/>
  <c r="AV354" i="2"/>
  <c r="AW362" i="2"/>
  <c r="AV339" i="2"/>
  <c r="AV348" i="2"/>
  <c r="AV332" i="2"/>
  <c r="AW330" i="2"/>
  <c r="AW326" i="2"/>
  <c r="AW321" i="2"/>
  <c r="AV346" i="2"/>
  <c r="AV342" i="2"/>
  <c r="AV338" i="2"/>
  <c r="AV334" i="2"/>
  <c r="AV318" i="2"/>
  <c r="AV306" i="2"/>
  <c r="AV298" i="2"/>
  <c r="AV302" i="2"/>
  <c r="AV291" i="2"/>
  <c r="AV270" i="2"/>
  <c r="AV268" i="2"/>
  <c r="AW272" i="2"/>
  <c r="AV272" i="2"/>
  <c r="AW253" i="2"/>
  <c r="AV243" i="2"/>
  <c r="AV241" i="2"/>
  <c r="AV237" i="2"/>
  <c r="AV235" i="2"/>
  <c r="AW185" i="2"/>
  <c r="AW200" i="2"/>
  <c r="AV224" i="2"/>
  <c r="AV221" i="2"/>
  <c r="AV205" i="2"/>
  <c r="AV181" i="2"/>
  <c r="AV165" i="2"/>
  <c r="AV154" i="2"/>
  <c r="AV122" i="2"/>
  <c r="AV139" i="2"/>
  <c r="AV135" i="2"/>
  <c r="AV131" i="2"/>
  <c r="AV127" i="2"/>
  <c r="AV118" i="2"/>
  <c r="AV128" i="2"/>
  <c r="AV112" i="2"/>
  <c r="AW106" i="2"/>
  <c r="AV78" i="2"/>
  <c r="AV92" i="2"/>
  <c r="AW76" i="2"/>
  <c r="AV66" i="2"/>
  <c r="AW57" i="2"/>
  <c r="AV64" i="2"/>
  <c r="AW53" i="2"/>
  <c r="AV49" i="2"/>
  <c r="AV27" i="2"/>
  <c r="AW15" i="2"/>
  <c r="AV124" i="2"/>
  <c r="AV114" i="2"/>
  <c r="AW108" i="2"/>
  <c r="AV100" i="2"/>
  <c r="AV98" i="2"/>
  <c r="AV72" i="2"/>
  <c r="AV76" i="2"/>
  <c r="AV57" i="2"/>
  <c r="AV60" i="2"/>
  <c r="AV47" i="2"/>
  <c r="AV45" i="2"/>
  <c r="AV39" i="2"/>
  <c r="AW18" i="2"/>
  <c r="AY233" i="2"/>
  <c r="AY234" i="2"/>
  <c r="AY235" i="2"/>
  <c r="AX238" i="2"/>
  <c r="AX240" i="2"/>
  <c r="AZ240" i="2" s="1"/>
  <c r="AY245" i="2"/>
  <c r="AY252" i="2"/>
  <c r="BA252" i="2" s="1"/>
  <c r="AY255" i="2"/>
  <c r="AX257" i="2"/>
  <c r="AX261" i="2"/>
  <c r="AY271" i="2"/>
  <c r="AY281" i="2"/>
  <c r="AX282" i="2"/>
  <c r="AY286" i="2"/>
  <c r="AX288" i="2"/>
  <c r="AX290" i="2"/>
  <c r="AX293" i="2"/>
  <c r="AX294" i="2"/>
  <c r="AX298" i="2"/>
  <c r="AX302" i="2"/>
  <c r="AX310" i="2"/>
  <c r="AX311" i="2"/>
  <c r="AX312" i="2"/>
  <c r="AX323" i="2"/>
  <c r="AY327" i="2"/>
  <c r="AY237" i="2"/>
  <c r="AY240" i="2"/>
  <c r="AX242" i="2"/>
  <c r="AX244" i="2"/>
  <c r="AX246" i="2"/>
  <c r="AZ246" i="2" s="1"/>
  <c r="AY257" i="2"/>
  <c r="AY258" i="2"/>
  <c r="AX259" i="2"/>
  <c r="AY261" i="2"/>
  <c r="AY262" i="2"/>
  <c r="AX263" i="2"/>
  <c r="AY266" i="2"/>
  <c r="AX267" i="2"/>
  <c r="AY273" i="2"/>
  <c r="AX274" i="2"/>
  <c r="AY282" i="2"/>
  <c r="AX284" i="2"/>
  <c r="AY290" i="2"/>
  <c r="AX295" i="2"/>
  <c r="AY296" i="2"/>
  <c r="AX299" i="2"/>
  <c r="AY300" i="2"/>
  <c r="AX303" i="2"/>
  <c r="AX306" i="2"/>
  <c r="AX307" i="2"/>
  <c r="AY311" i="2"/>
  <c r="AY312" i="2"/>
  <c r="AX319" i="2"/>
  <c r="AY320" i="2"/>
  <c r="AY323" i="2"/>
  <c r="AY330" i="2"/>
  <c r="AX331" i="2"/>
  <c r="AY333" i="2"/>
  <c r="AX339" i="2"/>
  <c r="AX340" i="2"/>
  <c r="AX236" i="2"/>
  <c r="AY239" i="2"/>
  <c r="AY244" i="2"/>
  <c r="AY247" i="2"/>
  <c r="AX248" i="2"/>
  <c r="AY249" i="2"/>
  <c r="AY251" i="2"/>
  <c r="AY253" i="2"/>
  <c r="AY259" i="2"/>
  <c r="AY263" i="2"/>
  <c r="AY267" i="2"/>
  <c r="AX269" i="2"/>
  <c r="AX270" i="2"/>
  <c r="AX272" i="2"/>
  <c r="AY274" i="2"/>
  <c r="AY277" i="2"/>
  <c r="BA277" i="2" s="1"/>
  <c r="AX278" i="2"/>
  <c r="AY279" i="2"/>
  <c r="AY295" i="2"/>
  <c r="AY299" i="2"/>
  <c r="AY303" i="2"/>
  <c r="AY304" i="2"/>
  <c r="AY307" i="2"/>
  <c r="AX308" i="2"/>
  <c r="AX314" i="2"/>
  <c r="AX315" i="2"/>
  <c r="AY316" i="2"/>
  <c r="BA316" i="2" s="1"/>
  <c r="AX318" i="2"/>
  <c r="AY319" i="2"/>
  <c r="AX234" i="2"/>
  <c r="AZ234" i="2" s="1"/>
  <c r="AY236" i="2"/>
  <c r="BA236" i="2" s="1"/>
  <c r="AY248" i="2"/>
  <c r="AX250" i="2"/>
  <c r="AX252" i="2"/>
  <c r="AX254" i="2"/>
  <c r="AX255" i="2"/>
  <c r="AX265" i="2"/>
  <c r="AX271" i="2"/>
  <c r="AZ271" i="2" s="1"/>
  <c r="AX276" i="2"/>
  <c r="AZ276" i="2" s="1"/>
  <c r="AY278" i="2"/>
  <c r="AX280" i="2"/>
  <c r="AY283" i="2"/>
  <c r="AY285" i="2"/>
  <c r="AX286" i="2"/>
  <c r="AX292" i="2"/>
  <c r="AY308" i="2"/>
  <c r="AY315" i="2"/>
  <c r="AY324" i="2"/>
  <c r="AX327" i="2"/>
  <c r="AX329" i="2"/>
  <c r="AX332" i="2"/>
  <c r="AY336" i="2"/>
  <c r="BA336" i="2" s="1"/>
  <c r="AX337" i="2"/>
  <c r="AY341" i="2"/>
  <c r="BA341" i="2" s="1"/>
  <c r="AX333" i="2"/>
  <c r="AY340" i="2"/>
  <c r="AY345" i="2"/>
  <c r="BA345" i="2" s="1"/>
  <c r="AX351" i="2"/>
  <c r="AY352" i="2"/>
  <c r="AX353" i="2"/>
  <c r="AY356" i="2"/>
  <c r="AY357" i="2"/>
  <c r="AY361" i="2"/>
  <c r="AX363" i="2"/>
  <c r="AX364" i="2"/>
  <c r="AX365" i="2"/>
  <c r="AY369" i="2"/>
  <c r="BA369" i="2" s="1"/>
  <c r="AY374" i="2"/>
  <c r="AX379" i="2"/>
  <c r="AY384" i="2"/>
  <c r="AY386" i="2"/>
  <c r="AX387" i="2"/>
  <c r="AX391" i="2"/>
  <c r="AZ391" i="2" s="1"/>
  <c r="AY393" i="2"/>
  <c r="AX399" i="2"/>
  <c r="AY401" i="2"/>
  <c r="AX407" i="2"/>
  <c r="AY413" i="2"/>
  <c r="AX415" i="2"/>
  <c r="AX417" i="2"/>
  <c r="AX419" i="2"/>
  <c r="AY421" i="2"/>
  <c r="AX423" i="2"/>
  <c r="AX425" i="2"/>
  <c r="AY426" i="2"/>
  <c r="AY430" i="2"/>
  <c r="AX432" i="2"/>
  <c r="AX434" i="2"/>
  <c r="AY436" i="2"/>
  <c r="AY438" i="2"/>
  <c r="AY439" i="2"/>
  <c r="AX440" i="2"/>
  <c r="AY442" i="2"/>
  <c r="AY443" i="2"/>
  <c r="AX444" i="2"/>
  <c r="AY328" i="2"/>
  <c r="AY331" i="2"/>
  <c r="AY332" i="2"/>
  <c r="AY337" i="2"/>
  <c r="AX347" i="2"/>
  <c r="AX348" i="2"/>
  <c r="AY353" i="2"/>
  <c r="AY364" i="2"/>
  <c r="BA364" i="2" s="1"/>
  <c r="AY365" i="2"/>
  <c r="BA365" i="2" s="1"/>
  <c r="AX371" i="2"/>
  <c r="AX372" i="2"/>
  <c r="AY379" i="2"/>
  <c r="BA379" i="2" s="1"/>
  <c r="AX381" i="2"/>
  <c r="AX383" i="2"/>
  <c r="AZ383" i="2" s="1"/>
  <c r="AX385" i="2"/>
  <c r="AY387" i="2"/>
  <c r="AY388" i="2"/>
  <c r="AX389" i="2"/>
  <c r="AY396" i="2"/>
  <c r="AX397" i="2"/>
  <c r="AY404" i="2"/>
  <c r="BA404" i="2" s="1"/>
  <c r="AX405" i="2"/>
  <c r="AX411" i="2"/>
  <c r="AY417" i="2"/>
  <c r="AY425" i="2"/>
  <c r="AX427" i="2"/>
  <c r="AX428" i="2"/>
  <c r="AX429" i="2"/>
  <c r="AX431" i="2"/>
  <c r="AX433" i="2"/>
  <c r="AY440" i="2"/>
  <c r="BA440" i="2" s="1"/>
  <c r="AY444" i="2"/>
  <c r="AX450" i="2"/>
  <c r="AY451" i="2"/>
  <c r="AX454" i="2"/>
  <c r="AX330" i="2"/>
  <c r="AX336" i="2"/>
  <c r="AX343" i="2"/>
  <c r="AX344" i="2"/>
  <c r="AY348" i="2"/>
  <c r="AX349" i="2"/>
  <c r="AX360" i="2"/>
  <c r="AX368" i="2"/>
  <c r="AY372" i="2"/>
  <c r="AX373" i="2"/>
  <c r="AX377" i="2"/>
  <c r="AY383" i="2"/>
  <c r="AY389" i="2"/>
  <c r="AX395" i="2"/>
  <c r="AY397" i="2"/>
  <c r="BA397" i="2" s="1"/>
  <c r="AX403" i="2"/>
  <c r="AY405" i="2"/>
  <c r="AY408" i="2"/>
  <c r="AX409" i="2"/>
  <c r="AY412" i="2"/>
  <c r="AY420" i="2"/>
  <c r="AY429" i="2"/>
  <c r="AY433" i="2"/>
  <c r="AY447" i="2"/>
  <c r="AX448" i="2"/>
  <c r="AY450" i="2"/>
  <c r="AX452" i="2"/>
  <c r="AY454" i="2"/>
  <c r="AX335" i="2"/>
  <c r="AX341" i="2"/>
  <c r="AY344" i="2"/>
  <c r="AX345" i="2"/>
  <c r="AY349" i="2"/>
  <c r="AX352" i="2"/>
  <c r="AX355" i="2"/>
  <c r="AX356" i="2"/>
  <c r="AX357" i="2"/>
  <c r="AY360" i="2"/>
  <c r="AX361" i="2"/>
  <c r="AY368" i="2"/>
  <c r="AX369" i="2"/>
  <c r="AY373" i="2"/>
  <c r="BA373" i="2" s="1"/>
  <c r="AX375" i="2"/>
  <c r="AY378" i="2"/>
  <c r="AX386" i="2"/>
  <c r="AY392" i="2"/>
  <c r="AX393" i="2"/>
  <c r="AY400" i="2"/>
  <c r="AX401" i="2"/>
  <c r="AY409" i="2"/>
  <c r="AX413" i="2"/>
  <c r="AY418" i="2"/>
  <c r="AX421" i="2"/>
  <c r="AY435" i="2"/>
  <c r="AX436" i="2"/>
  <c r="AX438" i="2"/>
  <c r="AX442" i="2"/>
  <c r="AX446" i="2"/>
  <c r="AZ446" i="2" s="1"/>
  <c r="AY448" i="2"/>
  <c r="AY452" i="2"/>
  <c r="AY455" i="2"/>
  <c r="AY463" i="2"/>
  <c r="AX464" i="2"/>
  <c r="AZ464" i="2" s="1"/>
  <c r="AY469" i="2"/>
  <c r="AX473" i="2"/>
  <c r="AX476" i="2"/>
  <c r="AZ476" i="2" s="1"/>
  <c r="AY477" i="2"/>
  <c r="AX484" i="2"/>
  <c r="AZ484" i="2" s="1"/>
  <c r="AY485" i="2"/>
  <c r="AX492" i="2"/>
  <c r="AZ492" i="2" s="1"/>
  <c r="AY493" i="2"/>
  <c r="BA493" i="2" s="1"/>
  <c r="AX456" i="2"/>
  <c r="AY461" i="2"/>
  <c r="AY464" i="2"/>
  <c r="AX466" i="2"/>
  <c r="AX468" i="2"/>
  <c r="AX471" i="2"/>
  <c r="AY473" i="2"/>
  <c r="AY476" i="2"/>
  <c r="AX478" i="2"/>
  <c r="AY484" i="2"/>
  <c r="AX486" i="2"/>
  <c r="AY492" i="2"/>
  <c r="AX494" i="2"/>
  <c r="AY500" i="2"/>
  <c r="AX502" i="2"/>
  <c r="AY508" i="2"/>
  <c r="AX510" i="2"/>
  <c r="AY516" i="2"/>
  <c r="AY521" i="2"/>
  <c r="AX524" i="2"/>
  <c r="AY529" i="2"/>
  <c r="AY532" i="2"/>
  <c r="AX534" i="2"/>
  <c r="AX536" i="2"/>
  <c r="AY540" i="2"/>
  <c r="AX542" i="2"/>
  <c r="AX544" i="2"/>
  <c r="AY549" i="2"/>
  <c r="AX551" i="2"/>
  <c r="AY553" i="2"/>
  <c r="AY554" i="2"/>
  <c r="AX555" i="2"/>
  <c r="AY562" i="2"/>
  <c r="AX563" i="2"/>
  <c r="AY570" i="2"/>
  <c r="AX571" i="2"/>
  <c r="AY578" i="2"/>
  <c r="AX579" i="2"/>
  <c r="AY456" i="2"/>
  <c r="AX458" i="2"/>
  <c r="AX460" i="2"/>
  <c r="AX462" i="2"/>
  <c r="AY468" i="2"/>
  <c r="AX470" i="2"/>
  <c r="AY471" i="2"/>
  <c r="AX472" i="2"/>
  <c r="AX480" i="2"/>
  <c r="AZ480" i="2" s="1"/>
  <c r="AY481" i="2"/>
  <c r="AX488" i="2"/>
  <c r="AZ488" i="2" s="1"/>
  <c r="AY489" i="2"/>
  <c r="AY460" i="2"/>
  <c r="AY472" i="2"/>
  <c r="AX474" i="2"/>
  <c r="AY480" i="2"/>
  <c r="AX482" i="2"/>
  <c r="AY488" i="2"/>
  <c r="AX490" i="2"/>
  <c r="AY496" i="2"/>
  <c r="AX498" i="2"/>
  <c r="AY504" i="2"/>
  <c r="AX506" i="2"/>
  <c r="AY512" i="2"/>
  <c r="AX514" i="2"/>
  <c r="AY517" i="2"/>
  <c r="AY520" i="2"/>
  <c r="AX522" i="2"/>
  <c r="AY528" i="2"/>
  <c r="AY539" i="2"/>
  <c r="AX546" i="2"/>
  <c r="AY548" i="2"/>
  <c r="AY552" i="2"/>
  <c r="BA552" i="2" s="1"/>
  <c r="AY558" i="2"/>
  <c r="BA558" i="2" s="1"/>
  <c r="AX559" i="2"/>
  <c r="AY566" i="2"/>
  <c r="AX567" i="2"/>
  <c r="AY574" i="2"/>
  <c r="BA574" i="2" s="1"/>
  <c r="AX575" i="2"/>
  <c r="AY582" i="2"/>
  <c r="AX518" i="2"/>
  <c r="AX520" i="2"/>
  <c r="AX526" i="2"/>
  <c r="AY531" i="2"/>
  <c r="AY537" i="2"/>
  <c r="AY545" i="2"/>
  <c r="AX548" i="2"/>
  <c r="AY555" i="2"/>
  <c r="AX557" i="2"/>
  <c r="AY571" i="2"/>
  <c r="AX573" i="2"/>
  <c r="AY583" i="2"/>
  <c r="AX589" i="2"/>
  <c r="AX597" i="2"/>
  <c r="AY599" i="2"/>
  <c r="AY604" i="2"/>
  <c r="AY606" i="2"/>
  <c r="AX607" i="2"/>
  <c r="AY612" i="2"/>
  <c r="AY615" i="2"/>
  <c r="AX617" i="2"/>
  <c r="AX619" i="2"/>
  <c r="AY623" i="2"/>
  <c r="AX625" i="2"/>
  <c r="AX626" i="2"/>
  <c r="AX627" i="2"/>
  <c r="AX630" i="2"/>
  <c r="AY632" i="2"/>
  <c r="AX636" i="2"/>
  <c r="AY642" i="2"/>
  <c r="AX644" i="2"/>
  <c r="AY650" i="2"/>
  <c r="AX652" i="2"/>
  <c r="AY658" i="2"/>
  <c r="BA658" i="2" s="1"/>
  <c r="AX660" i="2"/>
  <c r="AY666" i="2"/>
  <c r="AY497" i="2"/>
  <c r="AY501" i="2"/>
  <c r="BA501" i="2" s="1"/>
  <c r="AY505" i="2"/>
  <c r="AY509" i="2"/>
  <c r="AY513" i="2"/>
  <c r="AX538" i="2"/>
  <c r="AX540" i="2"/>
  <c r="AX547" i="2"/>
  <c r="AX550" i="2"/>
  <c r="AX554" i="2"/>
  <c r="AY559" i="2"/>
  <c r="AX561" i="2"/>
  <c r="AY575" i="2"/>
  <c r="AX577" i="2"/>
  <c r="AY586" i="2"/>
  <c r="AX587" i="2"/>
  <c r="AY594" i="2"/>
  <c r="AX595" i="2"/>
  <c r="AX603" i="2"/>
  <c r="AY607" i="2"/>
  <c r="AX609" i="2"/>
  <c r="AX611" i="2"/>
  <c r="AX613" i="2"/>
  <c r="AY619" i="2"/>
  <c r="AX621" i="2"/>
  <c r="AY627" i="2"/>
  <c r="AX631" i="2"/>
  <c r="AX633" i="2"/>
  <c r="AX634" i="2"/>
  <c r="AX635" i="2"/>
  <c r="AX638" i="2"/>
  <c r="AY639" i="2"/>
  <c r="AX646" i="2"/>
  <c r="AY647" i="2"/>
  <c r="AX654" i="2"/>
  <c r="AY655" i="2"/>
  <c r="AX662" i="2"/>
  <c r="AY663" i="2"/>
  <c r="AX670" i="2"/>
  <c r="AY671" i="2"/>
  <c r="AX698" i="2"/>
  <c r="AY703" i="2"/>
  <c r="AY705" i="2"/>
  <c r="BA705" i="2" s="1"/>
  <c r="AY707" i="2"/>
  <c r="AY711" i="2"/>
  <c r="AX713" i="2"/>
  <c r="AY715" i="2"/>
  <c r="AX717" i="2"/>
  <c r="AY718" i="2"/>
  <c r="AX725" i="2"/>
  <c r="AY726" i="2"/>
  <c r="AX733" i="2"/>
  <c r="AY734" i="2"/>
  <c r="AX741" i="2"/>
  <c r="AY742" i="2"/>
  <c r="AX749" i="2"/>
  <c r="AY750" i="2"/>
  <c r="AX757" i="2"/>
  <c r="AY758" i="2"/>
  <c r="AX765" i="2"/>
  <c r="AY766" i="2"/>
  <c r="AX773" i="2"/>
  <c r="AY774" i="2"/>
  <c r="AX777" i="2"/>
  <c r="AZ777" i="2" s="1"/>
  <c r="AX779" i="2"/>
  <c r="AX781" i="2"/>
  <c r="AY782" i="2"/>
  <c r="AY785" i="2"/>
  <c r="BA785" i="2" s="1"/>
  <c r="AX787" i="2"/>
  <c r="AY523" i="2"/>
  <c r="AY524" i="2"/>
  <c r="AX528" i="2"/>
  <c r="AY544" i="2"/>
  <c r="AX552" i="2"/>
  <c r="AY563" i="2"/>
  <c r="AX565" i="2"/>
  <c r="AY579" i="2"/>
  <c r="BA579" i="2" s="1"/>
  <c r="AX581" i="2"/>
  <c r="AX585" i="2"/>
  <c r="AZ585" i="2" s="1"/>
  <c r="AY587" i="2"/>
  <c r="AY590" i="2"/>
  <c r="BA590" i="2" s="1"/>
  <c r="AX591" i="2"/>
  <c r="AX593" i="2"/>
  <c r="AZ593" i="2" s="1"/>
  <c r="AY595" i="2"/>
  <c r="AX601" i="2"/>
  <c r="AY603" i="2"/>
  <c r="AX605" i="2"/>
  <c r="AY611" i="2"/>
  <c r="AY614" i="2"/>
  <c r="AX629" i="2"/>
  <c r="AY631" i="2"/>
  <c r="AY635" i="2"/>
  <c r="AY638" i="2"/>
  <c r="AX640" i="2"/>
  <c r="AY646" i="2"/>
  <c r="AX648" i="2"/>
  <c r="AY654" i="2"/>
  <c r="AX656" i="2"/>
  <c r="AY662" i="2"/>
  <c r="AX664" i="2"/>
  <c r="AX496" i="2"/>
  <c r="AX500" i="2"/>
  <c r="AX504" i="2"/>
  <c r="AX508" i="2"/>
  <c r="AX512" i="2"/>
  <c r="AX516" i="2"/>
  <c r="AX530" i="2"/>
  <c r="AX532" i="2"/>
  <c r="AY536" i="2"/>
  <c r="AY567" i="2"/>
  <c r="AX569" i="2"/>
  <c r="AX583" i="2"/>
  <c r="AY591" i="2"/>
  <c r="AY598" i="2"/>
  <c r="AX599" i="2"/>
  <c r="AX615" i="2"/>
  <c r="AY620" i="2"/>
  <c r="AY622" i="2"/>
  <c r="AX623" i="2"/>
  <c r="AY628" i="2"/>
  <c r="AX642" i="2"/>
  <c r="AY643" i="2"/>
  <c r="AX650" i="2"/>
  <c r="AY651" i="2"/>
  <c r="AX658" i="2"/>
  <c r="AY659" i="2"/>
  <c r="AX666" i="2"/>
  <c r="AY667" i="2"/>
  <c r="AX674" i="2"/>
  <c r="AY675" i="2"/>
  <c r="AX678" i="2"/>
  <c r="AX680" i="2"/>
  <c r="AX682" i="2"/>
  <c r="AY683" i="2"/>
  <c r="AY686" i="2"/>
  <c r="AX688" i="2"/>
  <c r="AY690" i="2"/>
  <c r="AX692" i="2"/>
  <c r="AX694" i="2"/>
  <c r="AX696" i="2"/>
  <c r="AY702" i="2"/>
  <c r="AX704" i="2"/>
  <c r="AY706" i="2"/>
  <c r="AY710" i="2"/>
  <c r="BA710" i="2" s="1"/>
  <c r="AY714" i="2"/>
  <c r="AX721" i="2"/>
  <c r="AY722" i="2"/>
  <c r="AX729" i="2"/>
  <c r="AY730" i="2"/>
  <c r="AX737" i="2"/>
  <c r="AY738" i="2"/>
  <c r="AX745" i="2"/>
  <c r="AY746" i="2"/>
  <c r="AX753" i="2"/>
  <c r="AY754" i="2"/>
  <c r="AX761" i="2"/>
  <c r="AY762" i="2"/>
  <c r="AX769" i="2"/>
  <c r="AY770" i="2"/>
  <c r="AY670" i="2"/>
  <c r="AY678" i="2"/>
  <c r="AY694" i="2"/>
  <c r="BA694" i="2" s="1"/>
  <c r="AX708" i="2"/>
  <c r="AX714" i="2"/>
  <c r="AY717" i="2"/>
  <c r="AX727" i="2"/>
  <c r="AY733" i="2"/>
  <c r="AX743" i="2"/>
  <c r="AY749" i="2"/>
  <c r="AX759" i="2"/>
  <c r="AY765" i="2"/>
  <c r="BA765" i="2" s="1"/>
  <c r="AX775" i="2"/>
  <c r="AY781" i="2"/>
  <c r="AY786" i="2"/>
  <c r="AY796" i="2"/>
  <c r="AY804" i="2"/>
  <c r="AX805" i="2"/>
  <c r="AY810" i="2"/>
  <c r="AX813" i="2"/>
  <c r="AY818" i="2"/>
  <c r="AX820" i="2"/>
  <c r="AY822" i="2"/>
  <c r="AX8" i="2"/>
  <c r="AY13" i="2"/>
  <c r="AX16" i="2"/>
  <c r="AY23" i="2"/>
  <c r="AX24" i="2"/>
  <c r="AX26" i="2"/>
  <c r="AX28" i="2"/>
  <c r="AY35" i="2"/>
  <c r="AX36" i="2"/>
  <c r="AY40" i="2"/>
  <c r="AX668" i="2"/>
  <c r="AY674" i="2"/>
  <c r="AY679" i="2"/>
  <c r="AX684" i="2"/>
  <c r="AX686" i="2"/>
  <c r="AY695" i="2"/>
  <c r="AY697" i="2"/>
  <c r="AY698" i="2"/>
  <c r="AX702" i="2"/>
  <c r="AY721" i="2"/>
  <c r="AX731" i="2"/>
  <c r="AY737" i="2"/>
  <c r="AX747" i="2"/>
  <c r="AY753" i="2"/>
  <c r="AX763" i="2"/>
  <c r="AY769" i="2"/>
  <c r="AY777" i="2"/>
  <c r="AY794" i="2"/>
  <c r="AX797" i="2"/>
  <c r="AY802" i="2"/>
  <c r="AY805" i="2"/>
  <c r="AX807" i="2"/>
  <c r="AX809" i="2"/>
  <c r="AY813" i="2"/>
  <c r="AX815" i="2"/>
  <c r="AX817" i="2"/>
  <c r="AX819" i="2"/>
  <c r="AX821" i="2"/>
  <c r="AY8" i="2"/>
  <c r="AX9" i="2"/>
  <c r="AY16" i="2"/>
  <c r="AX17" i="2"/>
  <c r="AY18" i="2"/>
  <c r="AX19" i="2"/>
  <c r="AX22" i="2"/>
  <c r="AY24" i="2"/>
  <c r="BA24" i="2" s="1"/>
  <c r="AY28" i="2"/>
  <c r="AX30" i="2"/>
  <c r="AX34" i="2"/>
  <c r="AY36" i="2"/>
  <c r="AX42" i="2"/>
  <c r="AY43" i="2"/>
  <c r="AX50" i="2"/>
  <c r="AY51" i="2"/>
  <c r="AY55" i="2"/>
  <c r="AX57" i="2"/>
  <c r="AY58" i="2"/>
  <c r="AX59" i="2"/>
  <c r="AZ59" i="2" s="1"/>
  <c r="AY61" i="2"/>
  <c r="AY81" i="2"/>
  <c r="AX83" i="2"/>
  <c r="AY89" i="2"/>
  <c r="AX91" i="2"/>
  <c r="AY94" i="2"/>
  <c r="AY97" i="2"/>
  <c r="AY101" i="2"/>
  <c r="AY105" i="2"/>
  <c r="BA105" i="2" s="1"/>
  <c r="AX672" i="2"/>
  <c r="AX710" i="2"/>
  <c r="AX719" i="2"/>
  <c r="AY725" i="2"/>
  <c r="AX735" i="2"/>
  <c r="AY741" i="2"/>
  <c r="AX751" i="2"/>
  <c r="AY757" i="2"/>
  <c r="BA757" i="2" s="1"/>
  <c r="AX767" i="2"/>
  <c r="AY773" i="2"/>
  <c r="AY778" i="2"/>
  <c r="AX783" i="2"/>
  <c r="AX785" i="2"/>
  <c r="AX789" i="2"/>
  <c r="AY790" i="2"/>
  <c r="AX793" i="2"/>
  <c r="AY797" i="2"/>
  <c r="AX799" i="2"/>
  <c r="AX801" i="2"/>
  <c r="AX803" i="2"/>
  <c r="AY809" i="2"/>
  <c r="AX811" i="2"/>
  <c r="AY817" i="2"/>
  <c r="AY821" i="2"/>
  <c r="AX6" i="2"/>
  <c r="AY9" i="2"/>
  <c r="AX12" i="2"/>
  <c r="AY17" i="2"/>
  <c r="BA17" i="2" s="1"/>
  <c r="AY19" i="2"/>
  <c r="AX20" i="2"/>
  <c r="AY27" i="2"/>
  <c r="AY30" i="2"/>
  <c r="AY31" i="2"/>
  <c r="AX32" i="2"/>
  <c r="AX39" i="2"/>
  <c r="AY42" i="2"/>
  <c r="AX44" i="2"/>
  <c r="AX676" i="2"/>
  <c r="AY682" i="2"/>
  <c r="AY687" i="2"/>
  <c r="AX690" i="2"/>
  <c r="AX700" i="2"/>
  <c r="AX706" i="2"/>
  <c r="AZ706" i="2" s="1"/>
  <c r="AX709" i="2"/>
  <c r="AX712" i="2"/>
  <c r="AX723" i="2"/>
  <c r="AY729" i="2"/>
  <c r="AX739" i="2"/>
  <c r="AY745" i="2"/>
  <c r="AX755" i="2"/>
  <c r="AY761" i="2"/>
  <c r="AX771" i="2"/>
  <c r="AY789" i="2"/>
  <c r="AX791" i="2"/>
  <c r="AY793" i="2"/>
  <c r="AX795" i="2"/>
  <c r="AY801" i="2"/>
  <c r="AY812" i="2"/>
  <c r="AY6" i="2"/>
  <c r="AY12" i="2"/>
  <c r="AX13" i="2"/>
  <c r="AY20" i="2"/>
  <c r="AY29" i="2"/>
  <c r="AY32" i="2"/>
  <c r="AX38" i="2"/>
  <c r="AY39" i="2"/>
  <c r="AX40" i="2"/>
  <c r="AX46" i="2"/>
  <c r="AY47" i="2"/>
  <c r="AY54" i="2"/>
  <c r="AX63" i="2"/>
  <c r="AY65" i="2"/>
  <c r="BA65" i="2" s="1"/>
  <c r="AY69" i="2"/>
  <c r="AX71" i="2"/>
  <c r="AX72" i="2"/>
  <c r="AX73" i="2"/>
  <c r="AX75" i="2"/>
  <c r="AX77" i="2"/>
  <c r="AX79" i="2"/>
  <c r="AY85" i="2"/>
  <c r="AX87" i="2"/>
  <c r="AY93" i="2"/>
  <c r="AY96" i="2"/>
  <c r="AX99" i="2"/>
  <c r="AY102" i="2"/>
  <c r="AY46" i="2"/>
  <c r="AY60" i="2"/>
  <c r="AY64" i="2"/>
  <c r="AX76" i="2"/>
  <c r="AY77" i="2"/>
  <c r="AX81" i="2"/>
  <c r="AX85" i="2"/>
  <c r="AX89" i="2"/>
  <c r="AX93" i="2"/>
  <c r="AY100" i="2"/>
  <c r="AX103" i="2"/>
  <c r="AY106" i="2"/>
  <c r="AY108" i="2"/>
  <c r="AX115" i="2"/>
  <c r="AY116" i="2"/>
  <c r="AX122" i="2"/>
  <c r="AY123" i="2"/>
  <c r="AY125" i="2"/>
  <c r="AY137" i="2"/>
  <c r="AY154" i="2"/>
  <c r="AX166" i="2"/>
  <c r="AY170" i="2"/>
  <c r="AX182" i="2"/>
  <c r="AY187" i="2"/>
  <c r="AY199" i="2"/>
  <c r="AX217" i="2"/>
  <c r="AX226" i="2"/>
  <c r="AY230" i="2"/>
  <c r="AY50" i="2"/>
  <c r="AX54" i="2"/>
  <c r="AX58" i="2"/>
  <c r="AX95" i="2"/>
  <c r="AX97" i="2"/>
  <c r="AZ97" i="2" s="1"/>
  <c r="AY98" i="2"/>
  <c r="AX107" i="2"/>
  <c r="AX109" i="2"/>
  <c r="AY115" i="2"/>
  <c r="BA115" i="2" s="1"/>
  <c r="AX117" i="2"/>
  <c r="AX119" i="2"/>
  <c r="AY149" i="2"/>
  <c r="AX156" i="2"/>
  <c r="AX159" i="2"/>
  <c r="AX160" i="2"/>
  <c r="AX162" i="2"/>
  <c r="AY163" i="2"/>
  <c r="BA163" i="2" s="1"/>
  <c r="AY166" i="2"/>
  <c r="AX178" i="2"/>
  <c r="AY179" i="2"/>
  <c r="BA179" i="2" s="1"/>
  <c r="AY182" i="2"/>
  <c r="AY186" i="2"/>
  <c r="AY191" i="2"/>
  <c r="AX194" i="2"/>
  <c r="AY203" i="2"/>
  <c r="AX205" i="2"/>
  <c r="AX206" i="2"/>
  <c r="AY207" i="2"/>
  <c r="AX209" i="2"/>
  <c r="AX210" i="2"/>
  <c r="AY211" i="2"/>
  <c r="AX213" i="2"/>
  <c r="AX214" i="2"/>
  <c r="AY218" i="2"/>
  <c r="AY223" i="2"/>
  <c r="AX225" i="2"/>
  <c r="AY226" i="2"/>
  <c r="AX152" i="2"/>
  <c r="AX155" i="2"/>
  <c r="AX157" i="2"/>
  <c r="AX161" i="2"/>
  <c r="AX174" i="2"/>
  <c r="AZ174" i="2" s="1"/>
  <c r="AY178" i="2"/>
  <c r="BA178" i="2" s="1"/>
  <c r="AY194" i="2"/>
  <c r="AX200" i="2"/>
  <c r="AY210" i="2"/>
  <c r="AY214" i="2"/>
  <c r="AX48" i="2"/>
  <c r="AX53" i="2"/>
  <c r="AX56" i="2"/>
  <c r="AX67" i="2"/>
  <c r="AX69" i="2"/>
  <c r="AY73" i="2"/>
  <c r="AY74" i="2"/>
  <c r="AY78" i="2"/>
  <c r="AY82" i="2"/>
  <c r="AY86" i="2"/>
  <c r="AY90" i="2"/>
  <c r="AX105" i="2"/>
  <c r="AX111" i="2"/>
  <c r="AY112" i="2"/>
  <c r="BA112" i="2" s="1"/>
  <c r="AY119" i="2"/>
  <c r="AX151" i="2"/>
  <c r="AY156" i="2"/>
  <c r="AY158" i="2"/>
  <c r="AY162" i="2"/>
  <c r="AY175" i="2"/>
  <c r="AX190" i="2"/>
  <c r="AX201" i="2"/>
  <c r="AY206" i="2"/>
  <c r="AX222" i="2"/>
  <c r="AX52" i="2"/>
  <c r="AX61" i="2"/>
  <c r="AX65" i="2"/>
  <c r="AY68" i="2"/>
  <c r="AX101" i="2"/>
  <c r="AX104" i="2"/>
  <c r="AY111" i="2"/>
  <c r="AX113" i="2"/>
  <c r="AX121" i="2"/>
  <c r="AX123" i="2"/>
  <c r="AX124" i="2"/>
  <c r="AX125" i="2"/>
  <c r="AY126" i="2"/>
  <c r="AX128" i="2"/>
  <c r="AX129" i="2"/>
  <c r="AY130" i="2"/>
  <c r="AX132" i="2"/>
  <c r="AX133" i="2"/>
  <c r="AY134" i="2"/>
  <c r="AX136" i="2"/>
  <c r="AX137" i="2"/>
  <c r="AY138" i="2"/>
  <c r="AX140" i="2"/>
  <c r="AX141" i="2"/>
  <c r="AY142" i="2"/>
  <c r="AX144" i="2"/>
  <c r="AX145" i="2"/>
  <c r="AY146" i="2"/>
  <c r="AY150" i="2"/>
  <c r="AX153" i="2"/>
  <c r="AY157" i="2"/>
  <c r="AY161" i="2"/>
  <c r="AX170" i="2"/>
  <c r="AY171" i="2"/>
  <c r="BA171" i="2" s="1"/>
  <c r="AY174" i="2"/>
  <c r="AY190" i="2"/>
  <c r="BA190" i="2" s="1"/>
  <c r="AX197" i="2"/>
  <c r="AX198" i="2"/>
  <c r="AY201" i="2"/>
  <c r="AX202" i="2"/>
  <c r="AY219" i="2"/>
  <c r="AX221" i="2"/>
  <c r="AY222" i="2"/>
  <c r="AY227" i="2"/>
  <c r="AX229" i="2"/>
  <c r="AX230" i="2"/>
  <c r="AY129" i="2"/>
  <c r="AY133" i="2"/>
  <c r="AY141" i="2"/>
  <c r="AY145" i="2"/>
  <c r="AX149" i="2"/>
  <c r="AY153" i="2"/>
  <c r="AY167" i="2"/>
  <c r="AY183" i="2"/>
  <c r="BA183" i="2" s="1"/>
  <c r="AX186" i="2"/>
  <c r="AX193" i="2"/>
  <c r="AY195" i="2"/>
  <c r="AY198" i="2"/>
  <c r="AY202" i="2"/>
  <c r="AY215" i="2"/>
  <c r="AX218" i="2"/>
  <c r="AY229" i="2"/>
  <c r="AY808" i="2"/>
  <c r="AX780" i="2"/>
  <c r="AX822" i="2"/>
  <c r="AX814" i="2"/>
  <c r="AX798" i="2"/>
  <c r="AY814" i="2"/>
  <c r="AY800" i="2"/>
  <c r="AX808" i="2"/>
  <c r="AY776" i="2"/>
  <c r="AY699" i="2"/>
  <c r="AX681" i="2"/>
  <c r="AY811" i="2"/>
  <c r="BA811" i="2" s="1"/>
  <c r="AY795" i="2"/>
  <c r="AY787" i="2"/>
  <c r="AX782" i="2"/>
  <c r="AY771" i="2"/>
  <c r="AX766" i="2"/>
  <c r="AY755" i="2"/>
  <c r="AX750" i="2"/>
  <c r="AY739" i="2"/>
  <c r="AX734" i="2"/>
  <c r="AY723" i="2"/>
  <c r="AX718" i="2"/>
  <c r="AY691" i="2"/>
  <c r="AY689" i="2"/>
  <c r="AY768" i="2"/>
  <c r="AY752" i="2"/>
  <c r="AY736" i="2"/>
  <c r="AY720" i="2"/>
  <c r="AX701" i="2"/>
  <c r="AY616" i="2"/>
  <c r="AX632" i="2"/>
  <c r="AY704" i="2"/>
  <c r="AY688" i="2"/>
  <c r="AX683" i="2"/>
  <c r="AY672" i="2"/>
  <c r="BA672" i="2" s="1"/>
  <c r="AX667" i="2"/>
  <c r="AY656" i="2"/>
  <c r="AX651" i="2"/>
  <c r="AY640" i="2"/>
  <c r="AY634" i="2"/>
  <c r="AY633" i="2"/>
  <c r="AX620" i="2"/>
  <c r="AY610" i="2"/>
  <c r="AY588" i="2"/>
  <c r="AY673" i="2"/>
  <c r="AY657" i="2"/>
  <c r="AY641" i="2"/>
  <c r="AX616" i="2"/>
  <c r="AY621" i="2"/>
  <c r="AY605" i="2"/>
  <c r="AY589" i="2"/>
  <c r="AY581" i="2"/>
  <c r="AX576" i="2"/>
  <c r="AY565" i="2"/>
  <c r="AX560" i="2"/>
  <c r="AX531" i="2"/>
  <c r="AX545" i="2"/>
  <c r="AX541" i="2"/>
  <c r="AX525" i="2"/>
  <c r="AX537" i="2"/>
  <c r="AY525" i="2"/>
  <c r="AY584" i="2"/>
  <c r="BA584" i="2" s="1"/>
  <c r="AY568" i="2"/>
  <c r="AY538" i="2"/>
  <c r="AY522" i="2"/>
  <c r="AY514" i="2"/>
  <c r="AX509" i="2"/>
  <c r="AY498" i="2"/>
  <c r="AX493" i="2"/>
  <c r="AY482" i="2"/>
  <c r="AX477" i="2"/>
  <c r="AY465" i="2"/>
  <c r="AY449" i="2"/>
  <c r="AY507" i="2"/>
  <c r="AY491" i="2"/>
  <c r="AY475" i="2"/>
  <c r="BA475" i="2" s="1"/>
  <c r="AX459" i="2"/>
  <c r="AX453" i="2"/>
  <c r="AY459" i="2"/>
  <c r="AX447" i="2"/>
  <c r="AX439" i="2"/>
  <c r="AY416" i="2"/>
  <c r="AY410" i="2"/>
  <c r="AX424" i="2"/>
  <c r="AY462" i="2"/>
  <c r="AX445" i="2"/>
  <c r="AX441" i="2"/>
  <c r="AY432" i="2"/>
  <c r="AY431" i="2"/>
  <c r="AY422" i="2"/>
  <c r="AY406" i="2"/>
  <c r="AY423" i="2"/>
  <c r="AY407" i="2"/>
  <c r="AY399" i="2"/>
  <c r="AX818" i="2"/>
  <c r="AX804" i="2"/>
  <c r="AX784" i="2"/>
  <c r="AX810" i="2"/>
  <c r="AX796" i="2"/>
  <c r="AX788" i="2"/>
  <c r="AY792" i="2"/>
  <c r="AX768" i="2"/>
  <c r="AX760" i="2"/>
  <c r="AX752" i="2"/>
  <c r="AX744" i="2"/>
  <c r="AX736" i="2"/>
  <c r="AX728" i="2"/>
  <c r="AX720" i="2"/>
  <c r="AX695" i="2"/>
  <c r="AX693" i="2"/>
  <c r="AX685" i="2"/>
  <c r="AY815" i="2"/>
  <c r="AY799" i="2"/>
  <c r="AY783" i="2"/>
  <c r="BA783" i="2" s="1"/>
  <c r="AX778" i="2"/>
  <c r="AY767" i="2"/>
  <c r="AX762" i="2"/>
  <c r="AY751" i="2"/>
  <c r="AX746" i="2"/>
  <c r="AY735" i="2"/>
  <c r="AX730" i="2"/>
  <c r="AY719" i="2"/>
  <c r="AY709" i="2"/>
  <c r="AY708" i="2"/>
  <c r="AX705" i="2"/>
  <c r="AY772" i="2"/>
  <c r="AY756" i="2"/>
  <c r="AY740" i="2"/>
  <c r="AY724" i="2"/>
  <c r="AX677" i="2"/>
  <c r="AX673" i="2"/>
  <c r="AX665" i="2"/>
  <c r="AX657" i="2"/>
  <c r="AX649" i="2"/>
  <c r="AX641" i="2"/>
  <c r="AY630" i="2"/>
  <c r="AY629" i="2"/>
  <c r="AX612" i="2"/>
  <c r="AY596" i="2"/>
  <c r="AX610" i="2"/>
  <c r="AX600" i="2"/>
  <c r="AY692" i="2"/>
  <c r="AY684" i="2"/>
  <c r="BA684" i="2" s="1"/>
  <c r="AX679" i="2"/>
  <c r="AY668" i="2"/>
  <c r="AX663" i="2"/>
  <c r="AY652" i="2"/>
  <c r="AX647" i="2"/>
  <c r="AY636" i="2"/>
  <c r="AY626" i="2"/>
  <c r="AX606" i="2"/>
  <c r="AY661" i="2"/>
  <c r="AY645" i="2"/>
  <c r="AX592" i="2"/>
  <c r="AY625" i="2"/>
  <c r="AY609" i="2"/>
  <c r="AY593" i="2"/>
  <c r="AY577" i="2"/>
  <c r="AX572" i="2"/>
  <c r="AY561" i="2"/>
  <c r="AX556" i="2"/>
  <c r="AY533" i="2"/>
  <c r="AX594" i="2"/>
  <c r="AX586" i="2"/>
  <c r="AX578" i="2"/>
  <c r="AX570" i="2"/>
  <c r="AX562" i="2"/>
  <c r="AY543" i="2"/>
  <c r="AX521" i="2"/>
  <c r="AY572" i="2"/>
  <c r="AY556" i="2"/>
  <c r="AX549" i="2"/>
  <c r="AX535" i="2"/>
  <c r="AY542" i="2"/>
  <c r="BA542" i="2" s="1"/>
  <c r="AY526" i="2"/>
  <c r="AY510" i="2"/>
  <c r="BA510" i="2" s="1"/>
  <c r="AX505" i="2"/>
  <c r="AY494" i="2"/>
  <c r="AX489" i="2"/>
  <c r="AY478" i="2"/>
  <c r="BA478" i="2" s="1"/>
  <c r="AX461" i="2"/>
  <c r="AX449" i="2"/>
  <c r="AY511" i="2"/>
  <c r="AY495" i="2"/>
  <c r="BA495" i="2" s="1"/>
  <c r="AY479" i="2"/>
  <c r="AX511" i="2"/>
  <c r="AX503" i="2"/>
  <c r="AX495" i="2"/>
  <c r="AY806" i="2"/>
  <c r="AY780" i="2"/>
  <c r="AX816" i="2"/>
  <c r="AX800" i="2"/>
  <c r="AY816" i="2"/>
  <c r="AY798" i="2"/>
  <c r="AX806" i="2"/>
  <c r="AX776" i="2"/>
  <c r="AY701" i="2"/>
  <c r="AY681" i="2"/>
  <c r="AX707" i="2"/>
  <c r="AY803" i="2"/>
  <c r="AX790" i="2"/>
  <c r="AY779" i="2"/>
  <c r="AX774" i="2"/>
  <c r="AY763" i="2"/>
  <c r="BA763" i="2" s="1"/>
  <c r="AX758" i="2"/>
  <c r="AY747" i="2"/>
  <c r="AX742" i="2"/>
  <c r="AY731" i="2"/>
  <c r="AX726" i="2"/>
  <c r="AY693" i="2"/>
  <c r="AX689" i="2"/>
  <c r="AY760" i="2"/>
  <c r="AY744" i="2"/>
  <c r="AY728" i="2"/>
  <c r="AX699" i="2"/>
  <c r="AY618" i="2"/>
  <c r="AX624" i="2"/>
  <c r="AY696" i="2"/>
  <c r="AY680" i="2"/>
  <c r="AX675" i="2"/>
  <c r="AY664" i="2"/>
  <c r="AX659" i="2"/>
  <c r="AY648" i="2"/>
  <c r="AX643" i="2"/>
  <c r="AX622" i="2"/>
  <c r="AY608" i="2"/>
  <c r="AX588" i="2"/>
  <c r="AY665" i="2"/>
  <c r="AY649" i="2"/>
  <c r="AX618" i="2"/>
  <c r="AX602" i="2"/>
  <c r="AY613" i="2"/>
  <c r="AY597" i="2"/>
  <c r="AX584" i="2"/>
  <c r="AY573" i="2"/>
  <c r="AX568" i="2"/>
  <c r="AY557" i="2"/>
  <c r="BA557" i="2" s="1"/>
  <c r="AX529" i="2"/>
  <c r="AX553" i="2"/>
  <c r="AX543" i="2"/>
  <c r="AX527" i="2"/>
  <c r="AX519" i="2"/>
  <c r="AY547" i="2"/>
  <c r="AY546" i="2"/>
  <c r="AX539" i="2"/>
  <c r="AY527" i="2"/>
  <c r="AY576" i="2"/>
  <c r="AY560" i="2"/>
  <c r="AY530" i="2"/>
  <c r="AX517" i="2"/>
  <c r="AY506" i="2"/>
  <c r="AX501" i="2"/>
  <c r="AY490" i="2"/>
  <c r="AX485" i="2"/>
  <c r="AY474" i="2"/>
  <c r="AY467" i="2"/>
  <c r="AY515" i="2"/>
  <c r="AY499" i="2"/>
  <c r="AY483" i="2"/>
  <c r="AX457" i="2"/>
  <c r="AX469" i="2"/>
  <c r="AY457" i="2"/>
  <c r="AY453" i="2"/>
  <c r="AX443" i="2"/>
  <c r="AX435" i="2"/>
  <c r="AX426" i="2"/>
  <c r="AY414" i="2"/>
  <c r="AX410" i="2"/>
  <c r="AY441" i="2"/>
  <c r="AX430" i="2"/>
  <c r="AX422" i="2"/>
  <c r="AY470" i="2"/>
  <c r="AY424" i="2"/>
  <c r="AX406" i="2"/>
  <c r="AY415" i="2"/>
  <c r="AX402" i="2"/>
  <c r="AY820" i="2"/>
  <c r="AY819" i="2"/>
  <c r="BA819" i="2" s="1"/>
  <c r="AX802" i="2"/>
  <c r="AY784" i="2"/>
  <c r="AX812" i="2"/>
  <c r="AX794" i="2"/>
  <c r="AY788" i="2"/>
  <c r="AX792" i="2"/>
  <c r="AX772" i="2"/>
  <c r="AX764" i="2"/>
  <c r="AX756" i="2"/>
  <c r="AX748" i="2"/>
  <c r="AX740" i="2"/>
  <c r="AX732" i="2"/>
  <c r="AX724" i="2"/>
  <c r="AX716" i="2"/>
  <c r="AY713" i="2"/>
  <c r="AY712" i="2"/>
  <c r="AX697" i="2"/>
  <c r="AX715" i="2"/>
  <c r="AX691" i="2"/>
  <c r="AY685" i="2"/>
  <c r="AY807" i="2"/>
  <c r="AY791" i="2"/>
  <c r="AX786" i="2"/>
  <c r="AY775" i="2"/>
  <c r="AX770" i="2"/>
  <c r="AY759" i="2"/>
  <c r="AX754" i="2"/>
  <c r="AY743" i="2"/>
  <c r="AX738" i="2"/>
  <c r="AY727" i="2"/>
  <c r="AX722" i="2"/>
  <c r="AX703" i="2"/>
  <c r="AY764" i="2"/>
  <c r="AY748" i="2"/>
  <c r="BA748" i="2" s="1"/>
  <c r="AY732" i="2"/>
  <c r="AY716" i="2"/>
  <c r="AX711" i="2"/>
  <c r="AY677" i="2"/>
  <c r="AX669" i="2"/>
  <c r="AX661" i="2"/>
  <c r="AX653" i="2"/>
  <c r="AX645" i="2"/>
  <c r="AX637" i="2"/>
  <c r="AX614" i="2"/>
  <c r="AY602" i="2"/>
  <c r="AX596" i="2"/>
  <c r="AX608" i="2"/>
  <c r="AY600" i="2"/>
  <c r="AY700" i="2"/>
  <c r="AX687" i="2"/>
  <c r="AY676" i="2"/>
  <c r="AX671" i="2"/>
  <c r="AY660" i="2"/>
  <c r="AX655" i="2"/>
  <c r="AY644" i="2"/>
  <c r="AX639" i="2"/>
  <c r="AY624" i="2"/>
  <c r="AX604" i="2"/>
  <c r="AY669" i="2"/>
  <c r="AY653" i="2"/>
  <c r="AY637" i="2"/>
  <c r="AX628" i="2"/>
  <c r="AY592" i="2"/>
  <c r="AY617" i="2"/>
  <c r="AY601" i="2"/>
  <c r="AY585" i="2"/>
  <c r="BA585" i="2" s="1"/>
  <c r="AX580" i="2"/>
  <c r="AY569" i="2"/>
  <c r="AX564" i="2"/>
  <c r="AY551" i="2"/>
  <c r="AY550" i="2"/>
  <c r="AY535" i="2"/>
  <c r="AY519" i="2"/>
  <c r="AX598" i="2"/>
  <c r="AX590" i="2"/>
  <c r="AX582" i="2"/>
  <c r="AX574" i="2"/>
  <c r="AX566" i="2"/>
  <c r="AX558" i="2"/>
  <c r="AY541" i="2"/>
  <c r="AX523" i="2"/>
  <c r="AY580" i="2"/>
  <c r="AY564" i="2"/>
  <c r="AX533" i="2"/>
  <c r="AY534" i="2"/>
  <c r="AY518" i="2"/>
  <c r="AX513" i="2"/>
  <c r="AY502" i="2"/>
  <c r="BA502" i="2" s="1"/>
  <c r="AX497" i="2"/>
  <c r="AY486" i="2"/>
  <c r="AX481" i="2"/>
  <c r="AX463" i="2"/>
  <c r="AY503" i="2"/>
  <c r="AY487" i="2"/>
  <c r="BA487" i="2" s="1"/>
  <c r="AX515" i="2"/>
  <c r="AX507" i="2"/>
  <c r="AX499" i="2"/>
  <c r="AX491" i="2"/>
  <c r="AX483" i="2"/>
  <c r="AX475" i="2"/>
  <c r="AY445" i="2"/>
  <c r="AY466" i="2"/>
  <c r="AY411" i="2"/>
  <c r="AY403" i="2"/>
  <c r="BA403" i="2" s="1"/>
  <c r="AX404" i="2"/>
  <c r="AX396" i="2"/>
  <c r="AX388" i="2"/>
  <c r="AX378" i="2"/>
  <c r="AY394" i="2"/>
  <c r="BA394" i="2" s="1"/>
  <c r="AX367" i="2"/>
  <c r="AY358" i="2"/>
  <c r="AY362" i="2"/>
  <c r="AY377" i="2"/>
  <c r="AY363" i="2"/>
  <c r="AX370" i="2"/>
  <c r="AX354" i="2"/>
  <c r="AY342" i="2"/>
  <c r="AY351" i="2"/>
  <c r="AY343" i="2"/>
  <c r="AX338" i="2"/>
  <c r="AY326" i="2"/>
  <c r="AX321" i="2"/>
  <c r="AY313" i="2"/>
  <c r="AY309" i="2"/>
  <c r="AY314" i="2"/>
  <c r="AX309" i="2"/>
  <c r="AY294" i="2"/>
  <c r="AX291" i="2"/>
  <c r="AX296" i="2"/>
  <c r="AY289" i="2"/>
  <c r="AX281" i="2"/>
  <c r="AX289" i="2"/>
  <c r="AY288" i="2"/>
  <c r="AX275" i="2"/>
  <c r="AY268" i="2"/>
  <c r="AY275" i="2"/>
  <c r="AX247" i="2"/>
  <c r="AX266" i="2"/>
  <c r="AX258" i="2"/>
  <c r="AY246" i="2"/>
  <c r="AX232" i="2"/>
  <c r="AY225" i="2"/>
  <c r="AX220" i="2"/>
  <c r="AY209" i="2"/>
  <c r="AX204" i="2"/>
  <c r="AY197" i="2"/>
  <c r="AY189" i="2"/>
  <c r="AY232" i="2"/>
  <c r="AX227" i="2"/>
  <c r="AY216" i="2"/>
  <c r="AX211" i="2"/>
  <c r="AY196" i="2"/>
  <c r="AX189" i="2"/>
  <c r="AY148" i="2"/>
  <c r="AX187" i="2"/>
  <c r="AY176" i="2"/>
  <c r="AX171" i="2"/>
  <c r="AX158" i="2"/>
  <c r="AX188" i="2"/>
  <c r="AY181" i="2"/>
  <c r="AX176" i="2"/>
  <c r="AY165" i="2"/>
  <c r="AX139" i="2"/>
  <c r="AY128" i="2"/>
  <c r="AY139" i="2"/>
  <c r="AX134" i="2"/>
  <c r="AY122" i="2"/>
  <c r="AY113" i="2"/>
  <c r="AX98" i="2"/>
  <c r="AY80" i="2"/>
  <c r="AX82" i="2"/>
  <c r="AY72" i="2"/>
  <c r="AY66" i="2"/>
  <c r="BA66" i="2" s="1"/>
  <c r="AY59" i="2"/>
  <c r="AY45" i="2"/>
  <c r="AY44" i="2"/>
  <c r="AX25" i="2"/>
  <c r="AX23" i="2"/>
  <c r="AY10" i="2"/>
  <c r="AX7" i="2"/>
  <c r="AX451" i="2"/>
  <c r="AX467" i="2"/>
  <c r="AX412" i="2"/>
  <c r="AY437" i="2"/>
  <c r="AY458" i="2"/>
  <c r="AX437" i="2"/>
  <c r="AX420" i="2"/>
  <c r="AX416" i="2"/>
  <c r="AX398" i="2"/>
  <c r="AX380" i="2"/>
  <c r="AX376" i="2"/>
  <c r="AY380" i="2"/>
  <c r="AY398" i="2"/>
  <c r="AX358" i="2"/>
  <c r="AY350" i="2"/>
  <c r="AX362" i="2"/>
  <c r="AY381" i="2"/>
  <c r="AY366" i="2"/>
  <c r="AY346" i="2"/>
  <c r="AY322" i="2"/>
  <c r="AY339" i="2"/>
  <c r="AX334" i="2"/>
  <c r="AX322" i="2"/>
  <c r="AY329" i="2"/>
  <c r="AX328" i="2"/>
  <c r="AX320" i="2"/>
  <c r="AY297" i="2"/>
  <c r="AY310" i="2"/>
  <c r="AX305" i="2"/>
  <c r="AY302" i="2"/>
  <c r="AY301" i="2"/>
  <c r="AX285" i="2"/>
  <c r="AY276" i="2"/>
  <c r="AY270" i="2"/>
  <c r="AX268" i="2"/>
  <c r="AX273" i="2"/>
  <c r="AY264" i="2"/>
  <c r="AY265" i="2"/>
  <c r="AX256" i="2"/>
  <c r="AX251" i="2"/>
  <c r="AY250" i="2"/>
  <c r="AX243" i="2"/>
  <c r="AY241" i="2"/>
  <c r="AX239" i="2"/>
  <c r="AX237" i="2"/>
  <c r="AX233" i="2"/>
  <c r="AY221" i="2"/>
  <c r="AX216" i="2"/>
  <c r="AY205" i="2"/>
  <c r="AX199" i="2"/>
  <c r="AY192" i="2"/>
  <c r="AY193" i="2"/>
  <c r="AY231" i="2"/>
  <c r="AY228" i="2"/>
  <c r="AX223" i="2"/>
  <c r="AY212" i="2"/>
  <c r="AX207" i="2"/>
  <c r="AX196" i="2"/>
  <c r="AY155" i="2"/>
  <c r="AX195" i="2"/>
  <c r="AY188" i="2"/>
  <c r="AX183" i="2"/>
  <c r="AY172" i="2"/>
  <c r="AX167" i="2"/>
  <c r="AY143" i="2"/>
  <c r="AY177" i="2"/>
  <c r="AX172" i="2"/>
  <c r="AY160" i="2"/>
  <c r="AY159" i="2"/>
  <c r="AX177" i="2"/>
  <c r="AX169" i="2"/>
  <c r="AX147" i="2"/>
  <c r="AY140" i="2"/>
  <c r="AX135" i="2"/>
  <c r="AY124" i="2"/>
  <c r="AX118" i="2"/>
  <c r="AY135" i="2"/>
  <c r="AX130" i="2"/>
  <c r="AY121" i="2"/>
  <c r="AX114" i="2"/>
  <c r="AY109" i="2"/>
  <c r="AY104" i="2"/>
  <c r="AY103" i="2"/>
  <c r="AY110" i="2"/>
  <c r="AX106" i="2"/>
  <c r="AZ106" i="2" s="1"/>
  <c r="AY84" i="2"/>
  <c r="AY76" i="2"/>
  <c r="AY75" i="2"/>
  <c r="AX94" i="2"/>
  <c r="AY83" i="2"/>
  <c r="AX68" i="2"/>
  <c r="AX60" i="2"/>
  <c r="AX55" i="2"/>
  <c r="AX66" i="2"/>
  <c r="AY49" i="2"/>
  <c r="BA49" i="2" s="1"/>
  <c r="AX37" i="2"/>
  <c r="AX51" i="2"/>
  <c r="AY37" i="2"/>
  <c r="AX29" i="2"/>
  <c r="AY34" i="2"/>
  <c r="AX21" i="2"/>
  <c r="AY21" i="2"/>
  <c r="AY7" i="2"/>
  <c r="BA7" i="2" s="1"/>
  <c r="AX120" i="2"/>
  <c r="AX150" i="2"/>
  <c r="AX142" i="2"/>
  <c r="AZ142" i="2" s="1"/>
  <c r="AY131" i="2"/>
  <c r="AX102" i="2"/>
  <c r="AY88" i="2"/>
  <c r="AX92" i="2"/>
  <c r="AX84" i="2"/>
  <c r="AX90" i="2"/>
  <c r="AY67" i="2"/>
  <c r="AX62" i="2"/>
  <c r="AY52" i="2"/>
  <c r="AY33" i="2"/>
  <c r="AX27" i="2"/>
  <c r="AY15" i="2"/>
  <c r="AX10" i="2"/>
  <c r="AX487" i="2"/>
  <c r="AX479" i="2"/>
  <c r="AX455" i="2"/>
  <c r="AY427" i="2"/>
  <c r="AX394" i="2"/>
  <c r="AX390" i="2"/>
  <c r="AX384" i="2"/>
  <c r="AX408" i="2"/>
  <c r="AX400" i="2"/>
  <c r="AX392" i="2"/>
  <c r="AY402" i="2"/>
  <c r="AY376" i="2"/>
  <c r="AY371" i="2"/>
  <c r="AX350" i="2"/>
  <c r="AY385" i="2"/>
  <c r="BA385" i="2" s="1"/>
  <c r="AX366" i="2"/>
  <c r="AX359" i="2"/>
  <c r="AY367" i="2"/>
  <c r="AY334" i="2"/>
  <c r="AX346" i="2"/>
  <c r="AY335" i="2"/>
  <c r="AY325" i="2"/>
  <c r="AX316" i="2"/>
  <c r="AX297" i="2"/>
  <c r="AX317" i="2"/>
  <c r="AY306" i="2"/>
  <c r="AX300" i="2"/>
  <c r="AY293" i="2"/>
  <c r="AY287" i="2"/>
  <c r="AX279" i="2"/>
  <c r="AX287" i="2"/>
  <c r="AY280" i="2"/>
  <c r="AY272" i="2"/>
  <c r="AY269" i="2"/>
  <c r="AX260" i="2"/>
  <c r="AX253" i="2"/>
  <c r="AX262" i="2"/>
  <c r="AY254" i="2"/>
  <c r="AY256" i="2"/>
  <c r="AY238" i="2"/>
  <c r="AX228" i="2"/>
  <c r="AY217" i="2"/>
  <c r="AX212" i="2"/>
  <c r="AX192" i="2"/>
  <c r="AY200" i="2"/>
  <c r="AY185" i="2"/>
  <c r="AX203" i="2"/>
  <c r="AY224" i="2"/>
  <c r="AX219" i="2"/>
  <c r="AY208" i="2"/>
  <c r="AY184" i="2"/>
  <c r="AX179" i="2"/>
  <c r="AY168" i="2"/>
  <c r="AX163" i="2"/>
  <c r="AX184" i="2"/>
  <c r="AY173" i="2"/>
  <c r="BA173" i="2" s="1"/>
  <c r="AX168" i="2"/>
  <c r="AY152" i="2"/>
  <c r="AX154" i="2"/>
  <c r="AY144" i="2"/>
  <c r="AY136" i="2"/>
  <c r="AX131" i="2"/>
  <c r="AX126" i="2"/>
  <c r="AY107" i="2"/>
  <c r="AX116" i="2"/>
  <c r="AY114" i="2"/>
  <c r="AX100" i="2"/>
  <c r="AX70" i="2"/>
  <c r="AY95" i="2"/>
  <c r="AX49" i="2"/>
  <c r="AX41" i="2"/>
  <c r="AX47" i="2"/>
  <c r="AX35" i="2"/>
  <c r="AY25" i="2"/>
  <c r="AY38" i="2"/>
  <c r="AY22" i="2"/>
  <c r="AX465" i="2"/>
  <c r="AY428" i="2"/>
  <c r="AY446" i="2"/>
  <c r="AY434" i="2"/>
  <c r="AX418" i="2"/>
  <c r="AX414" i="2"/>
  <c r="AY419" i="2"/>
  <c r="AY395" i="2"/>
  <c r="AY391" i="2"/>
  <c r="AX374" i="2"/>
  <c r="AZ374" i="2" s="1"/>
  <c r="AX382" i="2"/>
  <c r="AY382" i="2"/>
  <c r="AY390" i="2"/>
  <c r="AY375" i="2"/>
  <c r="AY355" i="2"/>
  <c r="AY359" i="2"/>
  <c r="AY370" i="2"/>
  <c r="AY354" i="2"/>
  <c r="AY338" i="2"/>
  <c r="AX326" i="2"/>
  <c r="AY347" i="2"/>
  <c r="AX342" i="2"/>
  <c r="AX325" i="2"/>
  <c r="AY321" i="2"/>
  <c r="AX324" i="2"/>
  <c r="AY317" i="2"/>
  <c r="AY305" i="2"/>
  <c r="AY291" i="2"/>
  <c r="AY318" i="2"/>
  <c r="BA318" i="2" s="1"/>
  <c r="AX313" i="2"/>
  <c r="AX301" i="2"/>
  <c r="AY298" i="2"/>
  <c r="AX304" i="2"/>
  <c r="AY292" i="2"/>
  <c r="AX283" i="2"/>
  <c r="AY284" i="2"/>
  <c r="BA284" i="2" s="1"/>
  <c r="AX277" i="2"/>
  <c r="AX264" i="2"/>
  <c r="AY260" i="2"/>
  <c r="AX249" i="2"/>
  <c r="AX245" i="2"/>
  <c r="AZ245" i="2" s="1"/>
  <c r="AX241" i="2"/>
  <c r="AY243" i="2"/>
  <c r="AX235" i="2"/>
  <c r="AY242" i="2"/>
  <c r="AX224" i="2"/>
  <c r="AY213" i="2"/>
  <c r="AX208" i="2"/>
  <c r="AX185" i="2"/>
  <c r="AX231" i="2"/>
  <c r="AY220" i="2"/>
  <c r="AX215" i="2"/>
  <c r="AY204" i="2"/>
  <c r="AX191" i="2"/>
  <c r="AY180" i="2"/>
  <c r="AX175" i="2"/>
  <c r="AY164" i="2"/>
  <c r="AX148" i="2"/>
  <c r="AX143" i="2"/>
  <c r="AX180" i="2"/>
  <c r="AY169" i="2"/>
  <c r="BA169" i="2" s="1"/>
  <c r="AX164" i="2"/>
  <c r="AY151" i="2"/>
  <c r="AX181" i="2"/>
  <c r="AX173" i="2"/>
  <c r="AX165" i="2"/>
  <c r="AY147" i="2"/>
  <c r="AY132" i="2"/>
  <c r="AX127" i="2"/>
  <c r="AY120" i="2"/>
  <c r="AY118" i="2"/>
  <c r="AX138" i="2"/>
  <c r="AY127" i="2"/>
  <c r="AX110" i="2"/>
  <c r="AX96" i="2"/>
  <c r="AY117" i="2"/>
  <c r="AX112" i="2"/>
  <c r="AY92" i="2"/>
  <c r="AY99" i="2"/>
  <c r="AY91" i="2"/>
  <c r="AX86" i="2"/>
  <c r="AY70" i="2"/>
  <c r="AX64" i="2"/>
  <c r="AY53" i="2"/>
  <c r="AY62" i="2"/>
  <c r="AY71" i="2"/>
  <c r="AY63" i="2"/>
  <c r="AY57" i="2"/>
  <c r="AY41" i="2"/>
  <c r="AY48" i="2"/>
  <c r="AX43" i="2"/>
  <c r="AY26" i="2"/>
  <c r="AX15" i="2"/>
  <c r="AY14" i="2"/>
  <c r="AY11" i="2"/>
  <c r="AX146" i="2"/>
  <c r="AX108" i="2"/>
  <c r="AX74" i="2"/>
  <c r="AX88" i="2"/>
  <c r="AX80" i="2"/>
  <c r="AX78" i="2"/>
  <c r="AY87" i="2"/>
  <c r="AY79" i="2"/>
  <c r="AY56" i="2"/>
  <c r="BA56" i="2" s="1"/>
  <c r="AX45" i="2"/>
  <c r="AX31" i="2"/>
  <c r="AX33" i="2"/>
  <c r="AX18" i="2"/>
  <c r="AX11" i="2"/>
  <c r="AX14" i="2"/>
  <c r="AF4" i="2"/>
  <c r="AU4" i="2" s="1"/>
  <c r="AE4" i="2"/>
  <c r="AT4" i="2" s="1"/>
  <c r="AE5" i="2"/>
  <c r="AT5" i="2" s="1"/>
  <c r="AF5" i="2"/>
  <c r="AU5" i="2" s="1"/>
  <c r="AW4" i="2"/>
  <c r="AV5" i="2"/>
  <c r="AW5" i="2"/>
  <c r="AV4" i="2"/>
  <c r="AX4" i="2"/>
  <c r="AY5" i="2"/>
  <c r="AY4" i="2"/>
  <c r="AX5" i="2"/>
  <c r="BQ515" i="2" l="1"/>
  <c r="BR753" i="2"/>
  <c r="BQ323" i="2"/>
  <c r="BR412" i="2"/>
  <c r="BR229" i="2"/>
  <c r="BQ82" i="2"/>
  <c r="BQ205" i="2"/>
  <c r="BR292" i="2"/>
  <c r="BR66" i="2"/>
  <c r="BQ128" i="2"/>
  <c r="BR306" i="2"/>
  <c r="BR216" i="2"/>
  <c r="BQ344" i="2"/>
  <c r="BR105" i="2"/>
  <c r="BR196" i="2"/>
  <c r="BQ32" i="2"/>
  <c r="BQ336" i="2"/>
  <c r="BR530" i="2"/>
  <c r="BQ632" i="2"/>
  <c r="BQ329" i="2"/>
  <c r="BQ282" i="2"/>
  <c r="BQ752" i="2"/>
  <c r="BR354" i="2"/>
  <c r="BR435" i="2"/>
  <c r="BQ17" i="2"/>
  <c r="BR164" i="2"/>
  <c r="BQ239" i="2"/>
  <c r="BQ396" i="2"/>
  <c r="BQ720" i="2"/>
  <c r="BR470" i="2"/>
  <c r="BR262" i="2"/>
  <c r="BQ368" i="2"/>
  <c r="BR79" i="2"/>
  <c r="BQ465" i="2"/>
  <c r="BR436" i="2"/>
  <c r="BR269" i="2"/>
  <c r="BQ565" i="2"/>
  <c r="BR123" i="2"/>
  <c r="BQ320" i="2"/>
  <c r="BR331" i="2"/>
  <c r="BR518" i="2"/>
  <c r="BQ723" i="2"/>
  <c r="BR349" i="2"/>
  <c r="BR102" i="2"/>
  <c r="BR802" i="2"/>
  <c r="BQ585" i="2"/>
  <c r="BQ448" i="2"/>
  <c r="BR683" i="2"/>
  <c r="BR224" i="2"/>
  <c r="BR147" i="2"/>
  <c r="BR35" i="2"/>
  <c r="BR432" i="2"/>
  <c r="BQ384" i="2"/>
  <c r="BR328" i="2"/>
  <c r="BQ439" i="2"/>
  <c r="BR807" i="2"/>
  <c r="BQ641" i="2"/>
  <c r="BR383" i="2"/>
  <c r="BQ571" i="2"/>
  <c r="BQ691" i="2"/>
  <c r="BR160" i="2"/>
  <c r="BR309" i="2"/>
  <c r="BR745" i="2"/>
  <c r="BR118" i="2"/>
  <c r="BR233" i="2"/>
  <c r="BR9" i="2"/>
  <c r="BQ304" i="2"/>
  <c r="BR96" i="2"/>
  <c r="BR235" i="2"/>
  <c r="BQ43" i="2"/>
  <c r="BR680" i="2"/>
  <c r="BQ126" i="2"/>
  <c r="BQ441" i="2"/>
  <c r="BR531" i="2"/>
  <c r="BQ408" i="2"/>
  <c r="BA164" i="2"/>
  <c r="BC164" i="2" s="1"/>
  <c r="BG164" i="2" s="1"/>
  <c r="BA437" i="2"/>
  <c r="BC437" i="2" s="1"/>
  <c r="BD437" i="2" s="1"/>
  <c r="BH437" i="2" s="1"/>
  <c r="BA113" i="2"/>
  <c r="BC113" i="2" s="1"/>
  <c r="BG113" i="2" s="1"/>
  <c r="BA728" i="2"/>
  <c r="BA482" i="2"/>
  <c r="BC482" i="2" s="1"/>
  <c r="BG482" i="2" s="1"/>
  <c r="BA207" i="2"/>
  <c r="BA187" i="2"/>
  <c r="BA47" i="2"/>
  <c r="BA789" i="2"/>
  <c r="BC789" i="2" s="1"/>
  <c r="BD789" i="2" s="1"/>
  <c r="BH789" i="2" s="1"/>
  <c r="BA809" i="2"/>
  <c r="BC809" i="2" s="1"/>
  <c r="BG809" i="2" s="1"/>
  <c r="BA35" i="2"/>
  <c r="BA517" i="2"/>
  <c r="BC517" i="2" s="1"/>
  <c r="BD517" i="2" s="1"/>
  <c r="BH517" i="2" s="1"/>
  <c r="BA481" i="2"/>
  <c r="BC481" i="2" s="1"/>
  <c r="BD481" i="2" s="1"/>
  <c r="BH481" i="2" s="1"/>
  <c r="AZ319" i="2"/>
  <c r="BB319" i="2" s="1"/>
  <c r="BF319" i="2" s="1"/>
  <c r="BQ312" i="2"/>
  <c r="BQ811" i="2"/>
  <c r="BR27" i="2"/>
  <c r="BQ182" i="2"/>
  <c r="BQ808" i="2"/>
  <c r="BR93" i="2"/>
  <c r="BQ115" i="2"/>
  <c r="BQ444" i="2"/>
  <c r="BQ594" i="2"/>
  <c r="BQ74" i="2"/>
  <c r="BQ510" i="2"/>
  <c r="BR40" i="2"/>
  <c r="BR404" i="2"/>
  <c r="BC404" i="2" s="1"/>
  <c r="BG404" i="2" s="1"/>
  <c r="BQ36" i="2"/>
  <c r="BQ781" i="2"/>
  <c r="BQ293" i="2"/>
  <c r="BQ250" i="2"/>
  <c r="BQ353" i="2"/>
  <c r="BR590" i="2"/>
  <c r="BC590" i="2" s="1"/>
  <c r="BD590" i="2" s="1"/>
  <c r="BH590" i="2" s="1"/>
  <c r="BR484" i="2"/>
  <c r="BR502" i="2"/>
  <c r="BC502" i="2" s="1"/>
  <c r="BD502" i="2" s="1"/>
  <c r="BH502" i="2" s="1"/>
  <c r="BQ141" i="2"/>
  <c r="BQ288" i="2"/>
  <c r="BQ610" i="2"/>
  <c r="BR770" i="2"/>
  <c r="BR296" i="2"/>
  <c r="BR375" i="2"/>
  <c r="BQ358" i="2"/>
  <c r="BQ483" i="2"/>
  <c r="BQ305" i="2"/>
  <c r="BR563" i="2"/>
  <c r="BQ547" i="2"/>
  <c r="BR264" i="2"/>
  <c r="BQ472" i="2"/>
  <c r="BQ184" i="2"/>
  <c r="BQ403" i="2"/>
  <c r="BQ815" i="2"/>
  <c r="BR11" i="2"/>
  <c r="BR274" i="2"/>
  <c r="BQ599" i="2"/>
  <c r="BR162" i="2"/>
  <c r="BR85" i="2"/>
  <c r="BR81" i="2"/>
  <c r="BQ214" i="2"/>
  <c r="BQ419" i="2"/>
  <c r="BR240" i="2"/>
  <c r="BQ64" i="2"/>
  <c r="BR511" i="2"/>
  <c r="BR179" i="2"/>
  <c r="BC179" i="2" s="1"/>
  <c r="BG179" i="2" s="1"/>
  <c r="BQ413" i="2"/>
  <c r="BR171" i="2"/>
  <c r="BC171" i="2" s="1"/>
  <c r="BD171" i="2" s="1"/>
  <c r="BH171" i="2" s="1"/>
  <c r="BQ688" i="2"/>
  <c r="BR59" i="2"/>
  <c r="BR642" i="2"/>
  <c r="BA664" i="2"/>
  <c r="BA22" i="2"/>
  <c r="BA144" i="2"/>
  <c r="BC144" i="2" s="1"/>
  <c r="BD144" i="2" s="1"/>
  <c r="BH144" i="2" s="1"/>
  <c r="BA649" i="2"/>
  <c r="BC649" i="2" s="1"/>
  <c r="BD649" i="2" s="1"/>
  <c r="BH649" i="2" s="1"/>
  <c r="BA338" i="2"/>
  <c r="BC338" i="2" s="1"/>
  <c r="BG338" i="2" s="1"/>
  <c r="BA446" i="2"/>
  <c r="BC446" i="2" s="1"/>
  <c r="BG446" i="2" s="1"/>
  <c r="BR622" i="2"/>
  <c r="BQ379" i="2"/>
  <c r="BQ202" i="2"/>
  <c r="BR350" i="2"/>
  <c r="BR31" i="2"/>
  <c r="BQ107" i="2"/>
  <c r="BQ779" i="2"/>
  <c r="BR357" i="2"/>
  <c r="BR772" i="2"/>
  <c r="BR195" i="2"/>
  <c r="BQ168" i="2"/>
  <c r="BR83" i="2"/>
  <c r="BQ643" i="2"/>
  <c r="BQ78" i="2"/>
  <c r="BR575" i="2"/>
  <c r="BR146" i="2"/>
  <c r="BQ747" i="2"/>
  <c r="BQ129" i="2"/>
  <c r="BR534" i="2"/>
  <c r="BR15" i="2"/>
  <c r="BR166" i="2"/>
  <c r="BQ145" i="2"/>
  <c r="BQ26" i="2"/>
  <c r="BR719" i="2"/>
  <c r="BQ58" i="2"/>
  <c r="BR798" i="2"/>
  <c r="BR582" i="2"/>
  <c r="BQ275" i="2"/>
  <c r="BQ161" i="2"/>
  <c r="BQ12" i="2"/>
  <c r="BA376" i="2"/>
  <c r="BC376" i="2" s="1"/>
  <c r="BD376" i="2" s="1"/>
  <c r="BH376" i="2" s="1"/>
  <c r="BA701" i="2"/>
  <c r="BC701" i="2" s="1"/>
  <c r="BG701" i="2" s="1"/>
  <c r="AZ206" i="2"/>
  <c r="BB206" i="2" s="1"/>
  <c r="BF206" i="2" s="1"/>
  <c r="BA725" i="2"/>
  <c r="BA456" i="2"/>
  <c r="BA388" i="2"/>
  <c r="BA312" i="2"/>
  <c r="BC312" i="2" s="1"/>
  <c r="BD312" i="2" s="1"/>
  <c r="BH312" i="2" s="1"/>
  <c r="BQ392" i="2"/>
  <c r="BR601" i="2"/>
  <c r="BA62" i="2"/>
  <c r="BC62" i="2" s="1"/>
  <c r="BD62" i="2" s="1"/>
  <c r="BH62" i="2" s="1"/>
  <c r="BA75" i="2"/>
  <c r="BA309" i="2"/>
  <c r="BA779" i="2"/>
  <c r="BC779" i="2" s="1"/>
  <c r="BG779" i="2" s="1"/>
  <c r="BA195" i="2"/>
  <c r="AZ170" i="2"/>
  <c r="BA156" i="2"/>
  <c r="BC156" i="2" s="1"/>
  <c r="BG156" i="2" s="1"/>
  <c r="BA81" i="2"/>
  <c r="BA642" i="2"/>
  <c r="BA472" i="2"/>
  <c r="BC472" i="2" s="1"/>
  <c r="BD472" i="2" s="1"/>
  <c r="BH472" i="2" s="1"/>
  <c r="BA477" i="2"/>
  <c r="BC477" i="2" s="1"/>
  <c r="BD477" i="2" s="1"/>
  <c r="BH477" i="2" s="1"/>
  <c r="AZ248" i="2"/>
  <c r="BR280" i="2"/>
  <c r="BR5" i="2"/>
  <c r="BR445" i="2"/>
  <c r="BQ243" i="2"/>
  <c r="BR131" i="2"/>
  <c r="BR249" i="2"/>
  <c r="BQ532" i="2"/>
  <c r="BQ333" i="2"/>
  <c r="BR68" i="2"/>
  <c r="BR266" i="2"/>
  <c r="BA188" i="2"/>
  <c r="BC188" i="2" s="1"/>
  <c r="BD188" i="2" s="1"/>
  <c r="BH188" i="2" s="1"/>
  <c r="BA700" i="2"/>
  <c r="BC700" i="2" s="1"/>
  <c r="BD700" i="2" s="1"/>
  <c r="BH700" i="2" s="1"/>
  <c r="BA576" i="2"/>
  <c r="BC576" i="2" s="1"/>
  <c r="BG576" i="2" s="1"/>
  <c r="BA640" i="2"/>
  <c r="BC640" i="2" s="1"/>
  <c r="BG640" i="2" s="1"/>
  <c r="BA226" i="2"/>
  <c r="BC226" i="2" s="1"/>
  <c r="BG226" i="2" s="1"/>
  <c r="BA733" i="2"/>
  <c r="BC733" i="2" s="1"/>
  <c r="BD733" i="2" s="1"/>
  <c r="BH733" i="2" s="1"/>
  <c r="BA524" i="2"/>
  <c r="BC524" i="2" s="1"/>
  <c r="BD524" i="2" s="1"/>
  <c r="BH524" i="2" s="1"/>
  <c r="AZ460" i="2"/>
  <c r="BB460" i="2" s="1"/>
  <c r="BF460" i="2" s="1"/>
  <c r="BA562" i="2"/>
  <c r="BC562" i="2" s="1"/>
  <c r="BG562" i="2" s="1"/>
  <c r="BA400" i="2"/>
  <c r="BC400" i="2" s="1"/>
  <c r="BD400" i="2" s="1"/>
  <c r="BH400" i="2" s="1"/>
  <c r="BA421" i="2"/>
  <c r="BC421" i="2" s="1"/>
  <c r="BD421" i="2" s="1"/>
  <c r="BH421" i="2" s="1"/>
  <c r="AZ311" i="2"/>
  <c r="BB311" i="2" s="1"/>
  <c r="BF311" i="2" s="1"/>
  <c r="BR183" i="2"/>
  <c r="BC183" i="2" s="1"/>
  <c r="BG183" i="2" s="1"/>
  <c r="BQ201" i="2"/>
  <c r="BQ812" i="2"/>
  <c r="BA26" i="2"/>
  <c r="BC26" i="2" s="1"/>
  <c r="BG26" i="2" s="1"/>
  <c r="AZ10" i="2"/>
  <c r="BA221" i="2"/>
  <c r="BA313" i="2"/>
  <c r="BC313" i="2" s="1"/>
  <c r="BD313" i="2" s="1"/>
  <c r="BH313" i="2" s="1"/>
  <c r="BA424" i="2"/>
  <c r="BC424" i="2" s="1"/>
  <c r="BG424" i="2" s="1"/>
  <c r="BA645" i="2"/>
  <c r="BC645" i="2" s="1"/>
  <c r="BD645" i="2" s="1"/>
  <c r="BH645" i="2" s="1"/>
  <c r="BA621" i="2"/>
  <c r="BA130" i="2"/>
  <c r="BC130" i="2" s="1"/>
  <c r="BD130" i="2" s="1"/>
  <c r="BH130" i="2" s="1"/>
  <c r="BA214" i="2"/>
  <c r="BC214" i="2" s="1"/>
  <c r="BG214" i="2" s="1"/>
  <c r="BA690" i="2"/>
  <c r="BC690" i="2" s="1"/>
  <c r="BG690" i="2" s="1"/>
  <c r="AZ589" i="2"/>
  <c r="BB589" i="2" s="1"/>
  <c r="BF589" i="2" s="1"/>
  <c r="BA299" i="2"/>
  <c r="BC299" i="2" s="1"/>
  <c r="BD299" i="2" s="1"/>
  <c r="BH299" i="2" s="1"/>
  <c r="AZ323" i="2"/>
  <c r="BB323" i="2" s="1"/>
  <c r="BF323" i="2" s="1"/>
  <c r="BR784" i="2"/>
  <c r="BA731" i="2"/>
  <c r="BC731" i="2" s="1"/>
  <c r="BG731" i="2" s="1"/>
  <c r="BA740" i="2"/>
  <c r="BA815" i="2"/>
  <c r="BC815" i="2" s="1"/>
  <c r="BG815" i="2" s="1"/>
  <c r="BA689" i="2"/>
  <c r="BA13" i="2"/>
  <c r="BC13" i="2" s="1"/>
  <c r="BG13" i="2" s="1"/>
  <c r="AZ528" i="2"/>
  <c r="BB528" i="2" s="1"/>
  <c r="BF528" i="2" s="1"/>
  <c r="BA267" i="2"/>
  <c r="BC267" i="2" s="1"/>
  <c r="BD267" i="2" s="1"/>
  <c r="BH267" i="2" s="1"/>
  <c r="BA244" i="2"/>
  <c r="BC244" i="2" s="1"/>
  <c r="BG244" i="2" s="1"/>
  <c r="BA323" i="2"/>
  <c r="BC323" i="2" s="1"/>
  <c r="BG323" i="2" s="1"/>
  <c r="BQ700" i="2"/>
  <c r="BA228" i="2"/>
  <c r="BC228" i="2" s="1"/>
  <c r="BG228" i="2" s="1"/>
  <c r="AZ126" i="2"/>
  <c r="BR348" i="2"/>
  <c r="BQ450" i="2"/>
  <c r="BQ738" i="2"/>
  <c r="BQ650" i="2"/>
  <c r="BQ276" i="2"/>
  <c r="BB276" i="2" s="1"/>
  <c r="BF276" i="2" s="1"/>
  <c r="BQ634" i="2"/>
  <c r="BR819" i="2"/>
  <c r="BC819" i="2" s="1"/>
  <c r="BG819" i="2" s="1"/>
  <c r="BR711" i="2"/>
  <c r="BQ787" i="2"/>
  <c r="BQ505" i="2"/>
  <c r="BQ67" i="2"/>
  <c r="BQ62" i="2"/>
  <c r="BQ335" i="2"/>
  <c r="BR449" i="2"/>
  <c r="BR741" i="2"/>
  <c r="BR50" i="2"/>
  <c r="BQ45" i="2"/>
  <c r="BR187" i="2"/>
  <c r="BR559" i="2"/>
  <c r="BR209" i="2"/>
  <c r="BQ629" i="2"/>
  <c r="BR199" i="2"/>
  <c r="BR674" i="2"/>
  <c r="BR22" i="2"/>
  <c r="BQ228" i="2"/>
  <c r="BQ731" i="2"/>
  <c r="BQ442" i="2"/>
  <c r="BQ675" i="2"/>
  <c r="BR431" i="2"/>
  <c r="BR684" i="2"/>
  <c r="BC684" i="2" s="1"/>
  <c r="BG684" i="2" s="1"/>
  <c r="BR754" i="2"/>
  <c r="BR382" i="2"/>
  <c r="BR227" i="2"/>
  <c r="BQ545" i="2"/>
  <c r="BQ189" i="2"/>
  <c r="BQ174" i="2"/>
  <c r="BB174" i="2" s="1"/>
  <c r="BF174" i="2" s="1"/>
  <c r="BQ759" i="2"/>
  <c r="BR303" i="2"/>
  <c r="BQ397" i="2"/>
  <c r="BR117" i="2"/>
  <c r="BQ813" i="2"/>
  <c r="BQ70" i="2"/>
  <c r="BR755" i="2"/>
  <c r="BR319" i="2"/>
  <c r="BQ730" i="2"/>
  <c r="BR461" i="2"/>
  <c r="BQ614" i="2"/>
  <c r="BQ197" i="2"/>
  <c r="BR283" i="2"/>
  <c r="BQ783" i="2"/>
  <c r="BR454" i="2"/>
  <c r="BQ299" i="2"/>
  <c r="BQ314" i="2"/>
  <c r="BQ558" i="2"/>
  <c r="BR153" i="2"/>
  <c r="BQ554" i="2"/>
  <c r="BQ617" i="2"/>
  <c r="BR636" i="2"/>
  <c r="BQ247" i="2"/>
  <c r="BR663" i="2"/>
  <c r="BQ18" i="2"/>
  <c r="BR616" i="2"/>
  <c r="BQ138" i="2"/>
  <c r="BR47" i="2"/>
  <c r="BC47" i="2" s="1"/>
  <c r="BD47" i="2" s="1"/>
  <c r="BH47" i="2" s="1"/>
  <c r="BQ237" i="2"/>
  <c r="BQ804" i="2"/>
  <c r="BR23" i="2"/>
  <c r="BR337" i="2"/>
  <c r="BQ109" i="2"/>
  <c r="BR685" i="2"/>
  <c r="BQ576" i="2"/>
  <c r="BR658" i="2"/>
  <c r="BC658" i="2" s="1"/>
  <c r="BD658" i="2" s="1"/>
  <c r="BH658" i="2" s="1"/>
  <c r="BR44" i="2"/>
  <c r="BQ407" i="2"/>
  <c r="BR334" i="2"/>
  <c r="BQ4" i="2"/>
  <c r="BQ120" i="2"/>
  <c r="BQ526" i="2"/>
  <c r="BQ716" i="2"/>
  <c r="BQ28" i="2"/>
  <c r="BQ605" i="2"/>
  <c r="BQ211" i="2"/>
  <c r="BQ555" i="2"/>
  <c r="BQ429" i="2"/>
  <c r="BQ693" i="2"/>
  <c r="BQ817" i="2"/>
  <c r="BQ482" i="2"/>
  <c r="BR177" i="2"/>
  <c r="BQ210" i="2"/>
  <c r="BQ150" i="2"/>
  <c r="BQ94" i="2"/>
  <c r="BQ597" i="2"/>
  <c r="BQ769" i="2"/>
  <c r="BR389" i="2"/>
  <c r="BQ487" i="2"/>
  <c r="BQ630" i="2"/>
  <c r="BR176" i="2"/>
  <c r="BQ139" i="2"/>
  <c r="BR476" i="2"/>
  <c r="BR664" i="2"/>
  <c r="BR410" i="2"/>
  <c r="BR236" i="2"/>
  <c r="BC236" i="2" s="1"/>
  <c r="BD236" i="2" s="1"/>
  <c r="BH236" i="2" s="1"/>
  <c r="BQ608" i="2"/>
  <c r="BQ167" i="2"/>
  <c r="BQ712" i="2"/>
  <c r="BR19" i="2"/>
  <c r="BQ618" i="2"/>
  <c r="BQ20" i="2"/>
  <c r="BR281" i="2"/>
  <c r="BR600" i="2"/>
  <c r="BR252" i="2"/>
  <c r="BC252" i="2" s="1"/>
  <c r="BG252" i="2" s="1"/>
  <c r="BQ463" i="2"/>
  <c r="BR553" i="2"/>
  <c r="BR100" i="2"/>
  <c r="BR317" i="2"/>
  <c r="BR73" i="2"/>
  <c r="BR326" i="2"/>
  <c r="BQ332" i="2"/>
  <c r="BQ789" i="2"/>
  <c r="BR351" i="2"/>
  <c r="BQ762" i="2"/>
  <c r="BQ372" i="2"/>
  <c r="BQ365" i="2"/>
  <c r="BR543" i="2"/>
  <c r="BQ682" i="2"/>
  <c r="BQ352" i="2"/>
  <c r="BQ346" i="2"/>
  <c r="BQ462" i="2"/>
  <c r="BQ491" i="2"/>
  <c r="BQ707" i="2"/>
  <c r="BR818" i="2"/>
  <c r="BR414" i="2"/>
  <c r="BR697" i="2"/>
  <c r="BQ430" i="2"/>
  <c r="BQ89" i="2"/>
  <c r="BR673" i="2"/>
  <c r="BQ654" i="2"/>
  <c r="BQ611" i="2"/>
  <c r="BR743" i="2"/>
  <c r="BQ400" i="2"/>
  <c r="BR359" i="2"/>
  <c r="BQ566" i="2"/>
  <c r="BQ186" i="2"/>
  <c r="BQ222" i="2"/>
  <c r="BR621" i="2"/>
  <c r="BQ143" i="2"/>
  <c r="BQ213" i="2"/>
  <c r="BQ258" i="2"/>
  <c r="BQ606" i="2"/>
  <c r="BQ564" i="2"/>
  <c r="BR360" i="2"/>
  <c r="BR273" i="2"/>
  <c r="BQ452" i="2"/>
  <c r="BQ91" i="2"/>
  <c r="BR86" i="2"/>
  <c r="BR48" i="2"/>
  <c r="BR572" i="2"/>
  <c r="BR290" i="2"/>
  <c r="BR665" i="2"/>
  <c r="BQ492" i="2"/>
  <c r="BB492" i="2" s="1"/>
  <c r="BF492" i="2" s="1"/>
  <c r="BR230" i="2"/>
  <c r="BR41" i="2"/>
  <c r="BQ122" i="2"/>
  <c r="BQ80" i="2"/>
  <c r="BQ398" i="2"/>
  <c r="BQ405" i="2"/>
  <c r="BQ99" i="2"/>
  <c r="BQ90" i="2"/>
  <c r="BQ494" i="2"/>
  <c r="BQ285" i="2"/>
  <c r="BR225" i="2"/>
  <c r="BR207" i="2"/>
  <c r="BQ587" i="2"/>
  <c r="BQ544" i="2"/>
  <c r="BQ277" i="2"/>
  <c r="BR589" i="2"/>
  <c r="BQ14" i="2"/>
  <c r="BQ486" i="2"/>
  <c r="BQ248" i="2"/>
  <c r="BR768" i="2"/>
  <c r="BQ294" i="2"/>
  <c r="BQ267" i="2"/>
  <c r="BR736" i="2"/>
  <c r="BQ307" i="2"/>
  <c r="BQ173" i="2"/>
  <c r="BQ16" i="2"/>
  <c r="BR54" i="2"/>
  <c r="BR75" i="2"/>
  <c r="BQ345" i="2"/>
  <c r="BQ110" i="2"/>
  <c r="BQ190" i="2"/>
  <c r="BR729" i="2"/>
  <c r="BQ499" i="2"/>
  <c r="BR800" i="2"/>
  <c r="BR631" i="2"/>
  <c r="BR694" i="2"/>
  <c r="BC694" i="2" s="1"/>
  <c r="BD694" i="2" s="1"/>
  <c r="BH694" i="2" s="1"/>
  <c r="BQ297" i="2"/>
  <c r="BQ246" i="2"/>
  <c r="BB246" i="2" s="1"/>
  <c r="BF246" i="2" s="1"/>
  <c r="BQ580" i="2"/>
  <c r="BQ256" i="2"/>
  <c r="BR341" i="2"/>
  <c r="BC341" i="2" s="1"/>
  <c r="BD341" i="2" s="1"/>
  <c r="BH341" i="2" s="1"/>
  <c r="BQ803" i="2"/>
  <c r="BR308" i="2"/>
  <c r="BQ500" i="2"/>
  <c r="BQ30" i="2"/>
  <c r="BR206" i="2"/>
  <c r="AZ150" i="2"/>
  <c r="BA140" i="2"/>
  <c r="BA250" i="2"/>
  <c r="BC250" i="2" s="1"/>
  <c r="BG250" i="2" s="1"/>
  <c r="AZ171" i="2"/>
  <c r="BB171" i="2" s="1"/>
  <c r="BF171" i="2" s="1"/>
  <c r="BA342" i="2"/>
  <c r="BC342" i="2" s="1"/>
  <c r="BG342" i="2" s="1"/>
  <c r="BA506" i="2"/>
  <c r="BA625" i="2"/>
  <c r="AZ133" i="2"/>
  <c r="BA93" i="2"/>
  <c r="AZ694" i="2"/>
  <c r="BB694" i="2" s="1"/>
  <c r="BF694" i="2" s="1"/>
  <c r="BA578" i="2"/>
  <c r="BC578" i="2" s="1"/>
  <c r="BD578" i="2" s="1"/>
  <c r="BH578" i="2" s="1"/>
  <c r="BA383" i="2"/>
  <c r="BQ156" i="2"/>
  <c r="BR88" i="2"/>
  <c r="BR529" i="2"/>
  <c r="BQ338" i="2"/>
  <c r="BQ234" i="2"/>
  <c r="BB234" i="2" s="1"/>
  <c r="BF234" i="2" s="1"/>
  <c r="BQ158" i="2"/>
  <c r="BQ508" i="2"/>
  <c r="BR799" i="2"/>
  <c r="BQ480" i="2"/>
  <c r="BB480" i="2" s="1"/>
  <c r="BF480" i="2" s="1"/>
  <c r="BR519" i="2"/>
  <c r="BR56" i="2"/>
  <c r="BC56" i="2" s="1"/>
  <c r="BG56" i="2" s="1"/>
  <c r="BQ355" i="2"/>
  <c r="BR468" i="2"/>
  <c r="BR29" i="2"/>
  <c r="BR591" i="2"/>
  <c r="BQ169" i="2"/>
  <c r="BQ327" i="2"/>
  <c r="BQ192" i="2"/>
  <c r="BQ367" i="2"/>
  <c r="BR624" i="2"/>
  <c r="BQ121" i="2"/>
  <c r="BQ550" i="2"/>
  <c r="BR242" i="2"/>
  <c r="BQ701" i="2"/>
  <c r="BQ321" i="2"/>
  <c r="BQ286" i="2"/>
  <c r="BQ60" i="2"/>
  <c r="BQ278" i="2"/>
  <c r="BR758" i="2"/>
  <c r="BQ623" i="2"/>
  <c r="BQ245" i="2"/>
  <c r="BB245" i="2" s="1"/>
  <c r="BF245" i="2" s="1"/>
  <c r="BQ170" i="2"/>
  <c r="BQ698" i="2"/>
  <c r="BQ57" i="2"/>
  <c r="BR706" i="2"/>
  <c r="BQ330" i="2"/>
  <c r="BR363" i="2"/>
  <c r="BQ809" i="2"/>
  <c r="BQ542" i="2"/>
  <c r="BQ366" i="2"/>
  <c r="BQ677" i="2"/>
  <c r="BR479" i="2"/>
  <c r="BQ406" i="2"/>
  <c r="BQ767" i="2"/>
  <c r="BR786" i="2"/>
  <c r="BQ316" i="2"/>
  <c r="BQ220" i="2"/>
  <c r="BR87" i="2"/>
  <c r="BQ251" i="2"/>
  <c r="BQ113" i="2"/>
  <c r="BQ517" i="2"/>
  <c r="BR219" i="2"/>
  <c r="BQ709" i="2"/>
  <c r="BR55" i="2"/>
  <c r="BR625" i="2"/>
  <c r="BQ134" i="2"/>
  <c r="BR805" i="2"/>
  <c r="BR289" i="2"/>
  <c r="BR695" i="2"/>
  <c r="BQ101" i="2"/>
  <c r="BQ52" i="2"/>
  <c r="BQ371" i="2"/>
  <c r="BQ364" i="2"/>
  <c r="BR300" i="2"/>
  <c r="BR746" i="2"/>
  <c r="BR194" i="2"/>
  <c r="BQ325" i="2"/>
  <c r="BQ257" i="2"/>
  <c r="BR116" i="2"/>
  <c r="BQ259" i="2"/>
  <c r="BQ238" i="2"/>
  <c r="BQ438" i="2"/>
  <c r="BR548" i="2"/>
  <c r="BR232" i="2"/>
  <c r="BQ97" i="2"/>
  <c r="BB97" i="2" s="1"/>
  <c r="BF97" i="2" s="1"/>
  <c r="BQ154" i="2"/>
  <c r="BR270" i="2"/>
  <c r="BR98" i="2"/>
  <c r="BQ291" i="2"/>
  <c r="BR385" i="2"/>
  <c r="BC385" i="2" s="1"/>
  <c r="BG385" i="2" s="1"/>
  <c r="BR661" i="2"/>
  <c r="BQ69" i="2"/>
  <c r="BQ540" i="2"/>
  <c r="BQ298" i="2"/>
  <c r="BR268" i="2"/>
  <c r="BQ254" i="2"/>
  <c r="BR696" i="2"/>
  <c r="BR722" i="2"/>
  <c r="BQ380" i="2"/>
  <c r="BA99" i="2"/>
  <c r="BC99" i="2" s="1"/>
  <c r="BG99" i="2" s="1"/>
  <c r="BA151" i="2"/>
  <c r="BA419" i="2"/>
  <c r="BC419" i="2" s="1"/>
  <c r="BG419" i="2" s="1"/>
  <c r="BA184" i="2"/>
  <c r="BC184" i="2" s="1"/>
  <c r="BG184" i="2" s="1"/>
  <c r="BA83" i="2"/>
  <c r="AZ134" i="2"/>
  <c r="BA720" i="2"/>
  <c r="BC720" i="2" s="1"/>
  <c r="BG720" i="2" s="1"/>
  <c r="AZ615" i="2"/>
  <c r="BA635" i="2"/>
  <c r="AZ561" i="2"/>
  <c r="BA555" i="2"/>
  <c r="BC555" i="2" s="1"/>
  <c r="BD555" i="2" s="1"/>
  <c r="BH555" i="2" s="1"/>
  <c r="BA348" i="2"/>
  <c r="BA311" i="2"/>
  <c r="BR25" i="2"/>
  <c r="BQ573" i="2"/>
  <c r="BR415" i="2"/>
  <c r="BR551" i="2"/>
  <c r="BQ481" i="2"/>
  <c r="BQ342" i="2"/>
  <c r="BQ152" i="2"/>
  <c r="BQ666" i="2"/>
  <c r="BQ313" i="2"/>
  <c r="BQ394" i="2"/>
  <c r="BQ447" i="2"/>
  <c r="BR451" i="2"/>
  <c r="BQ766" i="2"/>
  <c r="BQ416" i="2"/>
  <c r="BQ469" i="2"/>
  <c r="BQ613" i="2"/>
  <c r="BQ253" i="2"/>
  <c r="BR727" i="2"/>
  <c r="BQ645" i="2"/>
  <c r="BQ185" i="2"/>
  <c r="BQ390" i="2"/>
  <c r="BQ218" i="2"/>
  <c r="BQ217" i="2"/>
  <c r="BR215" i="2"/>
  <c r="BQ155" i="2"/>
  <c r="BQ301" i="2"/>
  <c r="BR34" i="2"/>
  <c r="BQ574" i="2"/>
  <c r="BR537" i="2"/>
  <c r="BQ46" i="2"/>
  <c r="BQ376" i="2"/>
  <c r="BR193" i="2"/>
  <c r="BQ627" i="2"/>
  <c r="BQ33" i="2"/>
  <c r="BQ198" i="2"/>
  <c r="BR203" i="2"/>
  <c r="BQ10" i="2"/>
  <c r="BQ21" i="2"/>
  <c r="BR39" i="2"/>
  <c r="BR751" i="2"/>
  <c r="BQ165" i="2"/>
  <c r="BQ593" i="2"/>
  <c r="BB593" i="2" s="1"/>
  <c r="BF593" i="2" s="1"/>
  <c r="BR148" i="2"/>
  <c r="BQ157" i="2"/>
  <c r="BR221" i="2"/>
  <c r="BQ539" i="2"/>
  <c r="BR525" i="2"/>
  <c r="BR72" i="2"/>
  <c r="BR670" i="2"/>
  <c r="BQ24" i="2"/>
  <c r="BQ687" i="2"/>
  <c r="BQ417" i="2"/>
  <c r="BQ556" i="2"/>
  <c r="BQ446" i="2"/>
  <c r="BB446" i="2" s="1"/>
  <c r="BF446" i="2" s="1"/>
  <c r="BR785" i="2"/>
  <c r="BC785" i="2" s="1"/>
  <c r="BD785" i="2" s="1"/>
  <c r="BH785" i="2" s="1"/>
  <c r="BQ794" i="2"/>
  <c r="BQ657" i="2"/>
  <c r="BQ607" i="2"/>
  <c r="BR763" i="2"/>
  <c r="BC763" i="2" s="1"/>
  <c r="BD763" i="2" s="1"/>
  <c r="BH763" i="2" s="1"/>
  <c r="BQ457" i="2"/>
  <c r="BR498" i="2"/>
  <c r="BR506" i="2"/>
  <c r="BR536" i="2"/>
  <c r="BR7" i="2"/>
  <c r="BC7" i="2" s="1"/>
  <c r="BD7" i="2" s="1"/>
  <c r="BH7" i="2" s="1"/>
  <c r="BR466" i="2"/>
  <c r="BA260" i="2"/>
  <c r="BC260" i="2" s="1"/>
  <c r="BG260" i="2" s="1"/>
  <c r="BR485" i="2"/>
  <c r="BR567" i="2"/>
  <c r="BR721" i="2"/>
  <c r="BR619" i="2"/>
  <c r="BQ260" i="2"/>
  <c r="BQ127" i="2"/>
  <c r="BQ737" i="2"/>
  <c r="BR77" i="2"/>
  <c r="BQ423" i="2"/>
  <c r="BQ595" i="2"/>
  <c r="BR705" i="2"/>
  <c r="BC705" i="2" s="1"/>
  <c r="BG705" i="2" s="1"/>
  <c r="BR660" i="2"/>
  <c r="BR773" i="2"/>
  <c r="BQ671" i="2"/>
  <c r="BQ778" i="2"/>
  <c r="BQ796" i="2"/>
  <c r="BR434" i="2"/>
  <c r="BR151" i="2"/>
  <c r="BQ324" i="2"/>
  <c r="BQ424" i="2"/>
  <c r="BR728" i="2"/>
  <c r="BQ477" i="2"/>
  <c r="BR516" i="2"/>
  <c r="BR200" i="2"/>
  <c r="BQ178" i="2"/>
  <c r="BQ541" i="2"/>
  <c r="BQ163" i="2"/>
  <c r="BQ638" i="2"/>
  <c r="BQ124" i="2"/>
  <c r="BQ744" i="2"/>
  <c r="BQ810" i="2"/>
  <c r="BQ475" i="2"/>
  <c r="BR311" i="2"/>
  <c r="BR420" i="2"/>
  <c r="BQ104" i="2"/>
  <c r="BQ130" i="2"/>
  <c r="BQ569" i="2"/>
  <c r="BR53" i="2"/>
  <c r="BR456" i="2"/>
  <c r="BR639" i="2"/>
  <c r="BR523" i="2"/>
  <c r="BQ604" i="2"/>
  <c r="BR411" i="2"/>
  <c r="BR181" i="2"/>
  <c r="BR577" i="2"/>
  <c r="BQ495" i="2"/>
  <c r="BR340" i="2"/>
  <c r="BR373" i="2"/>
  <c r="BC373" i="2" s="1"/>
  <c r="BD373" i="2" s="1"/>
  <c r="BH373" i="2" s="1"/>
  <c r="BQ437" i="2"/>
  <c r="BR159" i="2"/>
  <c r="BQ649" i="2"/>
  <c r="BR620" i="2"/>
  <c r="BQ659" i="2"/>
  <c r="BQ820" i="2"/>
  <c r="BQ13" i="2"/>
  <c r="BQ92" i="2"/>
  <c r="BQ776" i="2"/>
  <c r="BQ588" i="2"/>
  <c r="BQ732" i="2"/>
  <c r="BR425" i="2"/>
  <c r="BR734" i="2"/>
  <c r="BQ512" i="2"/>
  <c r="BQ453" i="2"/>
  <c r="BQ489" i="2"/>
  <c r="BQ655" i="2"/>
  <c r="BQ652" i="2"/>
  <c r="BQ464" i="2"/>
  <c r="BB464" i="2" s="1"/>
  <c r="BF464" i="2" s="1"/>
  <c r="BQ514" i="2"/>
  <c r="BQ507" i="2"/>
  <c r="BR231" i="2"/>
  <c r="BR84" i="2"/>
  <c r="BQ261" i="2"/>
  <c r="BR388" i="2"/>
  <c r="BR626" i="2"/>
  <c r="BQ63" i="2"/>
  <c r="BQ137" i="2"/>
  <c r="BR114" i="2"/>
  <c r="BQ370" i="2"/>
  <c r="BR793" i="2"/>
  <c r="BQ524" i="2"/>
  <c r="BQ387" i="2"/>
  <c r="BQ208" i="2"/>
  <c r="BQ713" i="2"/>
  <c r="BQ421" i="2"/>
  <c r="BQ71" i="2"/>
  <c r="BR760" i="2"/>
  <c r="BR717" i="2"/>
  <c r="BR496" i="2"/>
  <c r="BR546" i="2"/>
  <c r="BQ443" i="2"/>
  <c r="BR263" i="2"/>
  <c r="BQ180" i="2"/>
  <c r="BR343" i="2"/>
  <c r="BR726" i="2"/>
  <c r="BQ612" i="2"/>
  <c r="BR271" i="2"/>
  <c r="BR735" i="2"/>
  <c r="BQ647" i="2"/>
  <c r="BQ777" i="2"/>
  <c r="BB777" i="2" s="1"/>
  <c r="BF777" i="2" s="1"/>
  <c r="BQ662" i="2"/>
  <c r="BQ356" i="2"/>
  <c r="BQ149" i="2"/>
  <c r="BR648" i="2"/>
  <c r="BQ598" i="2"/>
  <c r="BQ315" i="2"/>
  <c r="BQ65" i="2"/>
  <c r="BQ51" i="2"/>
  <c r="BQ322" i="2"/>
  <c r="BQ533" i="2"/>
  <c r="BQ428" i="2"/>
  <c r="BQ579" i="2"/>
  <c r="BQ112" i="2"/>
  <c r="BR549" i="2"/>
  <c r="BQ538" i="2"/>
  <c r="BR204" i="2"/>
  <c r="BR391" i="2"/>
  <c r="BQ667" i="2"/>
  <c r="BQ522" i="2"/>
  <c r="BQ527" i="2"/>
  <c r="BR678" i="2"/>
  <c r="BQ640" i="2"/>
  <c r="BQ749" i="2"/>
  <c r="BR689" i="2"/>
  <c r="BQ646" i="2"/>
  <c r="BQ433" i="2"/>
  <c r="BR513" i="2"/>
  <c r="BR633" i="2"/>
  <c r="BQ361" i="2"/>
  <c r="BQ521" i="2"/>
  <c r="BQ668" i="2"/>
  <c r="BQ132" i="2"/>
  <c r="BR455" i="2"/>
  <c r="BR821" i="2"/>
  <c r="BR520" i="2"/>
  <c r="BR635" i="2"/>
  <c r="BR653" i="2"/>
  <c r="BQ427" i="2"/>
  <c r="BQ287" i="2"/>
  <c r="BQ780" i="2"/>
  <c r="BQ771" i="2"/>
  <c r="BR255" i="2"/>
  <c r="BQ615" i="2"/>
  <c r="BQ761" i="2"/>
  <c r="BQ386" i="2"/>
  <c r="BR103" i="2"/>
  <c r="BQ212" i="2"/>
  <c r="BQ133" i="2"/>
  <c r="BR816" i="2"/>
  <c r="BR702" i="2"/>
  <c r="BR501" i="2"/>
  <c r="BC501" i="2" s="1"/>
  <c r="BD501" i="2" s="1"/>
  <c r="BH501" i="2" s="1"/>
  <c r="BR135" i="2"/>
  <c r="BQ175" i="2"/>
  <c r="BQ681" i="2"/>
  <c r="BQ797" i="2"/>
  <c r="BR399" i="2"/>
  <c r="BQ637" i="2"/>
  <c r="BQ603" i="2"/>
  <c r="BQ562" i="2"/>
  <c r="BR279" i="2"/>
  <c r="BQ188" i="2"/>
  <c r="BQ473" i="2"/>
  <c r="BQ656" i="2"/>
  <c r="BQ764" i="2"/>
  <c r="BQ739" i="2"/>
  <c r="BQ402" i="2"/>
  <c r="BR119" i="2"/>
  <c r="BQ686" i="2"/>
  <c r="BR679" i="2"/>
  <c r="BQ418" i="2"/>
  <c r="BQ708" i="2"/>
  <c r="BR609" i="2"/>
  <c r="BQ644" i="2"/>
  <c r="BQ561" i="2"/>
  <c r="BR704" i="2"/>
  <c r="BR782" i="2"/>
  <c r="BR488" i="2"/>
  <c r="BR742" i="2"/>
  <c r="BR95" i="2"/>
  <c r="BR223" i="2"/>
  <c r="BQ509" i="2"/>
  <c r="BR725" i="2"/>
  <c r="BR710" i="2"/>
  <c r="BC710" i="2" s="1"/>
  <c r="BG710" i="2" s="1"/>
  <c r="BR493" i="2"/>
  <c r="BC493" i="2" s="1"/>
  <c r="BG493" i="2" s="1"/>
  <c r="BQ586" i="2"/>
  <c r="BQ703" i="2"/>
  <c r="BQ172" i="2"/>
  <c r="BR409" i="2"/>
  <c r="BQ672" i="2"/>
  <c r="BR748" i="2"/>
  <c r="BC748" i="2" s="1"/>
  <c r="BD748" i="2" s="1"/>
  <c r="BH748" i="2" s="1"/>
  <c r="BR814" i="2"/>
  <c r="BQ503" i="2"/>
  <c r="BR490" i="2"/>
  <c r="BR140" i="2"/>
  <c r="BR61" i="2"/>
  <c r="BQ628" i="2"/>
  <c r="BQ568" i="2"/>
  <c r="BR471" i="2"/>
  <c r="BR757" i="2"/>
  <c r="BC757" i="2" s="1"/>
  <c r="BG757" i="2" s="1"/>
  <c r="BQ714" i="2"/>
  <c r="BR560" i="2"/>
  <c r="BR458" i="2"/>
  <c r="BR583" i="2"/>
  <c r="BR459" i="2"/>
  <c r="BQ395" i="2"/>
  <c r="BQ822" i="2"/>
  <c r="BQ676" i="2"/>
  <c r="BR592" i="2"/>
  <c r="BQ570" i="2"/>
  <c r="BR756" i="2"/>
  <c r="BQ111" i="2"/>
  <c r="BQ191" i="2"/>
  <c r="BR108" i="2"/>
  <c r="BQ718" i="2"/>
  <c r="BQ792" i="2"/>
  <c r="BR381" i="2"/>
  <c r="BQ795" i="2"/>
  <c r="BR401" i="2"/>
  <c r="BQ651" i="2"/>
  <c r="BQ669" i="2"/>
  <c r="BQ750" i="2"/>
  <c r="BQ581" i="2"/>
  <c r="BR528" i="2"/>
  <c r="BQ578" i="2"/>
  <c r="BQ378" i="2"/>
  <c r="BR295" i="2"/>
  <c r="BR788" i="2"/>
  <c r="BR440" i="2"/>
  <c r="BC440" i="2" s="1"/>
  <c r="BD440" i="2" s="1"/>
  <c r="BH440" i="2" s="1"/>
  <c r="BQ393" i="2"/>
  <c r="BQ504" i="2"/>
  <c r="BQ377" i="2"/>
  <c r="BR740" i="2"/>
  <c r="BQ733" i="2"/>
  <c r="BQ426" i="2"/>
  <c r="BQ806" i="2"/>
  <c r="BQ584" i="2"/>
  <c r="BQ791" i="2"/>
  <c r="BQ557" i="2"/>
  <c r="BQ801" i="2"/>
  <c r="BQ692" i="2"/>
  <c r="BQ474" i="2"/>
  <c r="BQ724" i="2"/>
  <c r="BQ790" i="2"/>
  <c r="BQ497" i="2"/>
  <c r="BQ699" i="2"/>
  <c r="BQ715" i="2"/>
  <c r="BQ774" i="2"/>
  <c r="BQ535" i="2"/>
  <c r="BQ552" i="2"/>
  <c r="BQ602" i="2"/>
  <c r="BC585" i="2"/>
  <c r="BG585" i="2" s="1"/>
  <c r="BC66" i="2"/>
  <c r="BG66" i="2" s="1"/>
  <c r="BC397" i="2"/>
  <c r="BG397" i="2" s="1"/>
  <c r="BB585" i="2"/>
  <c r="BF585" i="2" s="1"/>
  <c r="BC365" i="2"/>
  <c r="BD365" i="2" s="1"/>
  <c r="BH365" i="2" s="1"/>
  <c r="BC510" i="2"/>
  <c r="BG510" i="2" s="1"/>
  <c r="BC105" i="2"/>
  <c r="BG105" i="2" s="1"/>
  <c r="BC316" i="2"/>
  <c r="BD316" i="2" s="1"/>
  <c r="BH316" i="2" s="1"/>
  <c r="BB484" i="2"/>
  <c r="BF484" i="2" s="1"/>
  <c r="BC364" i="2"/>
  <c r="BD364" i="2" s="1"/>
  <c r="BH364" i="2" s="1"/>
  <c r="BC369" i="2"/>
  <c r="BG369" i="2" s="1"/>
  <c r="BB391" i="2"/>
  <c r="BF391" i="2" s="1"/>
  <c r="BC394" i="2"/>
  <c r="BG394" i="2" s="1"/>
  <c r="BC487" i="2"/>
  <c r="BG487" i="2" s="1"/>
  <c r="BC765" i="2"/>
  <c r="BD765" i="2" s="1"/>
  <c r="BH765" i="2" s="1"/>
  <c r="BC379" i="2"/>
  <c r="BG379" i="2" s="1"/>
  <c r="BC542" i="2"/>
  <c r="BG542" i="2" s="1"/>
  <c r="BB476" i="2"/>
  <c r="BF476" i="2" s="1"/>
  <c r="BC49" i="2"/>
  <c r="BG49" i="2" s="1"/>
  <c r="BC318" i="2"/>
  <c r="BD318" i="2" s="1"/>
  <c r="BH318" i="2" s="1"/>
  <c r="BC173" i="2"/>
  <c r="BG173" i="2" s="1"/>
  <c r="BC557" i="2"/>
  <c r="BD557" i="2" s="1"/>
  <c r="BH557" i="2" s="1"/>
  <c r="BC552" i="2"/>
  <c r="BD552" i="2" s="1"/>
  <c r="BH552" i="2" s="1"/>
  <c r="BC584" i="2"/>
  <c r="BG584" i="2" s="1"/>
  <c r="BC403" i="2"/>
  <c r="BG403" i="2" s="1"/>
  <c r="BC178" i="2"/>
  <c r="BD178" i="2" s="1"/>
  <c r="BH178" i="2" s="1"/>
  <c r="BC24" i="2"/>
  <c r="BG24" i="2" s="1"/>
  <c r="BC163" i="2"/>
  <c r="BD163" i="2" s="1"/>
  <c r="BH163" i="2" s="1"/>
  <c r="BC115" i="2"/>
  <c r="BD115" i="2" s="1"/>
  <c r="BH115" i="2" s="1"/>
  <c r="BC558" i="2"/>
  <c r="BD558" i="2" s="1"/>
  <c r="BH558" i="2" s="1"/>
  <c r="BB271" i="2"/>
  <c r="BF271" i="2" s="1"/>
  <c r="BC284" i="2"/>
  <c r="BG284" i="2" s="1"/>
  <c r="BB488" i="2"/>
  <c r="BF488" i="2" s="1"/>
  <c r="BC672" i="2"/>
  <c r="BG672" i="2" s="1"/>
  <c r="BC495" i="2"/>
  <c r="BD495" i="2" s="1"/>
  <c r="BH495" i="2" s="1"/>
  <c r="BC574" i="2"/>
  <c r="BD574" i="2" s="1"/>
  <c r="BH574" i="2" s="1"/>
  <c r="BC811" i="2"/>
  <c r="BG811" i="2" s="1"/>
  <c r="BB142" i="2"/>
  <c r="BF142" i="2" s="1"/>
  <c r="BC336" i="2"/>
  <c r="BD336" i="2" s="1"/>
  <c r="BH336" i="2" s="1"/>
  <c r="BB383" i="2"/>
  <c r="BF383" i="2" s="1"/>
  <c r="BB106" i="2"/>
  <c r="BF106" i="2" s="1"/>
  <c r="BC17" i="2"/>
  <c r="BG17" i="2" s="1"/>
  <c r="BC783" i="2"/>
  <c r="BD783" i="2" s="1"/>
  <c r="BH783" i="2" s="1"/>
  <c r="BB374" i="2"/>
  <c r="BF374" i="2" s="1"/>
  <c r="BC277" i="2"/>
  <c r="BG277" i="2" s="1"/>
  <c r="BC65" i="2"/>
  <c r="BD65" i="2" s="1"/>
  <c r="BH65" i="2" s="1"/>
  <c r="BC478" i="2"/>
  <c r="BG478" i="2" s="1"/>
  <c r="BC579" i="2"/>
  <c r="BD579" i="2" s="1"/>
  <c r="BH579" i="2" s="1"/>
  <c r="BC112" i="2"/>
  <c r="BG112" i="2" s="1"/>
  <c r="BB706" i="2"/>
  <c r="BF706" i="2" s="1"/>
  <c r="BC345" i="2"/>
  <c r="BG345" i="2" s="1"/>
  <c r="BC190" i="2"/>
  <c r="BG190" i="2" s="1"/>
  <c r="BB240" i="2"/>
  <c r="BF240" i="2" s="1"/>
  <c r="BC475" i="2"/>
  <c r="BD475" i="2" s="1"/>
  <c r="BH475" i="2" s="1"/>
  <c r="BB59" i="2"/>
  <c r="BF59" i="2" s="1"/>
  <c r="BC169" i="2"/>
  <c r="BD169" i="2" s="1"/>
  <c r="BH169" i="2" s="1"/>
  <c r="BA305" i="2"/>
  <c r="AZ300" i="2"/>
  <c r="BA41" i="2"/>
  <c r="BA390" i="2"/>
  <c r="BA168" i="2"/>
  <c r="BC168" i="2" s="1"/>
  <c r="BA110" i="2"/>
  <c r="BC110" i="2" s="1"/>
  <c r="AZ167" i="2"/>
  <c r="AZ195" i="2"/>
  <c r="BA44" i="2"/>
  <c r="BA128" i="2"/>
  <c r="BA181" i="2"/>
  <c r="BA232" i="2"/>
  <c r="BA246" i="2"/>
  <c r="BA535" i="2"/>
  <c r="BA569" i="2"/>
  <c r="BC569" i="2" s="1"/>
  <c r="BA653" i="2"/>
  <c r="BA743" i="2"/>
  <c r="BA775" i="2"/>
  <c r="BA712" i="2"/>
  <c r="BA696" i="2"/>
  <c r="BA681" i="2"/>
  <c r="BA572" i="2"/>
  <c r="BA692" i="2"/>
  <c r="BA399" i="2"/>
  <c r="BA514" i="2"/>
  <c r="BA657" i="2"/>
  <c r="AZ218" i="2"/>
  <c r="AZ137" i="2"/>
  <c r="AZ101" i="2"/>
  <c r="AZ194" i="2"/>
  <c r="BA745" i="2"/>
  <c r="BA753" i="2"/>
  <c r="BC753" i="2" s="1"/>
  <c r="BA721" i="2"/>
  <c r="BA674" i="2"/>
  <c r="BA786" i="2"/>
  <c r="AZ619" i="2"/>
  <c r="BA504" i="2"/>
  <c r="BA488" i="2"/>
  <c r="BA508" i="2"/>
  <c r="BA492" i="2"/>
  <c r="BA476" i="2"/>
  <c r="AZ452" i="2"/>
  <c r="BA433" i="2"/>
  <c r="AZ433" i="2"/>
  <c r="BA331" i="2"/>
  <c r="AZ407" i="2"/>
  <c r="AZ327" i="2"/>
  <c r="AZ265" i="2"/>
  <c r="BA564" i="2"/>
  <c r="BC564" i="2" s="1"/>
  <c r="BA522" i="2"/>
  <c r="BA215" i="2"/>
  <c r="AZ46" i="2"/>
  <c r="BA762" i="2"/>
  <c r="BA746" i="2"/>
  <c r="BA654" i="2"/>
  <c r="BA734" i="2"/>
  <c r="BA497" i="2"/>
  <c r="AZ18" i="2"/>
  <c r="AZ146" i="2"/>
  <c r="BA91" i="2"/>
  <c r="AZ138" i="2"/>
  <c r="BA132" i="2"/>
  <c r="BA238" i="2"/>
  <c r="BA280" i="2"/>
  <c r="AZ297" i="2"/>
  <c r="BA427" i="2"/>
  <c r="BA124" i="2"/>
  <c r="BA172" i="2"/>
  <c r="BC172" i="2" s="1"/>
  <c r="AZ223" i="2"/>
  <c r="BA241" i="2"/>
  <c r="BC241" i="2" s="1"/>
  <c r="BA346" i="2"/>
  <c r="BA644" i="2"/>
  <c r="BA441" i="2"/>
  <c r="BA744" i="2"/>
  <c r="BA688" i="2"/>
  <c r="BA723" i="2"/>
  <c r="BA699" i="2"/>
  <c r="BA68" i="2"/>
  <c r="BA61" i="2"/>
  <c r="BA28" i="2"/>
  <c r="BA781" i="2"/>
  <c r="BA730" i="2"/>
  <c r="BA591" i="2"/>
  <c r="BA750" i="2"/>
  <c r="BA513" i="2"/>
  <c r="AZ557" i="2"/>
  <c r="BA460" i="2"/>
  <c r="AZ544" i="2"/>
  <c r="BA676" i="2"/>
  <c r="BA755" i="2"/>
  <c r="BA146" i="2"/>
  <c r="AZ222" i="2"/>
  <c r="BA223" i="2"/>
  <c r="AZ178" i="2"/>
  <c r="AZ226" i="2"/>
  <c r="BB226" i="2" s="1"/>
  <c r="BA137" i="2"/>
  <c r="BA687" i="2"/>
  <c r="BA42" i="2"/>
  <c r="BA805" i="2"/>
  <c r="BA714" i="2"/>
  <c r="BC714" i="2" s="1"/>
  <c r="BD714" i="2" s="1"/>
  <c r="BH714" i="2" s="1"/>
  <c r="BA638" i="2"/>
  <c r="AZ601" i="2"/>
  <c r="BA544" i="2"/>
  <c r="BC544" i="2" s="1"/>
  <c r="BD544" i="2" s="1"/>
  <c r="BH544" i="2" s="1"/>
  <c r="BA766" i="2"/>
  <c r="BA718" i="2"/>
  <c r="BA575" i="2"/>
  <c r="BA435" i="2"/>
  <c r="BA324" i="2"/>
  <c r="BA278" i="2"/>
  <c r="BA118" i="2"/>
  <c r="BA180" i="2"/>
  <c r="BA213" i="2"/>
  <c r="BA38" i="2"/>
  <c r="BA21" i="2"/>
  <c r="BC21" i="2" s="1"/>
  <c r="BA37" i="2"/>
  <c r="BA84" i="2"/>
  <c r="BA177" i="2"/>
  <c r="BA366" i="2"/>
  <c r="BA59" i="2"/>
  <c r="BA80" i="2"/>
  <c r="BA165" i="2"/>
  <c r="BA351" i="2"/>
  <c r="BA486" i="2"/>
  <c r="BA518" i="2"/>
  <c r="BA580" i="2"/>
  <c r="BA727" i="2"/>
  <c r="BA759" i="2"/>
  <c r="BA791" i="2"/>
  <c r="BA470" i="2"/>
  <c r="BC470" i="2" s="1"/>
  <c r="BA546" i="2"/>
  <c r="BA665" i="2"/>
  <c r="BA760" i="2"/>
  <c r="BA803" i="2"/>
  <c r="BA609" i="2"/>
  <c r="BA661" i="2"/>
  <c r="BA423" i="2"/>
  <c r="BC423" i="2" s="1"/>
  <c r="BA465" i="2"/>
  <c r="BA498" i="2"/>
  <c r="BA538" i="2"/>
  <c r="BC538" i="2" s="1"/>
  <c r="BA808" i="2"/>
  <c r="BC808" i="2" s="1"/>
  <c r="AZ186" i="2"/>
  <c r="AZ149" i="2"/>
  <c r="BA129" i="2"/>
  <c r="BC129" i="2" s="1"/>
  <c r="BA222" i="2"/>
  <c r="BA174" i="2"/>
  <c r="AZ145" i="2"/>
  <c r="AZ129" i="2"/>
  <c r="BA111" i="2"/>
  <c r="BA206" i="2"/>
  <c r="BA162" i="2"/>
  <c r="BA119" i="2"/>
  <c r="BA218" i="2"/>
  <c r="BA186" i="2"/>
  <c r="BA170" i="2"/>
  <c r="AZ81" i="2"/>
  <c r="BB81" i="2" s="1"/>
  <c r="BA60" i="2"/>
  <c r="BA793" i="2"/>
  <c r="BA761" i="2"/>
  <c r="BA729" i="2"/>
  <c r="BA682" i="2"/>
  <c r="BA817" i="2"/>
  <c r="AZ801" i="2"/>
  <c r="BA778" i="2"/>
  <c r="BA89" i="2"/>
  <c r="AZ821" i="2"/>
  <c r="BB821" i="2" s="1"/>
  <c r="BA813" i="2"/>
  <c r="BA769" i="2"/>
  <c r="BC769" i="2" s="1"/>
  <c r="BD769" i="2" s="1"/>
  <c r="BH769" i="2" s="1"/>
  <c r="BA737" i="2"/>
  <c r="BA698" i="2"/>
  <c r="BC698" i="2" s="1"/>
  <c r="BG698" i="2" s="1"/>
  <c r="BA40" i="2"/>
  <c r="AZ26" i="2"/>
  <c r="AZ714" i="2"/>
  <c r="BA670" i="2"/>
  <c r="AZ761" i="2"/>
  <c r="AZ745" i="2"/>
  <c r="AZ729" i="2"/>
  <c r="BA667" i="2"/>
  <c r="AZ532" i="2"/>
  <c r="AZ508" i="2"/>
  <c r="BA611" i="2"/>
  <c r="BA595" i="2"/>
  <c r="BA11" i="2"/>
  <c r="BA220" i="2"/>
  <c r="BA355" i="2"/>
  <c r="BC355" i="2" s="1"/>
  <c r="AZ184" i="2"/>
  <c r="AZ316" i="2"/>
  <c r="AZ130" i="2"/>
  <c r="AZ196" i="2"/>
  <c r="BA265" i="2"/>
  <c r="AZ358" i="2"/>
  <c r="BA197" i="2"/>
  <c r="AZ14" i="2"/>
  <c r="BA87" i="2"/>
  <c r="AZ74" i="2"/>
  <c r="BA48" i="2"/>
  <c r="BA71" i="2"/>
  <c r="BA92" i="2"/>
  <c r="BC92" i="2" s="1"/>
  <c r="AZ164" i="2"/>
  <c r="AZ231" i="2"/>
  <c r="BA292" i="2"/>
  <c r="BA317" i="2"/>
  <c r="BA354" i="2"/>
  <c r="BA375" i="2"/>
  <c r="BA114" i="2"/>
  <c r="BA152" i="2"/>
  <c r="BA208" i="2"/>
  <c r="BA254" i="2"/>
  <c r="BA269" i="2"/>
  <c r="BA306" i="2"/>
  <c r="BA367" i="2"/>
  <c r="BA88" i="2"/>
  <c r="BA109" i="2"/>
  <c r="BA135" i="2"/>
  <c r="BA159" i="2"/>
  <c r="AZ207" i="2"/>
  <c r="BA205" i="2"/>
  <c r="BA276" i="2"/>
  <c r="BC276" i="2" s="1"/>
  <c r="AZ328" i="2"/>
  <c r="BB328" i="2" s="1"/>
  <c r="BA339" i="2"/>
  <c r="BA381" i="2"/>
  <c r="BA398" i="2"/>
  <c r="BA458" i="2"/>
  <c r="BA139" i="2"/>
  <c r="AZ227" i="2"/>
  <c r="BB227" i="2" s="1"/>
  <c r="BA288" i="2"/>
  <c r="AZ296" i="2"/>
  <c r="BA314" i="2"/>
  <c r="BC314" i="2" s="1"/>
  <c r="BA377" i="2"/>
  <c r="BA534" i="2"/>
  <c r="BA587" i="2"/>
  <c r="BC587" i="2" s="1"/>
  <c r="AZ765" i="2"/>
  <c r="AZ749" i="2"/>
  <c r="AZ733" i="2"/>
  <c r="AZ717" i="2"/>
  <c r="BA619" i="2"/>
  <c r="BA509" i="2"/>
  <c r="BC509" i="2" s="1"/>
  <c r="BA666" i="2"/>
  <c r="BA650" i="2"/>
  <c r="BA582" i="2"/>
  <c r="BA566" i="2"/>
  <c r="BA512" i="2"/>
  <c r="BA496" i="2"/>
  <c r="BA480" i="2"/>
  <c r="BC480" i="2" s="1"/>
  <c r="BA489" i="2"/>
  <c r="BA532" i="2"/>
  <c r="BA516" i="2"/>
  <c r="BA500" i="2"/>
  <c r="BA484" i="2"/>
  <c r="BA485" i="2"/>
  <c r="BA349" i="2"/>
  <c r="BA420" i="2"/>
  <c r="BA405" i="2"/>
  <c r="BA389" i="2"/>
  <c r="BA444" i="2"/>
  <c r="BA387" i="2"/>
  <c r="BA439" i="2"/>
  <c r="AZ399" i="2"/>
  <c r="BA361" i="2"/>
  <c r="BA295" i="2"/>
  <c r="BA300" i="2"/>
  <c r="BA290" i="2"/>
  <c r="BA273" i="2"/>
  <c r="BA262" i="2"/>
  <c r="BC262" i="2" s="1"/>
  <c r="BA519" i="2"/>
  <c r="BA601" i="2"/>
  <c r="BA637" i="2"/>
  <c r="BA660" i="2"/>
  <c r="BA602" i="2"/>
  <c r="AZ711" i="2"/>
  <c r="BA807" i="2"/>
  <c r="BA788" i="2"/>
  <c r="BA415" i="2"/>
  <c r="BA573" i="2"/>
  <c r="BA648" i="2"/>
  <c r="BA680" i="2"/>
  <c r="BA526" i="2"/>
  <c r="BC526" i="2" s="1"/>
  <c r="BA556" i="2"/>
  <c r="BA596" i="2"/>
  <c r="BA459" i="2"/>
  <c r="BA589" i="2"/>
  <c r="BA641" i="2"/>
  <c r="BA739" i="2"/>
  <c r="BC739" i="2" s="1"/>
  <c r="BA771" i="2"/>
  <c r="BA198" i="2"/>
  <c r="BA145" i="2"/>
  <c r="BC145" i="2" s="1"/>
  <c r="AZ153" i="2"/>
  <c r="BA138" i="2"/>
  <c r="BC138" i="2" s="1"/>
  <c r="BA73" i="2"/>
  <c r="AZ161" i="2"/>
  <c r="AZ214" i="2"/>
  <c r="BA182" i="2"/>
  <c r="BA50" i="2"/>
  <c r="AZ93" i="2"/>
  <c r="BA77" i="2"/>
  <c r="BA20" i="2"/>
  <c r="BA9" i="2"/>
  <c r="AZ789" i="2"/>
  <c r="BA773" i="2"/>
  <c r="BA741" i="2"/>
  <c r="BA97" i="2"/>
  <c r="AZ50" i="2"/>
  <c r="AZ34" i="2"/>
  <c r="BB34" i="2" s="1"/>
  <c r="AZ22" i="2"/>
  <c r="BA16" i="2"/>
  <c r="BA679" i="2"/>
  <c r="AZ8" i="2"/>
  <c r="BA706" i="2"/>
  <c r="BA686" i="2"/>
  <c r="AZ678" i="2"/>
  <c r="AZ666" i="2"/>
  <c r="AZ650" i="2"/>
  <c r="AZ569" i="2"/>
  <c r="AZ504" i="2"/>
  <c r="BA662" i="2"/>
  <c r="BA646" i="2"/>
  <c r="BC646" i="2" s="1"/>
  <c r="BA631" i="2"/>
  <c r="BA563" i="2"/>
  <c r="BA782" i="2"/>
  <c r="BA774" i="2"/>
  <c r="BC774" i="2" s="1"/>
  <c r="BA758" i="2"/>
  <c r="BA742" i="2"/>
  <c r="BA726" i="2"/>
  <c r="AZ670" i="2"/>
  <c r="AZ654" i="2"/>
  <c r="AZ638" i="2"/>
  <c r="AZ631" i="2"/>
  <c r="BB631" i="2" s="1"/>
  <c r="BA559" i="2"/>
  <c r="BA505" i="2"/>
  <c r="BA599" i="2"/>
  <c r="AZ573" i="2"/>
  <c r="AZ456" i="2"/>
  <c r="AZ438" i="2"/>
  <c r="BA368" i="2"/>
  <c r="BC368" i="2" s="1"/>
  <c r="BA447" i="2"/>
  <c r="BA396" i="2"/>
  <c r="BA353" i="2"/>
  <c r="BA332" i="2"/>
  <c r="BC332" i="2" s="1"/>
  <c r="BA413" i="2"/>
  <c r="AZ315" i="2"/>
  <c r="BA263" i="2"/>
  <c r="BA333" i="2"/>
  <c r="AZ307" i="2"/>
  <c r="BA286" i="2"/>
  <c r="AZ261" i="2"/>
  <c r="BA310" i="2"/>
  <c r="BC310" i="2" s="1"/>
  <c r="BA242" i="2"/>
  <c r="BA347" i="2"/>
  <c r="BA391" i="2"/>
  <c r="BA209" i="2"/>
  <c r="AZ430" i="2"/>
  <c r="BA533" i="2"/>
  <c r="BC533" i="2" s="1"/>
  <c r="BA577" i="2"/>
  <c r="BA719" i="2"/>
  <c r="BA751" i="2"/>
  <c r="BA565" i="2"/>
  <c r="BA605" i="2"/>
  <c r="BA616" i="2"/>
  <c r="BA141" i="2"/>
  <c r="BA150" i="2"/>
  <c r="BC150" i="2" s="1"/>
  <c r="AZ190" i="2"/>
  <c r="AZ111" i="2"/>
  <c r="BA82" i="2"/>
  <c r="BC82" i="2" s="1"/>
  <c r="AZ162" i="2"/>
  <c r="BB162" i="2" s="1"/>
  <c r="BA69" i="2"/>
  <c r="BC69" i="2" s="1"/>
  <c r="BA31" i="2"/>
  <c r="BA19" i="2"/>
  <c r="BA797" i="2"/>
  <c r="BA94" i="2"/>
  <c r="BC94" i="2" s="1"/>
  <c r="BA43" i="2"/>
  <c r="AZ30" i="2"/>
  <c r="AZ817" i="2"/>
  <c r="BA23" i="2"/>
  <c r="BA675" i="2"/>
  <c r="BA659" i="2"/>
  <c r="BC659" i="2" s="1"/>
  <c r="BA643" i="2"/>
  <c r="BC643" i="2" s="1"/>
  <c r="BA567" i="2"/>
  <c r="BA603" i="2"/>
  <c r="AZ581" i="2"/>
  <c r="AZ781" i="2"/>
  <c r="AZ773" i="2"/>
  <c r="AZ757" i="2"/>
  <c r="AZ741" i="2"/>
  <c r="BB741" i="2" s="1"/>
  <c r="AZ725" i="2"/>
  <c r="BA663" i="2"/>
  <c r="BA647" i="2"/>
  <c r="AZ597" i="2"/>
  <c r="BA448" i="2"/>
  <c r="BA344" i="2"/>
  <c r="BC344" i="2" s="1"/>
  <c r="BA436" i="2"/>
  <c r="BA356" i="2"/>
  <c r="BC356" i="2" s="1"/>
  <c r="BA319" i="2"/>
  <c r="BA296" i="2"/>
  <c r="BA282" i="2"/>
  <c r="BA266" i="2"/>
  <c r="BA327" i="2"/>
  <c r="AZ282" i="2"/>
  <c r="AZ257" i="2"/>
  <c r="BA196" i="2"/>
  <c r="AZ175" i="2"/>
  <c r="BA298" i="2"/>
  <c r="AZ179" i="2"/>
  <c r="BA224" i="2"/>
  <c r="BC224" i="2" s="1"/>
  <c r="BA293" i="2"/>
  <c r="BA52" i="2"/>
  <c r="BA131" i="2"/>
  <c r="BA10" i="2"/>
  <c r="BC10" i="2" s="1"/>
  <c r="BA45" i="2"/>
  <c r="BA122" i="2"/>
  <c r="AZ188" i="2"/>
  <c r="BA597" i="2"/>
  <c r="BC597" i="2" s="1"/>
  <c r="BA593" i="2"/>
  <c r="BA799" i="2"/>
  <c r="BA407" i="2"/>
  <c r="BA462" i="2"/>
  <c r="BC462" i="2" s="1"/>
  <c r="BA673" i="2"/>
  <c r="BA633" i="2"/>
  <c r="BA656" i="2"/>
  <c r="BC656" i="2" s="1"/>
  <c r="BA787" i="2"/>
  <c r="BA153" i="2"/>
  <c r="AZ202" i="2"/>
  <c r="AZ141" i="2"/>
  <c r="AZ125" i="2"/>
  <c r="BA175" i="2"/>
  <c r="AZ67" i="2"/>
  <c r="BA191" i="2"/>
  <c r="AZ85" i="2"/>
  <c r="BB85" i="2" s="1"/>
  <c r="BA85" i="2"/>
  <c r="BA12" i="2"/>
  <c r="BA821" i="2"/>
  <c r="BA8" i="2"/>
  <c r="BC8" i="2" s="1"/>
  <c r="BA777" i="2"/>
  <c r="AZ702" i="2"/>
  <c r="AZ28" i="2"/>
  <c r="BA749" i="2"/>
  <c r="BA717" i="2"/>
  <c r="AZ512" i="2"/>
  <c r="AZ496" i="2"/>
  <c r="AZ662" i="2"/>
  <c r="AZ646" i="2"/>
  <c r="BA528" i="2"/>
  <c r="BA554" i="2"/>
  <c r="BA473" i="2"/>
  <c r="BC473" i="2" s="1"/>
  <c r="BA392" i="2"/>
  <c r="BA360" i="2"/>
  <c r="BA429" i="2"/>
  <c r="BA408" i="2"/>
  <c r="BC408" i="2" s="1"/>
  <c r="BA425" i="2"/>
  <c r="BA340" i="2"/>
  <c r="AZ303" i="2"/>
  <c r="BA258" i="2"/>
  <c r="BA79" i="2"/>
  <c r="BA63" i="2"/>
  <c r="AZ301" i="2"/>
  <c r="BA256" i="2"/>
  <c r="BC256" i="2" s="1"/>
  <c r="BA334" i="2"/>
  <c r="BA402" i="2"/>
  <c r="BC402" i="2" s="1"/>
  <c r="AZ183" i="2"/>
  <c r="BB183" i="2" s="1"/>
  <c r="AZ199" i="2"/>
  <c r="AZ320" i="2"/>
  <c r="BB320" i="2" s="1"/>
  <c r="AZ158" i="2"/>
  <c r="BA216" i="2"/>
  <c r="BA225" i="2"/>
  <c r="AZ321" i="2"/>
  <c r="BA363" i="2"/>
  <c r="BA466" i="2"/>
  <c r="AZ628" i="2"/>
  <c r="BA560" i="2"/>
  <c r="BA613" i="2"/>
  <c r="BC613" i="2" s="1"/>
  <c r="AZ549" i="2"/>
  <c r="BA561" i="2"/>
  <c r="BA708" i="2"/>
  <c r="BA735" i="2"/>
  <c r="BA767" i="2"/>
  <c r="BC767" i="2" s="1"/>
  <c r="BA581" i="2"/>
  <c r="BA704" i="2"/>
  <c r="BA795" i="2"/>
  <c r="BA202" i="2"/>
  <c r="BC202" i="2" s="1"/>
  <c r="BA157" i="2"/>
  <c r="BC157" i="2" s="1"/>
  <c r="BA134" i="2"/>
  <c r="BA90" i="2"/>
  <c r="BC90" i="2" s="1"/>
  <c r="BA210" i="2"/>
  <c r="AZ210" i="2"/>
  <c r="BA166" i="2"/>
  <c r="BA125" i="2"/>
  <c r="AZ115" i="2"/>
  <c r="AZ63" i="2"/>
  <c r="AZ12" i="2"/>
  <c r="BA790" i="2"/>
  <c r="BC790" i="2" s="1"/>
  <c r="BA101" i="2"/>
  <c r="BA36" i="2"/>
  <c r="AZ17" i="2"/>
  <c r="BA651" i="2"/>
  <c r="AZ565" i="2"/>
  <c r="BA671" i="2"/>
  <c r="BA655" i="2"/>
  <c r="BA639" i="2"/>
  <c r="BA607" i="2"/>
  <c r="BA615" i="2"/>
  <c r="BA583" i="2"/>
  <c r="BA548" i="2"/>
  <c r="AZ442" i="2"/>
  <c r="AZ421" i="2"/>
  <c r="BA372" i="2"/>
  <c r="BC372" i="2" s="1"/>
  <c r="BA417" i="2"/>
  <c r="BA337" i="2"/>
  <c r="BA352" i="2"/>
  <c r="BA315" i="2"/>
  <c r="BA307" i="2"/>
  <c r="BA274" i="2"/>
  <c r="BA240" i="2"/>
  <c r="BA271" i="2"/>
  <c r="BA14" i="2"/>
  <c r="BC14" i="2" s="1"/>
  <c r="AZ163" i="2"/>
  <c r="BA67" i="2"/>
  <c r="AZ55" i="2"/>
  <c r="BA503" i="2"/>
  <c r="BA511" i="2"/>
  <c r="BA652" i="2"/>
  <c r="BC652" i="2" s="1"/>
  <c r="BA410" i="2"/>
  <c r="AZ166" i="2"/>
  <c r="AZ77" i="2"/>
  <c r="BA54" i="2"/>
  <c r="AZ36" i="2"/>
  <c r="BA217" i="2"/>
  <c r="BA143" i="2"/>
  <c r="BA231" i="2"/>
  <c r="BA264" i="2"/>
  <c r="AZ176" i="2"/>
  <c r="BA483" i="2"/>
  <c r="BA756" i="2"/>
  <c r="BA491" i="2"/>
  <c r="BC491" i="2" s="1"/>
  <c r="BA568" i="2"/>
  <c r="BA736" i="2"/>
  <c r="AZ191" i="2"/>
  <c r="AZ305" i="2"/>
  <c r="BA445" i="2"/>
  <c r="BA764" i="2"/>
  <c r="BC764" i="2" s="1"/>
  <c r="BA474" i="2"/>
  <c r="BC474" i="2" s="1"/>
  <c r="BA86" i="2"/>
  <c r="BA46" i="2"/>
  <c r="BA770" i="2"/>
  <c r="BA754" i="2"/>
  <c r="BA738" i="2"/>
  <c r="BC738" i="2" s="1"/>
  <c r="BA722" i="2"/>
  <c r="AZ603" i="2"/>
  <c r="BA586" i="2"/>
  <c r="BC586" i="2" s="1"/>
  <c r="BA623" i="2"/>
  <c r="BA520" i="2"/>
  <c r="BA540" i="2"/>
  <c r="BC540" i="2" s="1"/>
  <c r="BA452" i="2"/>
  <c r="AZ403" i="2"/>
  <c r="BA443" i="2"/>
  <c r="BA393" i="2"/>
  <c r="BC393" i="2" s="1"/>
  <c r="BA357" i="2"/>
  <c r="BA308" i="2"/>
  <c r="AZ252" i="2"/>
  <c r="BA320" i="2"/>
  <c r="AZ299" i="2"/>
  <c r="BA127" i="2"/>
  <c r="BA204" i="2"/>
  <c r="AZ324" i="2"/>
  <c r="BA370" i="2"/>
  <c r="BA95" i="2"/>
  <c r="BA136" i="2"/>
  <c r="AZ168" i="2"/>
  <c r="AZ219" i="2"/>
  <c r="BB219" i="2" s="1"/>
  <c r="BA335" i="2"/>
  <c r="BA33" i="2"/>
  <c r="BA34" i="2"/>
  <c r="BA160" i="2"/>
  <c r="BA212" i="2"/>
  <c r="BA176" i="2"/>
  <c r="BA275" i="2"/>
  <c r="BC275" i="2" s="1"/>
  <c r="BA617" i="2"/>
  <c r="BA716" i="2"/>
  <c r="BA499" i="2"/>
  <c r="BC499" i="2" s="1"/>
  <c r="BA747" i="2"/>
  <c r="BA780" i="2"/>
  <c r="BC780" i="2" s="1"/>
  <c r="BA494" i="2"/>
  <c r="BC494" i="2" s="1"/>
  <c r="BA772" i="2"/>
  <c r="BA507" i="2"/>
  <c r="BA752" i="2"/>
  <c r="BA167" i="2"/>
  <c r="BA219" i="2"/>
  <c r="BA142" i="2"/>
  <c r="BA126" i="2"/>
  <c r="BC126" i="2" s="1"/>
  <c r="BA194" i="2"/>
  <c r="BA149" i="2"/>
  <c r="BA230" i="2"/>
  <c r="AZ89" i="2"/>
  <c r="BA801" i="2"/>
  <c r="BC801" i="2" s="1"/>
  <c r="AZ785" i="2"/>
  <c r="AZ19" i="2"/>
  <c r="BA695" i="2"/>
  <c r="AZ769" i="2"/>
  <c r="AZ753" i="2"/>
  <c r="AZ737" i="2"/>
  <c r="AZ721" i="2"/>
  <c r="BA683" i="2"/>
  <c r="BA598" i="2"/>
  <c r="BC598" i="2" s="1"/>
  <c r="AZ516" i="2"/>
  <c r="BB516" i="2" s="1"/>
  <c r="AZ500" i="2"/>
  <c r="AZ552" i="2"/>
  <c r="BA627" i="2"/>
  <c r="AZ577" i="2"/>
  <c r="BA571" i="2"/>
  <c r="BC571" i="2" s="1"/>
  <c r="BA426" i="2"/>
  <c r="AZ280" i="2"/>
  <c r="BA303" i="2"/>
  <c r="BA259" i="2"/>
  <c r="BC259" i="2" s="1"/>
  <c r="BA117" i="2"/>
  <c r="AZ180" i="2"/>
  <c r="AZ215" i="2"/>
  <c r="BA395" i="2"/>
  <c r="BA103" i="2"/>
  <c r="BA121" i="2"/>
  <c r="AZ172" i="2"/>
  <c r="BA192" i="2"/>
  <c r="BA297" i="2"/>
  <c r="BA350" i="2"/>
  <c r="AZ187" i="2"/>
  <c r="BB187" i="2" s="1"/>
  <c r="AZ211" i="2"/>
  <c r="BA343" i="2"/>
  <c r="BA411" i="2"/>
  <c r="BA669" i="2"/>
  <c r="BC669" i="2" s="1"/>
  <c r="BA732" i="2"/>
  <c r="BC732" i="2" s="1"/>
  <c r="BA515" i="2"/>
  <c r="BA490" i="2"/>
  <c r="BA530" i="2"/>
  <c r="BC530" i="2" s="1"/>
  <c r="BA806" i="2"/>
  <c r="BA479" i="2"/>
  <c r="BA636" i="2"/>
  <c r="BA668" i="2"/>
  <c r="BC668" i="2" s="1"/>
  <c r="BA724" i="2"/>
  <c r="BA431" i="2"/>
  <c r="BA768" i="2"/>
  <c r="BA133" i="2"/>
  <c r="BC133" i="2" s="1"/>
  <c r="BA211" i="2"/>
  <c r="AZ182" i="2"/>
  <c r="BA116" i="2"/>
  <c r="BA64" i="2"/>
  <c r="BC64" i="2" s="1"/>
  <c r="BA32" i="2"/>
  <c r="AZ42" i="2"/>
  <c r="AZ686" i="2"/>
  <c r="AZ805" i="2"/>
  <c r="BA678" i="2"/>
  <c r="BA702" i="2"/>
  <c r="AZ682" i="2"/>
  <c r="AZ674" i="2"/>
  <c r="BB674" i="2" s="1"/>
  <c r="AZ658" i="2"/>
  <c r="AZ642" i="2"/>
  <c r="BA536" i="2"/>
  <c r="AZ698" i="2"/>
  <c r="BA594" i="2"/>
  <c r="BC594" i="2" s="1"/>
  <c r="BA468" i="2"/>
  <c r="BA570" i="2"/>
  <c r="BC570" i="2" s="1"/>
  <c r="BA464" i="2"/>
  <c r="BA409" i="2"/>
  <c r="AZ395" i="2"/>
  <c r="AZ373" i="2"/>
  <c r="AZ417" i="2"/>
  <c r="BA401" i="2"/>
  <c r="BA248" i="2"/>
  <c r="BC248" i="2" s="1"/>
  <c r="AZ295" i="2"/>
  <c r="AZ290" i="2"/>
  <c r="AZ4" i="2"/>
  <c r="BA108" i="2"/>
  <c r="AZ302" i="2"/>
  <c r="AZ386" i="2"/>
  <c r="AZ144" i="2"/>
  <c r="BA203" i="2"/>
  <c r="AZ201" i="2"/>
  <c r="AZ335" i="2"/>
  <c r="BA29" i="2"/>
  <c r="AZ53" i="2"/>
  <c r="BB53" i="2" s="1"/>
  <c r="BA245" i="2"/>
  <c r="BC245" i="2" s="1"/>
  <c r="AZ329" i="2"/>
  <c r="BB329" i="2" s="1"/>
  <c r="BA430" i="2"/>
  <c r="BC430" i="2" s="1"/>
  <c r="AZ368" i="2"/>
  <c r="BA553" i="2"/>
  <c r="BA455" i="2"/>
  <c r="AZ551" i="2"/>
  <c r="BA707" i="2"/>
  <c r="BC707" i="2" s="1"/>
  <c r="BA469" i="2"/>
  <c r="BC469" i="2" s="1"/>
  <c r="AZ471" i="2"/>
  <c r="AZ72" i="2"/>
  <c r="BB72" i="2" s="1"/>
  <c r="AZ205" i="2"/>
  <c r="AZ298" i="2"/>
  <c r="AZ339" i="2"/>
  <c r="AZ294" i="2"/>
  <c r="AZ356" i="2"/>
  <c r="AZ372" i="2"/>
  <c r="AZ5" i="2"/>
  <c r="AZ45" i="2"/>
  <c r="AZ76" i="2"/>
  <c r="AZ27" i="2"/>
  <c r="BA57" i="2"/>
  <c r="BC57" i="2" s="1"/>
  <c r="AZ78" i="2"/>
  <c r="AZ118" i="2"/>
  <c r="AZ139" i="2"/>
  <c r="AZ181" i="2"/>
  <c r="BB181" i="2" s="1"/>
  <c r="BA200" i="2"/>
  <c r="AZ241" i="2"/>
  <c r="BA272" i="2"/>
  <c r="BC272" i="2" s="1"/>
  <c r="AZ334" i="2"/>
  <c r="BA321" i="2"/>
  <c r="BC321" i="2" s="1"/>
  <c r="AZ348" i="2"/>
  <c r="AZ375" i="2"/>
  <c r="AZ447" i="2"/>
  <c r="AZ451" i="2"/>
  <c r="AZ68" i="2"/>
  <c r="BB68" i="2" s="1"/>
  <c r="AZ155" i="2"/>
  <c r="AZ203" i="2"/>
  <c r="AZ273" i="2"/>
  <c r="AZ362" i="2"/>
  <c r="AZ402" i="2"/>
  <c r="AZ11" i="2"/>
  <c r="AZ70" i="2"/>
  <c r="BA120" i="2"/>
  <c r="BC120" i="2" s="1"/>
  <c r="BA25" i="2"/>
  <c r="BA70" i="2"/>
  <c r="BC70" i="2" s="1"/>
  <c r="BA104" i="2"/>
  <c r="BC104" i="2" s="1"/>
  <c r="BA148" i="2"/>
  <c r="AZ173" i="2"/>
  <c r="AZ229" i="2"/>
  <c r="AZ266" i="2"/>
  <c r="BB266" i="2" s="1"/>
  <c r="BA289" i="2"/>
  <c r="AZ309" i="2"/>
  <c r="BA329" i="2"/>
  <c r="BC329" i="2" s="1"/>
  <c r="BA380" i="2"/>
  <c r="BC380" i="2" s="1"/>
  <c r="AZ414" i="2"/>
  <c r="BB414" i="2" s="1"/>
  <c r="BA72" i="2"/>
  <c r="AZ140" i="2"/>
  <c r="BA201" i="2"/>
  <c r="BC201" i="2" s="1"/>
  <c r="AZ204" i="2"/>
  <c r="AZ260" i="2"/>
  <c r="BA268" i="2"/>
  <c r="AZ281" i="2"/>
  <c r="AZ314" i="2"/>
  <c r="AZ352" i="2"/>
  <c r="BA358" i="2"/>
  <c r="BC358" i="2" s="1"/>
  <c r="AZ398" i="2"/>
  <c r="AZ404" i="2"/>
  <c r="AZ485" i="2"/>
  <c r="AZ517" i="2"/>
  <c r="BA541" i="2"/>
  <c r="BC541" i="2" s="1"/>
  <c r="AZ584" i="2"/>
  <c r="AZ586" i="2"/>
  <c r="BA630" i="2"/>
  <c r="BC630" i="2" s="1"/>
  <c r="AZ612" i="2"/>
  <c r="AZ655" i="2"/>
  <c r="AZ709" i="2"/>
  <c r="AZ744" i="2"/>
  <c r="AZ693" i="2"/>
  <c r="AZ726" i="2"/>
  <c r="AZ758" i="2"/>
  <c r="AZ782" i="2"/>
  <c r="BA776" i="2"/>
  <c r="BC776" i="2" s="1"/>
  <c r="AZ784" i="2"/>
  <c r="BA810" i="2"/>
  <c r="BC810" i="2" s="1"/>
  <c r="AZ439" i="2"/>
  <c r="AZ445" i="2"/>
  <c r="BA525" i="2"/>
  <c r="AZ525" i="2"/>
  <c r="AZ574" i="2"/>
  <c r="AZ616" i="2"/>
  <c r="BB616" i="2" s="1"/>
  <c r="AZ622" i="2"/>
  <c r="BA691" i="2"/>
  <c r="BC691" i="2" s="1"/>
  <c r="AZ748" i="2"/>
  <c r="AZ806" i="2"/>
  <c r="AZ780" i="2"/>
  <c r="AZ505" i="2"/>
  <c r="AZ533" i="2"/>
  <c r="BA551" i="2"/>
  <c r="AZ580" i="2"/>
  <c r="AZ578" i="2"/>
  <c r="AZ606" i="2"/>
  <c r="AZ637" i="2"/>
  <c r="AZ610" i="2"/>
  <c r="AZ643" i="2"/>
  <c r="AZ675" i="2"/>
  <c r="AZ720" i="2"/>
  <c r="AZ695" i="2"/>
  <c r="AZ738" i="2"/>
  <c r="AZ770" i="2"/>
  <c r="BB770" i="2" s="1"/>
  <c r="AZ812" i="2"/>
  <c r="AZ408" i="2"/>
  <c r="AZ424" i="2"/>
  <c r="BA434" i="2"/>
  <c r="BA527" i="2"/>
  <c r="BC527" i="2" s="1"/>
  <c r="AZ531" i="2"/>
  <c r="AZ582" i="2"/>
  <c r="AZ588" i="2"/>
  <c r="AZ673" i="2"/>
  <c r="BA693" i="2"/>
  <c r="BC693" i="2" s="1"/>
  <c r="BA697" i="2"/>
  <c r="AZ756" i="2"/>
  <c r="BA816" i="2"/>
  <c r="AZ798" i="2"/>
  <c r="AZ820" i="2"/>
  <c r="BA229" i="2"/>
  <c r="BC229" i="2" s="1"/>
  <c r="AZ52" i="2"/>
  <c r="BA227" i="2"/>
  <c r="AZ230" i="2"/>
  <c r="AZ151" i="2"/>
  <c r="AZ54" i="2"/>
  <c r="BA58" i="2"/>
  <c r="BC58" i="2" s="1"/>
  <c r="AZ807" i="2"/>
  <c r="AZ771" i="2"/>
  <c r="AZ755" i="2"/>
  <c r="AZ739" i="2"/>
  <c r="AZ723" i="2"/>
  <c r="AZ690" i="2"/>
  <c r="AZ75" i="2"/>
  <c r="BA39" i="2"/>
  <c r="AZ783" i="2"/>
  <c r="AZ767" i="2"/>
  <c r="AZ751" i="2"/>
  <c r="AZ735" i="2"/>
  <c r="AZ719" i="2"/>
  <c r="AZ32" i="2"/>
  <c r="AZ811" i="2"/>
  <c r="AZ803" i="2"/>
  <c r="AZ763" i="2"/>
  <c r="AZ747" i="2"/>
  <c r="AZ731" i="2"/>
  <c r="AZ684" i="2"/>
  <c r="AZ668" i="2"/>
  <c r="AZ635" i="2"/>
  <c r="BB635" i="2" s="1"/>
  <c r="AZ548" i="2"/>
  <c r="AZ520" i="2"/>
  <c r="BA622" i="2"/>
  <c r="AZ688" i="2"/>
  <c r="AZ680" i="2"/>
  <c r="AZ538" i="2"/>
  <c r="AZ536" i="2"/>
  <c r="AZ524" i="2"/>
  <c r="AZ510" i="2"/>
  <c r="AZ502" i="2"/>
  <c r="AZ494" i="2"/>
  <c r="AZ486" i="2"/>
  <c r="AZ478" i="2"/>
  <c r="BA463" i="2"/>
  <c r="BC463" i="2" s="1"/>
  <c r="AZ473" i="2"/>
  <c r="AZ514" i="2"/>
  <c r="AZ506" i="2"/>
  <c r="BB506" i="2" s="1"/>
  <c r="AZ498" i="2"/>
  <c r="AZ490" i="2"/>
  <c r="AZ482" i="2"/>
  <c r="AZ474" i="2"/>
  <c r="AZ472" i="2"/>
  <c r="AZ450" i="2"/>
  <c r="BA384" i="2"/>
  <c r="BC384" i="2" s="1"/>
  <c r="AZ444" i="2"/>
  <c r="AZ415" i="2"/>
  <c r="BA386" i="2"/>
  <c r="BC386" i="2" s="1"/>
  <c r="AZ365" i="2"/>
  <c r="AZ393" i="2"/>
  <c r="AZ369" i="2"/>
  <c r="BB369" i="2" s="1"/>
  <c r="AZ448" i="2"/>
  <c r="AZ409" i="2"/>
  <c r="AZ263" i="2"/>
  <c r="AZ288" i="2"/>
  <c r="BA304" i="2"/>
  <c r="BC304" i="2" s="1"/>
  <c r="BA279" i="2"/>
  <c r="BA251" i="2"/>
  <c r="BC251" i="2" s="1"/>
  <c r="BA247" i="2"/>
  <c r="BC247" i="2" s="1"/>
  <c r="AZ47" i="2"/>
  <c r="AZ114" i="2"/>
  <c r="AZ49" i="2"/>
  <c r="AZ66" i="2"/>
  <c r="BA106" i="2"/>
  <c r="BC106" i="2" s="1"/>
  <c r="AZ127" i="2"/>
  <c r="AZ122" i="2"/>
  <c r="BA185" i="2"/>
  <c r="BC185" i="2" s="1"/>
  <c r="AZ243" i="2"/>
  <c r="AZ268" i="2"/>
  <c r="AZ338" i="2"/>
  <c r="BA326" i="2"/>
  <c r="AZ359" i="2"/>
  <c r="AZ396" i="2"/>
  <c r="BA432" i="2"/>
  <c r="AZ16" i="2"/>
  <c r="AZ86" i="2"/>
  <c r="AZ120" i="2"/>
  <c r="AZ169" i="2"/>
  <c r="AZ209" i="2"/>
  <c r="AZ220" i="2"/>
  <c r="AZ239" i="2"/>
  <c r="BA287" i="2"/>
  <c r="BC287" i="2" s="1"/>
  <c r="BA359" i="2"/>
  <c r="AZ371" i="2"/>
  <c r="AZ384" i="2"/>
  <c r="AZ23" i="2"/>
  <c r="AZ43" i="2"/>
  <c r="BA74" i="2"/>
  <c r="BC74" i="2" s="1"/>
  <c r="AZ7" i="2"/>
  <c r="AZ41" i="2"/>
  <c r="AZ62" i="2"/>
  <c r="AZ104" i="2"/>
  <c r="AZ108" i="2"/>
  <c r="AZ143" i="2"/>
  <c r="AZ148" i="2"/>
  <c r="BB148" i="2" s="1"/>
  <c r="AZ216" i="2"/>
  <c r="AZ249" i="2"/>
  <c r="AZ264" i="2"/>
  <c r="AZ283" i="2"/>
  <c r="AZ313" i="2"/>
  <c r="AZ340" i="2"/>
  <c r="AZ347" i="2"/>
  <c r="AZ376" i="2"/>
  <c r="AZ416" i="2"/>
  <c r="AZ412" i="2"/>
  <c r="AZ82" i="2"/>
  <c r="AZ160" i="2"/>
  <c r="AZ217" i="2"/>
  <c r="AZ208" i="2"/>
  <c r="AZ247" i="2"/>
  <c r="AZ287" i="2"/>
  <c r="AZ326" i="2"/>
  <c r="AZ363" i="2"/>
  <c r="BA374" i="2"/>
  <c r="BC374" i="2" s="1"/>
  <c r="BA416" i="2"/>
  <c r="BC416" i="2" s="1"/>
  <c r="AZ493" i="2"/>
  <c r="BA451" i="2"/>
  <c r="AZ521" i="2"/>
  <c r="AZ560" i="2"/>
  <c r="AZ519" i="2"/>
  <c r="AZ592" i="2"/>
  <c r="AZ645" i="2"/>
  <c r="AZ614" i="2"/>
  <c r="AZ663" i="2"/>
  <c r="AZ703" i="2"/>
  <c r="AZ760" i="2"/>
  <c r="AZ713" i="2"/>
  <c r="AZ734" i="2"/>
  <c r="AZ766" i="2"/>
  <c r="AZ786" i="2"/>
  <c r="AZ788" i="2"/>
  <c r="BA784" i="2"/>
  <c r="AZ392" i="2"/>
  <c r="AZ443" i="2"/>
  <c r="AZ469" i="2"/>
  <c r="AZ475" i="2"/>
  <c r="AZ545" i="2"/>
  <c r="AZ527" i="2"/>
  <c r="BA537" i="2"/>
  <c r="AZ598" i="2"/>
  <c r="AZ618" i="2"/>
  <c r="AZ649" i="2"/>
  <c r="AZ699" i="2"/>
  <c r="BA715" i="2"/>
  <c r="BC715" i="2" s="1"/>
  <c r="AZ764" i="2"/>
  <c r="AZ808" i="2"/>
  <c r="BA812" i="2"/>
  <c r="BC812" i="2" s="1"/>
  <c r="AZ513" i="2"/>
  <c r="AZ479" i="2"/>
  <c r="AZ535" i="2"/>
  <c r="AZ556" i="2"/>
  <c r="BA521" i="2"/>
  <c r="BC521" i="2" s="1"/>
  <c r="AZ594" i="2"/>
  <c r="BA614" i="2"/>
  <c r="BC614" i="2" s="1"/>
  <c r="AZ653" i="2"/>
  <c r="BB653" i="2" s="1"/>
  <c r="AZ596" i="2"/>
  <c r="AZ651" i="2"/>
  <c r="AZ679" i="2"/>
  <c r="BB679" i="2" s="1"/>
  <c r="AZ736" i="2"/>
  <c r="AZ697" i="2"/>
  <c r="AZ746" i="2"/>
  <c r="AZ792" i="2"/>
  <c r="BA794" i="2"/>
  <c r="BC794" i="2" s="1"/>
  <c r="AZ406" i="2"/>
  <c r="AZ434" i="2"/>
  <c r="AZ441" i="2"/>
  <c r="AZ483" i="2"/>
  <c r="AZ553" i="2"/>
  <c r="BB553" i="2" s="1"/>
  <c r="AZ546" i="2"/>
  <c r="AZ590" i="2"/>
  <c r="BA592" i="2"/>
  <c r="AZ624" i="2"/>
  <c r="AZ707" i="2"/>
  <c r="BA713" i="2"/>
  <c r="BC713" i="2" s="1"/>
  <c r="AZ772" i="2"/>
  <c r="AZ822" i="2"/>
  <c r="AZ800" i="2"/>
  <c r="BA796" i="2"/>
  <c r="BC796" i="2" s="1"/>
  <c r="AZ159" i="2"/>
  <c r="AZ119" i="2"/>
  <c r="AZ103" i="2"/>
  <c r="AZ61" i="2"/>
  <c r="AZ198" i="2"/>
  <c r="AZ123" i="2"/>
  <c r="AZ56" i="2"/>
  <c r="AZ95" i="2"/>
  <c r="BA100" i="2"/>
  <c r="AZ815" i="2"/>
  <c r="BA703" i="2"/>
  <c r="BC703" i="2" s="1"/>
  <c r="AZ99" i="2"/>
  <c r="AZ38" i="2"/>
  <c r="BB38" i="2" s="1"/>
  <c r="BA27" i="2"/>
  <c r="AZ795" i="2"/>
  <c r="AZ710" i="2"/>
  <c r="BB710" i="2" s="1"/>
  <c r="AZ672" i="2"/>
  <c r="BA30" i="2"/>
  <c r="BC30" i="2" s="1"/>
  <c r="BA802" i="2"/>
  <c r="BC802" i="2" s="1"/>
  <c r="AZ793" i="2"/>
  <c r="AZ787" i="2"/>
  <c r="AZ779" i="2"/>
  <c r="AZ633" i="2"/>
  <c r="AZ621" i="2"/>
  <c r="AZ613" i="2"/>
  <c r="BA606" i="2"/>
  <c r="BC606" i="2" s="1"/>
  <c r="AZ595" i="2"/>
  <c r="AZ518" i="2"/>
  <c r="AZ627" i="2"/>
  <c r="BA620" i="2"/>
  <c r="AZ607" i="2"/>
  <c r="AZ692" i="2"/>
  <c r="BA629" i="2"/>
  <c r="BC629" i="2" s="1"/>
  <c r="AZ591" i="2"/>
  <c r="AZ579" i="2"/>
  <c r="AZ563" i="2"/>
  <c r="BB563" i="2" s="1"/>
  <c r="AZ534" i="2"/>
  <c r="AZ468" i="2"/>
  <c r="AZ575" i="2"/>
  <c r="AZ559" i="2"/>
  <c r="BA471" i="2"/>
  <c r="AZ458" i="2"/>
  <c r="BA449" i="2"/>
  <c r="AZ429" i="2"/>
  <c r="AZ405" i="2"/>
  <c r="AZ389" i="2"/>
  <c r="AZ333" i="2"/>
  <c r="BA442" i="2"/>
  <c r="BC442" i="2" s="1"/>
  <c r="AZ419" i="2"/>
  <c r="AZ379" i="2"/>
  <c r="AZ357" i="2"/>
  <c r="BA454" i="2"/>
  <c r="AZ366" i="2"/>
  <c r="BA302" i="2"/>
  <c r="BC302" i="2" s="1"/>
  <c r="BA281" i="2"/>
  <c r="BA261" i="2"/>
  <c r="BC261" i="2" s="1"/>
  <c r="AZ293" i="2"/>
  <c r="BA255" i="2"/>
  <c r="AZ337" i="2"/>
  <c r="BA328" i="2"/>
  <c r="BC328" i="2" s="1"/>
  <c r="AZ292" i="2"/>
  <c r="AZ255" i="2"/>
  <c r="AZ250" i="2"/>
  <c r="BA243" i="2"/>
  <c r="BC243" i="2" s="1"/>
  <c r="BA18" i="2"/>
  <c r="BC18" i="2" s="1"/>
  <c r="AZ60" i="2"/>
  <c r="AZ98" i="2"/>
  <c r="AZ124" i="2"/>
  <c r="BA53" i="2"/>
  <c r="BA76" i="2"/>
  <c r="BC76" i="2" s="1"/>
  <c r="AZ112" i="2"/>
  <c r="AZ131" i="2"/>
  <c r="AZ154" i="2"/>
  <c r="AZ221" i="2"/>
  <c r="AZ235" i="2"/>
  <c r="BA253" i="2"/>
  <c r="BC253" i="2" s="1"/>
  <c r="AZ270" i="2"/>
  <c r="AZ306" i="2"/>
  <c r="AZ342" i="2"/>
  <c r="BA330" i="2"/>
  <c r="BC330" i="2" s="1"/>
  <c r="BA362" i="2"/>
  <c r="BC362" i="2" s="1"/>
  <c r="AZ355" i="2"/>
  <c r="BA428" i="2"/>
  <c r="BC428" i="2" s="1"/>
  <c r="AZ465" i="2"/>
  <c r="AZ15" i="2"/>
  <c r="AZ94" i="2"/>
  <c r="AZ152" i="2"/>
  <c r="AZ192" i="2"/>
  <c r="AZ225" i="2"/>
  <c r="AZ185" i="2"/>
  <c r="AZ256" i="2"/>
  <c r="BA294" i="2"/>
  <c r="BC294" i="2" s="1"/>
  <c r="AZ367" i="2"/>
  <c r="AZ378" i="2"/>
  <c r="BA406" i="2"/>
  <c r="BC406" i="2" s="1"/>
  <c r="AZ31" i="2"/>
  <c r="AZ51" i="2"/>
  <c r="AZ102" i="2"/>
  <c r="AZ35" i="2"/>
  <c r="AZ37" i="2"/>
  <c r="BA78" i="2"/>
  <c r="BC78" i="2" s="1"/>
  <c r="AZ110" i="2"/>
  <c r="AZ116" i="2"/>
  <c r="BA147" i="2"/>
  <c r="BC147" i="2" s="1"/>
  <c r="BA193" i="2"/>
  <c r="AZ193" i="2"/>
  <c r="AZ251" i="2"/>
  <c r="AZ275" i="2"/>
  <c r="AZ285" i="2"/>
  <c r="AZ317" i="2"/>
  <c r="AZ322" i="2"/>
  <c r="AZ351" i="2"/>
  <c r="AZ380" i="2"/>
  <c r="AZ418" i="2"/>
  <c r="AZ33" i="2"/>
  <c r="AZ90" i="2"/>
  <c r="AZ156" i="2"/>
  <c r="AZ228" i="2"/>
  <c r="AZ212" i="2"/>
  <c r="AZ258" i="2"/>
  <c r="AZ289" i="2"/>
  <c r="BA301" i="2"/>
  <c r="BC301" i="2" s="1"/>
  <c r="AZ325" i="2"/>
  <c r="AZ360" i="2"/>
  <c r="BB360" i="2" s="1"/>
  <c r="AZ330" i="2"/>
  <c r="AZ350" i="2"/>
  <c r="BA378" i="2"/>
  <c r="BC378" i="2" s="1"/>
  <c r="AZ455" i="2"/>
  <c r="AZ501" i="2"/>
  <c r="AZ487" i="2"/>
  <c r="AZ523" i="2"/>
  <c r="AZ568" i="2"/>
  <c r="AZ554" i="2"/>
  <c r="AZ626" i="2"/>
  <c r="AZ661" i="2"/>
  <c r="BB661" i="2" s="1"/>
  <c r="AZ639" i="2"/>
  <c r="AZ671" i="2"/>
  <c r="AZ705" i="2"/>
  <c r="AZ685" i="2"/>
  <c r="BA685" i="2"/>
  <c r="AZ742" i="2"/>
  <c r="BB742" i="2" s="1"/>
  <c r="AZ774" i="2"/>
  <c r="AZ790" i="2"/>
  <c r="AZ794" i="2"/>
  <c r="AZ802" i="2"/>
  <c r="AZ432" i="2"/>
  <c r="AZ428" i="2"/>
  <c r="AZ457" i="2"/>
  <c r="AZ491" i="2"/>
  <c r="AZ537" i="2"/>
  <c r="AZ541" i="2"/>
  <c r="BA547" i="2"/>
  <c r="BC547" i="2" s="1"/>
  <c r="AZ602" i="2"/>
  <c r="AZ632" i="2"/>
  <c r="AZ665" i="2"/>
  <c r="AZ701" i="2"/>
  <c r="AZ716" i="2"/>
  <c r="AZ681" i="2"/>
  <c r="BA814" i="2"/>
  <c r="AZ489" i="2"/>
  <c r="AZ461" i="2"/>
  <c r="AZ495" i="2"/>
  <c r="BA543" i="2"/>
  <c r="AZ564" i="2"/>
  <c r="BA539" i="2"/>
  <c r="BC539" i="2" s="1"/>
  <c r="AZ634" i="2"/>
  <c r="AZ629" i="2"/>
  <c r="AZ669" i="2"/>
  <c r="BA600" i="2"/>
  <c r="AZ659" i="2"/>
  <c r="AZ683" i="2"/>
  <c r="AZ752" i="2"/>
  <c r="BB752" i="2" s="1"/>
  <c r="AZ722" i="2"/>
  <c r="AZ754" i="2"/>
  <c r="BA798" i="2"/>
  <c r="AZ818" i="2"/>
  <c r="BA414" i="2"/>
  <c r="AZ410" i="2"/>
  <c r="AZ453" i="2"/>
  <c r="AZ499" i="2"/>
  <c r="BA523" i="2"/>
  <c r="BA549" i="2"/>
  <c r="BA608" i="2"/>
  <c r="BC608" i="2" s="1"/>
  <c r="AZ641" i="2"/>
  <c r="AZ630" i="2"/>
  <c r="BA677" i="2"/>
  <c r="BC677" i="2" s="1"/>
  <c r="AZ724" i="2"/>
  <c r="BA711" i="2"/>
  <c r="BA792" i="2"/>
  <c r="BC792" i="2" s="1"/>
  <c r="AZ814" i="2"/>
  <c r="BA154" i="2"/>
  <c r="BC154" i="2" s="1"/>
  <c r="AZ117" i="2"/>
  <c r="AZ109" i="2"/>
  <c r="BA123" i="2"/>
  <c r="BC123" i="2" s="1"/>
  <c r="BA161" i="2"/>
  <c r="BC161" i="2" s="1"/>
  <c r="AZ121" i="2"/>
  <c r="BA107" i="2"/>
  <c r="BC107" i="2" s="1"/>
  <c r="AZ819" i="2"/>
  <c r="BA804" i="2"/>
  <c r="BC804" i="2" s="1"/>
  <c r="AZ775" i="2"/>
  <c r="BB775" i="2" s="1"/>
  <c r="AZ759" i="2"/>
  <c r="AZ743" i="2"/>
  <c r="AZ727" i="2"/>
  <c r="AZ24" i="2"/>
  <c r="AZ813" i="2"/>
  <c r="AZ712" i="2"/>
  <c r="BA98" i="2"/>
  <c r="AZ87" i="2"/>
  <c r="AZ79" i="2"/>
  <c r="AZ73" i="2"/>
  <c r="BB73" i="2" s="1"/>
  <c r="AZ611" i="2"/>
  <c r="BA604" i="2"/>
  <c r="BC604" i="2" s="1"/>
  <c r="BA529" i="2"/>
  <c r="AZ625" i="2"/>
  <c r="AZ530" i="2"/>
  <c r="AZ704" i="2"/>
  <c r="AZ696" i="2"/>
  <c r="AZ623" i="2"/>
  <c r="AZ550" i="2"/>
  <c r="AZ542" i="2"/>
  <c r="AZ466" i="2"/>
  <c r="BB466" i="2" s="1"/>
  <c r="AZ522" i="2"/>
  <c r="AZ470" i="2"/>
  <c r="AZ462" i="2"/>
  <c r="AZ427" i="2"/>
  <c r="BA422" i="2"/>
  <c r="BC422" i="2" s="1"/>
  <c r="AZ411" i="2"/>
  <c r="AZ381" i="2"/>
  <c r="BB381" i="2" s="1"/>
  <c r="BA453" i="2"/>
  <c r="BC453" i="2" s="1"/>
  <c r="AZ440" i="2"/>
  <c r="AZ425" i="2"/>
  <c r="BA418" i="2"/>
  <c r="BC418" i="2" s="1"/>
  <c r="AZ341" i="2"/>
  <c r="AZ413" i="2"/>
  <c r="AZ401" i="2"/>
  <c r="AZ377" i="2"/>
  <c r="AZ349" i="2"/>
  <c r="AZ331" i="2"/>
  <c r="BB331" i="2" s="1"/>
  <c r="AZ274" i="2"/>
  <c r="AZ259" i="2"/>
  <c r="AZ244" i="2"/>
  <c r="BA235" i="2"/>
  <c r="BC235" i="2" s="1"/>
  <c r="BA285" i="2"/>
  <c r="BC285" i="2" s="1"/>
  <c r="AZ238" i="2"/>
  <c r="AZ286" i="2"/>
  <c r="AZ254" i="2"/>
  <c r="BA249" i="2"/>
  <c r="BA239" i="2"/>
  <c r="BC239" i="2" s="1"/>
  <c r="BA322" i="2"/>
  <c r="BC322" i="2" s="1"/>
  <c r="AZ269" i="2"/>
  <c r="BA237" i="2"/>
  <c r="BC237" i="2" s="1"/>
  <c r="AZ39" i="2"/>
  <c r="AZ57" i="2"/>
  <c r="AZ100" i="2"/>
  <c r="BA15" i="2"/>
  <c r="AZ64" i="2"/>
  <c r="AZ92" i="2"/>
  <c r="AZ128" i="2"/>
  <c r="BB128" i="2" s="1"/>
  <c r="AZ135" i="2"/>
  <c r="AZ165" i="2"/>
  <c r="AZ224" i="2"/>
  <c r="AZ237" i="2"/>
  <c r="AZ272" i="2"/>
  <c r="AZ291" i="2"/>
  <c r="AZ318" i="2"/>
  <c r="AZ346" i="2"/>
  <c r="AZ332" i="2"/>
  <c r="AZ354" i="2"/>
  <c r="BA382" i="2"/>
  <c r="AZ435" i="2"/>
  <c r="AZ467" i="2"/>
  <c r="AZ21" i="2"/>
  <c r="AZ132" i="2"/>
  <c r="AZ147" i="2"/>
  <c r="AZ200" i="2"/>
  <c r="AZ232" i="2"/>
  <c r="BA189" i="2"/>
  <c r="BC189" i="2" s="1"/>
  <c r="BA270" i="2"/>
  <c r="AZ336" i="2"/>
  <c r="AZ370" i="2"/>
  <c r="AZ394" i="2"/>
  <c r="AZ481" i="2"/>
  <c r="AZ25" i="2"/>
  <c r="AZ80" i="2"/>
  <c r="BA102" i="2"/>
  <c r="BC102" i="2" s="1"/>
  <c r="AZ29" i="2"/>
  <c r="BA55" i="2"/>
  <c r="AZ84" i="2"/>
  <c r="AZ96" i="2"/>
  <c r="AZ136" i="2"/>
  <c r="BA155" i="2"/>
  <c r="BC155" i="2" s="1"/>
  <c r="AZ213" i="2"/>
  <c r="AZ233" i="2"/>
  <c r="AZ253" i="2"/>
  <c r="AZ277" i="2"/>
  <c r="BA291" i="2"/>
  <c r="BC291" i="2" s="1"/>
  <c r="AZ304" i="2"/>
  <c r="BA325" i="2"/>
  <c r="BC325" i="2" s="1"/>
  <c r="BA371" i="2"/>
  <c r="BC371" i="2" s="1"/>
  <c r="AZ382" i="2"/>
  <c r="AZ420" i="2"/>
  <c r="BB420" i="2" s="1"/>
  <c r="AZ88" i="2"/>
  <c r="BB88" i="2" s="1"/>
  <c r="BA96" i="2"/>
  <c r="AZ177" i="2"/>
  <c r="AZ189" i="2"/>
  <c r="AZ197" i="2"/>
  <c r="AZ262" i="2"/>
  <c r="AZ279" i="2"/>
  <c r="AZ310" i="2"/>
  <c r="AZ344" i="2"/>
  <c r="AZ364" i="2"/>
  <c r="AZ343" i="2"/>
  <c r="AZ390" i="2"/>
  <c r="AZ388" i="2"/>
  <c r="AZ477" i="2"/>
  <c r="AZ509" i="2"/>
  <c r="AZ503" i="2"/>
  <c r="BA545" i="2"/>
  <c r="BC545" i="2" s="1"/>
  <c r="AZ576" i="2"/>
  <c r="AZ570" i="2"/>
  <c r="BA612" i="2"/>
  <c r="BC612" i="2" s="1"/>
  <c r="AZ600" i="2"/>
  <c r="AZ647" i="2"/>
  <c r="AZ677" i="2"/>
  <c r="AZ728" i="2"/>
  <c r="AZ691" i="2"/>
  <c r="AZ718" i="2"/>
  <c r="AZ750" i="2"/>
  <c r="AZ778" i="2"/>
  <c r="BA800" i="2"/>
  <c r="AZ796" i="2"/>
  <c r="AZ804" i="2"/>
  <c r="BA412" i="2"/>
  <c r="BC412" i="2" s="1"/>
  <c r="AZ437" i="2"/>
  <c r="AZ459" i="2"/>
  <c r="AZ507" i="2"/>
  <c r="AZ539" i="2"/>
  <c r="AZ543" i="2"/>
  <c r="BB543" i="2" s="1"/>
  <c r="AZ558" i="2"/>
  <c r="BA610" i="2"/>
  <c r="BC610" i="2" s="1"/>
  <c r="AZ620" i="2"/>
  <c r="BA628" i="2"/>
  <c r="BC628" i="2" s="1"/>
  <c r="AZ715" i="2"/>
  <c r="AZ732" i="2"/>
  <c r="BA709" i="2"/>
  <c r="BC709" i="2" s="1"/>
  <c r="BA822" i="2"/>
  <c r="BC822" i="2" s="1"/>
  <c r="AZ497" i="2"/>
  <c r="AZ463" i="2"/>
  <c r="AZ511" i="2"/>
  <c r="AZ547" i="2"/>
  <c r="AZ572" i="2"/>
  <c r="AZ562" i="2"/>
  <c r="AZ604" i="2"/>
  <c r="BA632" i="2"/>
  <c r="BC632" i="2" s="1"/>
  <c r="AZ608" i="2"/>
  <c r="BA634" i="2"/>
  <c r="BC634" i="2" s="1"/>
  <c r="AZ667" i="2"/>
  <c r="AZ687" i="2"/>
  <c r="AZ768" i="2"/>
  <c r="AZ730" i="2"/>
  <c r="AZ762" i="2"/>
  <c r="AZ810" i="2"/>
  <c r="AZ400" i="2"/>
  <c r="AZ422" i="2"/>
  <c r="AZ426" i="2"/>
  <c r="AZ449" i="2"/>
  <c r="AZ515" i="2"/>
  <c r="AZ529" i="2"/>
  <c r="BB529" i="2" s="1"/>
  <c r="AZ566" i="2"/>
  <c r="BA624" i="2"/>
  <c r="AZ657" i="2"/>
  <c r="BA626" i="2"/>
  <c r="AZ689" i="2"/>
  <c r="AZ740" i="2"/>
  <c r="AZ776" i="2"/>
  <c r="BA820" i="2"/>
  <c r="BC820" i="2" s="1"/>
  <c r="AZ816" i="2"/>
  <c r="BA199" i="2"/>
  <c r="AZ107" i="2"/>
  <c r="BA51" i="2"/>
  <c r="BC51" i="2" s="1"/>
  <c r="AZ65" i="2"/>
  <c r="BA158" i="2"/>
  <c r="BC158" i="2" s="1"/>
  <c r="AZ113" i="2"/>
  <c r="AZ105" i="2"/>
  <c r="AZ69" i="2"/>
  <c r="AZ48" i="2"/>
  <c r="AZ157" i="2"/>
  <c r="AZ58" i="2"/>
  <c r="AZ91" i="2"/>
  <c r="AZ83" i="2"/>
  <c r="AZ9" i="2"/>
  <c r="BA818" i="2"/>
  <c r="AZ809" i="2"/>
  <c r="AZ797" i="2"/>
  <c r="AZ708" i="2"/>
  <c r="AZ700" i="2"/>
  <c r="AZ676" i="2"/>
  <c r="AZ71" i="2"/>
  <c r="AZ40" i="2"/>
  <c r="BB40" i="2" s="1"/>
  <c r="AZ13" i="2"/>
  <c r="BA6" i="2"/>
  <c r="BC6" i="2" s="1"/>
  <c r="AZ791" i="2"/>
  <c r="AZ44" i="2"/>
  <c r="AZ20" i="2"/>
  <c r="AZ6" i="2"/>
  <c r="AZ799" i="2"/>
  <c r="AZ609" i="2"/>
  <c r="AZ587" i="2"/>
  <c r="AZ526" i="2"/>
  <c r="AZ660" i="2"/>
  <c r="BB660" i="2" s="1"/>
  <c r="AZ652" i="2"/>
  <c r="AZ644" i="2"/>
  <c r="AZ636" i="2"/>
  <c r="BB636" i="2" s="1"/>
  <c r="AZ617" i="2"/>
  <c r="BA588" i="2"/>
  <c r="BC588" i="2" s="1"/>
  <c r="AZ599" i="2"/>
  <c r="AZ664" i="2"/>
  <c r="BB664" i="2" s="1"/>
  <c r="AZ656" i="2"/>
  <c r="AZ648" i="2"/>
  <c r="AZ640" i="2"/>
  <c r="BA618" i="2"/>
  <c r="BC618" i="2" s="1"/>
  <c r="AZ605" i="2"/>
  <c r="AZ540" i="2"/>
  <c r="AZ571" i="2"/>
  <c r="AZ555" i="2"/>
  <c r="BA531" i="2"/>
  <c r="AZ583" i="2"/>
  <c r="AZ567" i="2"/>
  <c r="BA550" i="2"/>
  <c r="BC550" i="2" s="1"/>
  <c r="BA467" i="2"/>
  <c r="BC467" i="2" s="1"/>
  <c r="BA457" i="2"/>
  <c r="BC457" i="2" s="1"/>
  <c r="BA461" i="2"/>
  <c r="AZ454" i="2"/>
  <c r="AZ431" i="2"/>
  <c r="AZ397" i="2"/>
  <c r="AZ385" i="2"/>
  <c r="BA438" i="2"/>
  <c r="BC438" i="2" s="1"/>
  <c r="AZ423" i="2"/>
  <c r="AZ387" i="2"/>
  <c r="AZ353" i="2"/>
  <c r="AZ436" i="2"/>
  <c r="BB436" i="2" s="1"/>
  <c r="AZ361" i="2"/>
  <c r="AZ345" i="2"/>
  <c r="BA450" i="2"/>
  <c r="BC450" i="2" s="1"/>
  <c r="AZ284" i="2"/>
  <c r="AZ267" i="2"/>
  <c r="BA257" i="2"/>
  <c r="BC257" i="2" s="1"/>
  <c r="AZ242" i="2"/>
  <c r="BA233" i="2"/>
  <c r="AZ312" i="2"/>
  <c r="BA283" i="2"/>
  <c r="BA234" i="2"/>
  <c r="BC234" i="2" s="1"/>
  <c r="AZ308" i="2"/>
  <c r="AZ278" i="2"/>
  <c r="AZ236" i="2"/>
  <c r="BA4" i="2"/>
  <c r="BC4" i="2" s="1"/>
  <c r="BA5" i="2"/>
  <c r="BC292" i="2" l="1"/>
  <c r="BC683" i="2"/>
  <c r="BC432" i="2"/>
  <c r="BC35" i="2"/>
  <c r="BG35" i="2" s="1"/>
  <c r="BC233" i="2"/>
  <c r="BB64" i="2"/>
  <c r="BB126" i="2"/>
  <c r="BF126" i="2" s="1"/>
  <c r="BB441" i="2"/>
  <c r="BF441" i="2" s="1"/>
  <c r="BC207" i="2"/>
  <c r="BD207" i="2" s="1"/>
  <c r="BH207" i="2" s="1"/>
  <c r="BC9" i="2"/>
  <c r="BG9" i="2" s="1"/>
  <c r="BC383" i="2"/>
  <c r="BD383" i="2" s="1"/>
  <c r="BH383" i="2" s="1"/>
  <c r="BC728" i="2"/>
  <c r="BD728" i="2" s="1"/>
  <c r="BH728" i="2" s="1"/>
  <c r="BC664" i="2"/>
  <c r="BG664" i="2" s="1"/>
  <c r="BC642" i="2"/>
  <c r="BG642" i="2" s="1"/>
  <c r="BC160" i="2"/>
  <c r="BG160" i="2" s="1"/>
  <c r="BC772" i="2"/>
  <c r="BD772" i="2" s="1"/>
  <c r="BH772" i="2" s="1"/>
  <c r="BC249" i="2"/>
  <c r="BG249" i="2" s="1"/>
  <c r="BC27" i="2"/>
  <c r="BD27" i="2" s="1"/>
  <c r="BH27" i="2" s="1"/>
  <c r="BC622" i="2"/>
  <c r="BG622" i="2" s="1"/>
  <c r="BC96" i="2"/>
  <c r="BG96" i="2" s="1"/>
  <c r="BB182" i="2"/>
  <c r="BF182" i="2" s="1"/>
  <c r="BB403" i="2"/>
  <c r="BF403" i="2" s="1"/>
  <c r="BC59" i="2"/>
  <c r="BG59" i="2" s="1"/>
  <c r="BB238" i="2"/>
  <c r="BF238" i="2" s="1"/>
  <c r="BC309" i="2"/>
  <c r="BG309" i="2" s="1"/>
  <c r="BC93" i="2"/>
  <c r="BG93" i="2" s="1"/>
  <c r="BC745" i="2"/>
  <c r="BD745" i="2" s="1"/>
  <c r="BH745" i="2" s="1"/>
  <c r="BB811" i="2"/>
  <c r="BF811" i="2" s="1"/>
  <c r="BC531" i="2"/>
  <c r="BD531" i="2" s="1"/>
  <c r="BH531" i="2" s="1"/>
  <c r="BC266" i="2"/>
  <c r="BG266" i="2" s="1"/>
  <c r="BC187" i="2"/>
  <c r="BG187" i="2" s="1"/>
  <c r="BC75" i="2"/>
  <c r="BD75" i="2" s="1"/>
  <c r="BH75" i="2" s="1"/>
  <c r="BC221" i="2"/>
  <c r="BG221" i="2" s="1"/>
  <c r="BC81" i="2"/>
  <c r="BG81" i="2" s="1"/>
  <c r="BB243" i="2"/>
  <c r="BF243" i="2" s="1"/>
  <c r="BB173" i="2"/>
  <c r="BF173" i="2" s="1"/>
  <c r="BC227" i="2"/>
  <c r="BD227" i="2" s="1"/>
  <c r="BH227" i="2" s="1"/>
  <c r="BC85" i="2"/>
  <c r="BG85" i="2" s="1"/>
  <c r="BC375" i="2"/>
  <c r="BG375" i="2" s="1"/>
  <c r="BB26" i="2"/>
  <c r="BF26" i="2" s="1"/>
  <c r="BB353" i="2"/>
  <c r="BF353" i="2" s="1"/>
  <c r="BB78" i="2"/>
  <c r="BF78" i="2" s="1"/>
  <c r="BB210" i="2"/>
  <c r="BF210" i="2" s="1"/>
  <c r="BC283" i="2"/>
  <c r="BG283" i="2" s="1"/>
  <c r="BB617" i="2"/>
  <c r="BF617" i="2" s="1"/>
  <c r="BB237" i="2"/>
  <c r="BF237" i="2" s="1"/>
  <c r="BB220" i="2"/>
  <c r="BF220" i="2" s="1"/>
  <c r="BC553" i="2"/>
  <c r="BD553" i="2" s="1"/>
  <c r="BH553" i="2" s="1"/>
  <c r="BC296" i="2"/>
  <c r="BD296" i="2" s="1"/>
  <c r="BH296" i="2" s="1"/>
  <c r="BB787" i="2"/>
  <c r="BF787" i="2" s="1"/>
  <c r="BB12" i="2"/>
  <c r="BF12" i="2" s="1"/>
  <c r="BB547" i="2"/>
  <c r="BF547" i="2" s="1"/>
  <c r="BC5" i="2"/>
  <c r="BD5" i="2" s="1"/>
  <c r="BH5" i="2" s="1"/>
  <c r="BC83" i="2"/>
  <c r="BD83" i="2" s="1"/>
  <c r="BH83" i="2" s="1"/>
  <c r="BC22" i="2"/>
  <c r="BD22" i="2" s="1"/>
  <c r="BH22" i="2" s="1"/>
  <c r="BC15" i="2"/>
  <c r="BG15" i="2" s="1"/>
  <c r="BC68" i="2"/>
  <c r="BD68" i="2" s="1"/>
  <c r="BH68" i="2" s="1"/>
  <c r="BC511" i="2"/>
  <c r="BG511" i="2" s="1"/>
  <c r="BC199" i="2"/>
  <c r="BD199" i="2" s="1"/>
  <c r="BH199" i="2" s="1"/>
  <c r="BC624" i="2"/>
  <c r="BD624" i="2" s="1"/>
  <c r="BH624" i="2" s="1"/>
  <c r="BC350" i="2"/>
  <c r="BG350" i="2" s="1"/>
  <c r="BC25" i="2"/>
  <c r="BD25" i="2" s="1"/>
  <c r="BH25" i="2" s="1"/>
  <c r="BC348" i="2"/>
  <c r="BG348" i="2" s="1"/>
  <c r="BC591" i="2"/>
  <c r="BG591" i="2" s="1"/>
  <c r="BB810" i="2"/>
  <c r="BF810" i="2" s="1"/>
  <c r="BB253" i="2"/>
  <c r="BF253" i="2" s="1"/>
  <c r="BB165" i="2"/>
  <c r="BF165" i="2" s="1"/>
  <c r="BC131" i="2"/>
  <c r="BG131" i="2" s="1"/>
  <c r="BC719" i="2"/>
  <c r="BG719" i="2" s="1"/>
  <c r="BC195" i="2"/>
  <c r="BD195" i="2" s="1"/>
  <c r="BH195" i="2" s="1"/>
  <c r="BB58" i="2"/>
  <c r="BF58" i="2" s="1"/>
  <c r="BC725" i="2"/>
  <c r="BD725" i="2" s="1"/>
  <c r="BH725" i="2" s="1"/>
  <c r="BC209" i="2"/>
  <c r="BD209" i="2" s="1"/>
  <c r="BH209" i="2" s="1"/>
  <c r="BC784" i="2"/>
  <c r="BG784" i="2" s="1"/>
  <c r="BC798" i="2"/>
  <c r="BD798" i="2" s="1"/>
  <c r="BH798" i="2" s="1"/>
  <c r="BB588" i="2"/>
  <c r="BF588" i="2" s="1"/>
  <c r="BB789" i="2"/>
  <c r="BF789" i="2" s="1"/>
  <c r="BC519" i="2"/>
  <c r="BD519" i="2" s="1"/>
  <c r="BH519" i="2" s="1"/>
  <c r="BB213" i="2"/>
  <c r="BF213" i="2" s="1"/>
  <c r="BC454" i="2"/>
  <c r="BD454" i="2" s="1"/>
  <c r="BH454" i="2" s="1"/>
  <c r="BB247" i="2"/>
  <c r="BF247" i="2" s="1"/>
  <c r="BC456" i="2"/>
  <c r="BG456" i="2" s="1"/>
  <c r="BC388" i="2"/>
  <c r="BG388" i="2" s="1"/>
  <c r="BB248" i="2"/>
  <c r="BF248" i="2" s="1"/>
  <c r="BB170" i="2"/>
  <c r="BF170" i="2" s="1"/>
  <c r="BC689" i="2"/>
  <c r="BG689" i="2" s="1"/>
  <c r="BB10" i="2"/>
  <c r="BF10" i="2" s="1"/>
  <c r="BC55" i="2"/>
  <c r="BD55" i="2" s="1"/>
  <c r="BH55" i="2" s="1"/>
  <c r="BC98" i="2"/>
  <c r="BD98" i="2" s="1"/>
  <c r="BH98" i="2" s="1"/>
  <c r="BC800" i="2"/>
  <c r="BD800" i="2" s="1"/>
  <c r="BH800" i="2" s="1"/>
  <c r="BC100" i="2"/>
  <c r="BG100" i="2" s="1"/>
  <c r="BB143" i="2"/>
  <c r="BF143" i="2" s="1"/>
  <c r="BB407" i="2"/>
  <c r="BF407" i="2" s="1"/>
  <c r="BC449" i="2"/>
  <c r="BG449" i="2" s="1"/>
  <c r="BC600" i="2"/>
  <c r="BG600" i="2" s="1"/>
  <c r="BC461" i="2"/>
  <c r="BG461" i="2" s="1"/>
  <c r="BB110" i="2"/>
  <c r="BF110" i="2" s="1"/>
  <c r="BB564" i="2"/>
  <c r="BF564" i="2" s="1"/>
  <c r="BC685" i="2"/>
  <c r="BG685" i="2" s="1"/>
  <c r="BB133" i="2"/>
  <c r="BF133" i="2" s="1"/>
  <c r="BC140" i="2"/>
  <c r="BG140" i="2" s="1"/>
  <c r="BC311" i="2"/>
  <c r="BG311" i="2" s="1"/>
  <c r="BC740" i="2"/>
  <c r="BD740" i="2" s="1"/>
  <c r="BH740" i="2" s="1"/>
  <c r="BC148" i="2"/>
  <c r="BD148" i="2" s="1"/>
  <c r="BH148" i="2" s="1"/>
  <c r="BB615" i="2"/>
  <c r="BF615" i="2" s="1"/>
  <c r="BC818" i="2"/>
  <c r="BG818" i="2" s="1"/>
  <c r="BB645" i="2"/>
  <c r="BF645" i="2" s="1"/>
  <c r="BB150" i="2"/>
  <c r="BF150" i="2" s="1"/>
  <c r="BB365" i="2"/>
  <c r="BF365" i="2" s="1"/>
  <c r="BC317" i="2"/>
  <c r="BG317" i="2" s="1"/>
  <c r="BC636" i="2"/>
  <c r="BG636" i="2" s="1"/>
  <c r="BC621" i="2"/>
  <c r="BD621" i="2" s="1"/>
  <c r="BH621" i="2" s="1"/>
  <c r="BC661" i="2"/>
  <c r="BG661" i="2" s="1"/>
  <c r="BB327" i="2"/>
  <c r="BF327" i="2" s="1"/>
  <c r="BC635" i="2"/>
  <c r="BD635" i="2" s="1"/>
  <c r="BH635" i="2" s="1"/>
  <c r="BC506" i="2"/>
  <c r="BG506" i="2" s="1"/>
  <c r="BC281" i="2"/>
  <c r="BG281" i="2" s="1"/>
  <c r="BC151" i="2"/>
  <c r="BG151" i="2" s="1"/>
  <c r="BC625" i="2"/>
  <c r="BG625" i="2" s="1"/>
  <c r="BB561" i="2"/>
  <c r="BF561" i="2" s="1"/>
  <c r="BC382" i="2"/>
  <c r="BD382" i="2" s="1"/>
  <c r="BH382" i="2" s="1"/>
  <c r="BC711" i="2"/>
  <c r="BG711" i="2" s="1"/>
  <c r="BC754" i="2"/>
  <c r="BG754" i="2" s="1"/>
  <c r="BC231" i="2"/>
  <c r="BD231" i="2" s="1"/>
  <c r="BH231" i="2" s="1"/>
  <c r="BB138" i="2"/>
  <c r="BF138" i="2" s="1"/>
  <c r="BC50" i="2"/>
  <c r="BG50" i="2" s="1"/>
  <c r="BC153" i="2"/>
  <c r="BG153" i="2" s="1"/>
  <c r="BB462" i="2"/>
  <c r="BF462" i="2" s="1"/>
  <c r="BB792" i="2"/>
  <c r="BF792" i="2" s="1"/>
  <c r="BC29" i="2"/>
  <c r="BD29" i="2" s="1"/>
  <c r="BH29" i="2" s="1"/>
  <c r="BB286" i="2"/>
  <c r="BF286" i="2" s="1"/>
  <c r="BC326" i="2"/>
  <c r="BG326" i="2" s="1"/>
  <c r="BC289" i="2"/>
  <c r="BD289" i="2" s="1"/>
  <c r="BH289" i="2" s="1"/>
  <c r="BC203" i="2"/>
  <c r="BG203" i="2" s="1"/>
  <c r="BB682" i="2"/>
  <c r="BF682" i="2" s="1"/>
  <c r="BC626" i="2"/>
  <c r="BD626" i="2" s="1"/>
  <c r="BH626" i="2" s="1"/>
  <c r="BB457" i="2"/>
  <c r="BF457" i="2" s="1"/>
  <c r="BC543" i="2"/>
  <c r="BD543" i="2" s="1"/>
  <c r="BH543" i="2" s="1"/>
  <c r="BC451" i="2"/>
  <c r="BG451" i="2" s="1"/>
  <c r="BB208" i="2"/>
  <c r="BF208" i="2" s="1"/>
  <c r="BC551" i="2"/>
  <c r="BG551" i="2" s="1"/>
  <c r="BC159" i="2"/>
  <c r="BD159" i="2" s="1"/>
  <c r="BH159" i="2" s="1"/>
  <c r="BB60" i="2"/>
  <c r="BF60" i="2" s="1"/>
  <c r="BC697" i="2"/>
  <c r="BG697" i="2" s="1"/>
  <c r="BB759" i="2"/>
  <c r="BF759" i="2" s="1"/>
  <c r="BC414" i="2"/>
  <c r="BD414" i="2" s="1"/>
  <c r="BH414" i="2" s="1"/>
  <c r="BC359" i="2"/>
  <c r="BG359" i="2" s="1"/>
  <c r="BB258" i="2"/>
  <c r="BF258" i="2" s="1"/>
  <c r="BB192" i="2"/>
  <c r="BF192" i="2" s="1"/>
  <c r="BB4" i="2"/>
  <c r="BF4" i="2" s="1"/>
  <c r="BB18" i="2"/>
  <c r="BF18" i="2" s="1"/>
  <c r="BC537" i="2"/>
  <c r="BD537" i="2" s="1"/>
  <c r="BH537" i="2" s="1"/>
  <c r="BC706" i="2"/>
  <c r="BD706" i="2" s="1"/>
  <c r="BH706" i="2" s="1"/>
  <c r="BB587" i="2"/>
  <c r="BF587" i="2" s="1"/>
  <c r="BC529" i="2"/>
  <c r="BD529" i="2" s="1"/>
  <c r="BH529" i="2" s="1"/>
  <c r="BC525" i="2"/>
  <c r="BD525" i="2" s="1"/>
  <c r="BH525" i="2" s="1"/>
  <c r="BC268" i="2"/>
  <c r="BG268" i="2" s="1"/>
  <c r="BC270" i="2"/>
  <c r="BG270" i="2" s="1"/>
  <c r="BB134" i="2"/>
  <c r="BF134" i="2" s="1"/>
  <c r="BB376" i="2"/>
  <c r="BF376" i="2" s="1"/>
  <c r="BC39" i="2"/>
  <c r="BG39" i="2" s="1"/>
  <c r="BC116" i="2"/>
  <c r="BG116" i="2" s="1"/>
  <c r="BB366" i="2"/>
  <c r="BF366" i="2" s="1"/>
  <c r="BB169" i="2"/>
  <c r="BF169" i="2" s="1"/>
  <c r="BB24" i="2"/>
  <c r="BF24" i="2" s="1"/>
  <c r="BC722" i="2"/>
  <c r="BD722" i="2" s="1"/>
  <c r="BH722" i="2" s="1"/>
  <c r="BC77" i="2"/>
  <c r="BG77" i="2" s="1"/>
  <c r="BC488" i="2"/>
  <c r="BG488" i="2" s="1"/>
  <c r="BC53" i="2"/>
  <c r="BG53" i="2" s="1"/>
  <c r="BC751" i="2"/>
  <c r="BD751" i="2" s="1"/>
  <c r="BH751" i="2" s="1"/>
  <c r="BC72" i="2"/>
  <c r="BG72" i="2" s="1"/>
  <c r="BC193" i="2"/>
  <c r="BG193" i="2" s="1"/>
  <c r="BC119" i="2"/>
  <c r="BD119" i="2" s="1"/>
  <c r="BH119" i="2" s="1"/>
  <c r="BC108" i="2"/>
  <c r="BD108" i="2" s="1"/>
  <c r="BH108" i="2" s="1"/>
  <c r="BB662" i="2"/>
  <c r="BF662" i="2" s="1"/>
  <c r="BB423" i="2"/>
  <c r="BF423" i="2" s="1"/>
  <c r="BC485" i="2"/>
  <c r="BD485" i="2" s="1"/>
  <c r="BH485" i="2" s="1"/>
  <c r="BB667" i="2"/>
  <c r="BF667" i="2" s="1"/>
  <c r="BC523" i="2"/>
  <c r="BD523" i="2" s="1"/>
  <c r="BH523" i="2" s="1"/>
  <c r="BB655" i="2"/>
  <c r="BF655" i="2" s="1"/>
  <c r="BB356" i="2"/>
  <c r="BF356" i="2" s="1"/>
  <c r="BB507" i="2"/>
  <c r="BF507" i="2" s="1"/>
  <c r="BB569" i="2"/>
  <c r="BF569" i="2" s="1"/>
  <c r="BB724" i="2"/>
  <c r="BF724" i="2" s="1"/>
  <c r="BC434" i="2"/>
  <c r="BG434" i="2" s="1"/>
  <c r="BB533" i="2"/>
  <c r="BF533" i="2" s="1"/>
  <c r="BC702" i="2"/>
  <c r="BG702" i="2" s="1"/>
  <c r="BB315" i="2"/>
  <c r="BF315" i="2" s="1"/>
  <c r="BC549" i="2"/>
  <c r="BD549" i="2" s="1"/>
  <c r="BH549" i="2" s="1"/>
  <c r="BC773" i="2"/>
  <c r="BG773" i="2" s="1"/>
  <c r="BC592" i="2"/>
  <c r="BD592" i="2" s="1"/>
  <c r="BH592" i="2" s="1"/>
  <c r="BB324" i="2"/>
  <c r="BF324" i="2" s="1"/>
  <c r="BC223" i="2"/>
  <c r="BG223" i="2" s="1"/>
  <c r="BB13" i="2"/>
  <c r="BF13" i="2" s="1"/>
  <c r="BC411" i="2"/>
  <c r="BG411" i="2" s="1"/>
  <c r="BC279" i="2"/>
  <c r="BG279" i="2" s="1"/>
  <c r="BD184" i="2"/>
  <c r="BH184" i="2" s="1"/>
  <c r="BD585" i="2"/>
  <c r="BH585" i="2" s="1"/>
  <c r="BB750" i="2"/>
  <c r="BF750" i="2" s="1"/>
  <c r="BC816" i="2"/>
  <c r="BG816" i="2" s="1"/>
  <c r="BC200" i="2"/>
  <c r="BG200" i="2" s="1"/>
  <c r="BB644" i="2"/>
  <c r="BF644" i="2" s="1"/>
  <c r="BB509" i="2"/>
  <c r="BF509" i="2" s="1"/>
  <c r="BB322" i="2"/>
  <c r="BF322" i="2" s="1"/>
  <c r="BB771" i="2"/>
  <c r="BF771" i="2" s="1"/>
  <c r="BC455" i="2"/>
  <c r="BD455" i="2" s="1"/>
  <c r="BH455" i="2" s="1"/>
  <c r="BG477" i="2"/>
  <c r="BB137" i="2"/>
  <c r="BF137" i="2" s="1"/>
  <c r="BB791" i="2"/>
  <c r="BF791" i="2" s="1"/>
  <c r="BB378" i="2"/>
  <c r="BF378" i="2" s="1"/>
  <c r="BC620" i="2"/>
  <c r="BG620" i="2" s="1"/>
  <c r="BB424" i="2"/>
  <c r="BF424" i="2" s="1"/>
  <c r="BC560" i="2"/>
  <c r="BD560" i="2" s="1"/>
  <c r="BH560" i="2" s="1"/>
  <c r="BB130" i="2"/>
  <c r="BF130" i="2" s="1"/>
  <c r="BB522" i="2"/>
  <c r="BF522" i="2" s="1"/>
  <c r="BC814" i="2"/>
  <c r="BD814" i="2" s="1"/>
  <c r="BH814" i="2" s="1"/>
  <c r="BB656" i="2"/>
  <c r="BF656" i="2" s="1"/>
  <c r="BG645" i="2"/>
  <c r="BB418" i="2"/>
  <c r="BF418" i="2" s="1"/>
  <c r="BC255" i="2"/>
  <c r="BG255" i="2" s="1"/>
  <c r="BB473" i="2"/>
  <c r="BF473" i="2" s="1"/>
  <c r="BC471" i="2"/>
  <c r="BG471" i="2" s="1"/>
  <c r="BC401" i="2"/>
  <c r="BD401" i="2" s="1"/>
  <c r="BH401" i="2" s="1"/>
  <c r="BC756" i="2"/>
  <c r="BG756" i="2" s="1"/>
  <c r="BB557" i="2"/>
  <c r="BF557" i="2" s="1"/>
  <c r="BD250" i="2"/>
  <c r="BH250" i="2" s="1"/>
  <c r="BD478" i="2"/>
  <c r="BH478" i="2" s="1"/>
  <c r="BG728" i="2"/>
  <c r="BD705" i="2"/>
  <c r="BH705" i="2" s="1"/>
  <c r="BB790" i="2"/>
  <c r="BF790" i="2" s="1"/>
  <c r="BG437" i="2"/>
  <c r="BD672" i="2"/>
  <c r="BH672" i="2" s="1"/>
  <c r="BG207" i="2"/>
  <c r="BG649" i="2"/>
  <c r="BD113" i="2"/>
  <c r="BH113" i="2" s="1"/>
  <c r="BD156" i="2"/>
  <c r="BH156" i="2" s="1"/>
  <c r="BB236" i="2"/>
  <c r="BF236" i="2" s="1"/>
  <c r="BB387" i="2"/>
  <c r="BF387" i="2" s="1"/>
  <c r="BB652" i="2"/>
  <c r="BF652" i="2" s="1"/>
  <c r="BB400" i="2"/>
  <c r="BF400" i="2" s="1"/>
  <c r="BB608" i="2"/>
  <c r="BF608" i="2" s="1"/>
  <c r="BB497" i="2"/>
  <c r="BF497" i="2" s="1"/>
  <c r="BB718" i="2"/>
  <c r="BF718" i="2" s="1"/>
  <c r="BB477" i="2"/>
  <c r="BF477" i="2" s="1"/>
  <c r="BB336" i="2"/>
  <c r="BF336" i="2" s="1"/>
  <c r="BB411" i="2"/>
  <c r="BF411" i="2" s="1"/>
  <c r="BB550" i="2"/>
  <c r="BF550" i="2" s="1"/>
  <c r="BB611" i="2"/>
  <c r="BF611" i="2" s="1"/>
  <c r="BB629" i="2"/>
  <c r="BF629" i="2" s="1"/>
  <c r="BB541" i="2"/>
  <c r="BF541" i="2" s="1"/>
  <c r="BB685" i="2"/>
  <c r="BF685" i="2" s="1"/>
  <c r="BB523" i="2"/>
  <c r="BF523" i="2" s="1"/>
  <c r="BB33" i="2"/>
  <c r="BF33" i="2" s="1"/>
  <c r="BB98" i="2"/>
  <c r="BF98" i="2" s="1"/>
  <c r="BB357" i="2"/>
  <c r="BF357" i="2" s="1"/>
  <c r="BB333" i="2"/>
  <c r="BF333" i="2" s="1"/>
  <c r="BB575" i="2"/>
  <c r="BF575" i="2" s="1"/>
  <c r="BB633" i="2"/>
  <c r="BF633" i="2" s="1"/>
  <c r="BB707" i="2"/>
  <c r="BF707" i="2" s="1"/>
  <c r="BB594" i="2"/>
  <c r="BF594" i="2" s="1"/>
  <c r="BB392" i="2"/>
  <c r="BF392" i="2" s="1"/>
  <c r="BB592" i="2"/>
  <c r="BF592" i="2" s="1"/>
  <c r="BB363" i="2"/>
  <c r="BF363" i="2" s="1"/>
  <c r="BB412" i="2"/>
  <c r="BF412" i="2" s="1"/>
  <c r="BB108" i="2"/>
  <c r="BF108" i="2" s="1"/>
  <c r="BB384" i="2"/>
  <c r="BF384" i="2" s="1"/>
  <c r="BB268" i="2"/>
  <c r="BF268" i="2" s="1"/>
  <c r="BB114" i="2"/>
  <c r="BF114" i="2" s="1"/>
  <c r="BB690" i="2"/>
  <c r="BF690" i="2" s="1"/>
  <c r="BB756" i="2"/>
  <c r="BF756" i="2" s="1"/>
  <c r="BB439" i="2"/>
  <c r="BF439" i="2" s="1"/>
  <c r="BB140" i="2"/>
  <c r="BF140" i="2" s="1"/>
  <c r="BB11" i="2"/>
  <c r="BF11" i="2" s="1"/>
  <c r="BB471" i="2"/>
  <c r="BF471" i="2" s="1"/>
  <c r="BC536" i="2"/>
  <c r="BD536" i="2" s="1"/>
  <c r="BH536" i="2" s="1"/>
  <c r="BB686" i="2"/>
  <c r="BF686" i="2" s="1"/>
  <c r="BC490" i="2"/>
  <c r="BD490" i="2" s="1"/>
  <c r="BH490" i="2" s="1"/>
  <c r="BC219" i="2"/>
  <c r="BD219" i="2" s="1"/>
  <c r="BH219" i="2" s="1"/>
  <c r="BB252" i="2"/>
  <c r="BF252" i="2" s="1"/>
  <c r="BC445" i="2"/>
  <c r="BD445" i="2" s="1"/>
  <c r="BH445" i="2" s="1"/>
  <c r="BB442" i="2"/>
  <c r="BF442" i="2" s="1"/>
  <c r="BC429" i="2"/>
  <c r="BD429" i="2" s="1"/>
  <c r="BH429" i="2" s="1"/>
  <c r="BC407" i="2"/>
  <c r="BD407" i="2" s="1"/>
  <c r="BH407" i="2" s="1"/>
  <c r="BC603" i="2"/>
  <c r="BG603" i="2" s="1"/>
  <c r="BC616" i="2"/>
  <c r="BD616" i="2" s="1"/>
  <c r="BH616" i="2" s="1"/>
  <c r="BB456" i="2"/>
  <c r="BF456" i="2" s="1"/>
  <c r="BB670" i="2"/>
  <c r="BF670" i="2" s="1"/>
  <c r="BC631" i="2"/>
  <c r="BD631" i="2" s="1"/>
  <c r="BH631" i="2" s="1"/>
  <c r="BC679" i="2"/>
  <c r="BG679" i="2" s="1"/>
  <c r="BC788" i="2"/>
  <c r="BD788" i="2" s="1"/>
  <c r="BH788" i="2" s="1"/>
  <c r="BC339" i="2"/>
  <c r="BD339" i="2" s="1"/>
  <c r="BH339" i="2" s="1"/>
  <c r="BB508" i="2"/>
  <c r="BF508" i="2" s="1"/>
  <c r="BC778" i="2"/>
  <c r="BD778" i="2" s="1"/>
  <c r="BH778" i="2" s="1"/>
  <c r="BC665" i="2"/>
  <c r="BD665" i="2" s="1"/>
  <c r="BH665" i="2" s="1"/>
  <c r="BC324" i="2"/>
  <c r="BD324" i="2" s="1"/>
  <c r="BH324" i="2" s="1"/>
  <c r="BC750" i="2"/>
  <c r="BG750" i="2" s="1"/>
  <c r="BC280" i="2"/>
  <c r="BG280" i="2" s="1"/>
  <c r="BC721" i="2"/>
  <c r="BG721" i="2" s="1"/>
  <c r="BC743" i="2"/>
  <c r="BG743" i="2" s="1"/>
  <c r="BB300" i="2"/>
  <c r="BF300" i="2" s="1"/>
  <c r="BB595" i="2"/>
  <c r="BF595" i="2" s="1"/>
  <c r="BB795" i="2"/>
  <c r="BF795" i="2" s="1"/>
  <c r="BB409" i="2"/>
  <c r="BF409" i="2" s="1"/>
  <c r="BB431" i="2"/>
  <c r="BF431" i="2" s="1"/>
  <c r="BB48" i="2"/>
  <c r="BF48" i="2" s="1"/>
  <c r="BB449" i="2"/>
  <c r="BF449" i="2" s="1"/>
  <c r="BF543" i="2"/>
  <c r="BB344" i="2"/>
  <c r="BF344" i="2" s="1"/>
  <c r="BB254" i="2"/>
  <c r="BF254" i="2" s="1"/>
  <c r="BB440" i="2"/>
  <c r="BF440" i="2" s="1"/>
  <c r="BB743" i="2"/>
  <c r="BF743" i="2" s="1"/>
  <c r="BB754" i="2"/>
  <c r="BF754" i="2" s="1"/>
  <c r="BB537" i="2"/>
  <c r="BF537" i="2" s="1"/>
  <c r="BB228" i="2"/>
  <c r="BF228" i="2" s="1"/>
  <c r="BB221" i="2"/>
  <c r="BF221" i="2" s="1"/>
  <c r="BB255" i="2"/>
  <c r="BF255" i="2" s="1"/>
  <c r="BB379" i="2"/>
  <c r="BF379" i="2" s="1"/>
  <c r="BB389" i="2"/>
  <c r="BF389" i="2" s="1"/>
  <c r="BB458" i="2"/>
  <c r="BF458" i="2" s="1"/>
  <c r="BB468" i="2"/>
  <c r="BF468" i="2" s="1"/>
  <c r="BB815" i="2"/>
  <c r="BF815" i="2" s="1"/>
  <c r="BB123" i="2"/>
  <c r="BF123" i="2" s="1"/>
  <c r="BB822" i="2"/>
  <c r="BF822" i="2" s="1"/>
  <c r="BF553" i="2"/>
  <c r="BB697" i="2"/>
  <c r="BF697" i="2" s="1"/>
  <c r="BB513" i="2"/>
  <c r="BF513" i="2" s="1"/>
  <c r="BB493" i="2"/>
  <c r="BF493" i="2" s="1"/>
  <c r="BB217" i="2"/>
  <c r="BF217" i="2" s="1"/>
  <c r="BB416" i="2"/>
  <c r="BF416" i="2" s="1"/>
  <c r="BB216" i="2"/>
  <c r="BF216" i="2" s="1"/>
  <c r="BB371" i="2"/>
  <c r="BF371" i="2" s="1"/>
  <c r="BB86" i="2"/>
  <c r="BF86" i="2" s="1"/>
  <c r="BB359" i="2"/>
  <c r="BF359" i="2" s="1"/>
  <c r="BB448" i="2"/>
  <c r="BF448" i="2" s="1"/>
  <c r="BB450" i="2"/>
  <c r="BF450" i="2" s="1"/>
  <c r="BB494" i="2"/>
  <c r="BF494" i="2" s="1"/>
  <c r="BB668" i="2"/>
  <c r="BF668" i="2" s="1"/>
  <c r="BB763" i="2"/>
  <c r="BF763" i="2" s="1"/>
  <c r="BB783" i="2"/>
  <c r="BF783" i="2" s="1"/>
  <c r="BB723" i="2"/>
  <c r="BF723" i="2" s="1"/>
  <c r="BB807" i="2"/>
  <c r="BF807" i="2" s="1"/>
  <c r="BB820" i="2"/>
  <c r="BF820" i="2" s="1"/>
  <c r="BB582" i="2"/>
  <c r="BF582" i="2" s="1"/>
  <c r="BB643" i="2"/>
  <c r="BF643" i="2" s="1"/>
  <c r="BB578" i="2"/>
  <c r="BF578" i="2" s="1"/>
  <c r="BB505" i="2"/>
  <c r="BF505" i="2" s="1"/>
  <c r="BB709" i="2"/>
  <c r="BF709" i="2" s="1"/>
  <c r="BB586" i="2"/>
  <c r="BF586" i="2" s="1"/>
  <c r="BB485" i="2"/>
  <c r="BF485" i="2" s="1"/>
  <c r="BB352" i="2"/>
  <c r="BF352" i="2" s="1"/>
  <c r="BB260" i="2"/>
  <c r="BF260" i="2" s="1"/>
  <c r="BB155" i="2"/>
  <c r="BF155" i="2" s="1"/>
  <c r="BB139" i="2"/>
  <c r="BF139" i="2" s="1"/>
  <c r="BB27" i="2"/>
  <c r="BF27" i="2" s="1"/>
  <c r="BB372" i="2"/>
  <c r="BF372" i="2" s="1"/>
  <c r="BB201" i="2"/>
  <c r="BF201" i="2" s="1"/>
  <c r="BB302" i="2"/>
  <c r="BF302" i="2" s="1"/>
  <c r="BB642" i="2"/>
  <c r="BF642" i="2" s="1"/>
  <c r="BB42" i="2"/>
  <c r="BF42" i="2" s="1"/>
  <c r="BC431" i="2"/>
  <c r="BC479" i="2"/>
  <c r="BD479" i="2" s="1"/>
  <c r="BH479" i="2" s="1"/>
  <c r="BC515" i="2"/>
  <c r="BG515" i="2" s="1"/>
  <c r="BC297" i="2"/>
  <c r="BG297" i="2" s="1"/>
  <c r="BC103" i="2"/>
  <c r="BG103" i="2" s="1"/>
  <c r="BC117" i="2"/>
  <c r="BG117" i="2" s="1"/>
  <c r="BC426" i="2"/>
  <c r="BG426" i="2" s="1"/>
  <c r="BB552" i="2"/>
  <c r="BF552" i="2" s="1"/>
  <c r="BB769" i="2"/>
  <c r="BF769" i="2" s="1"/>
  <c r="BC194" i="2"/>
  <c r="BG194" i="2" s="1"/>
  <c r="BC167" i="2"/>
  <c r="BD167" i="2" s="1"/>
  <c r="BH167" i="2" s="1"/>
  <c r="BC716" i="2"/>
  <c r="BG716" i="2" s="1"/>
  <c r="BC212" i="2"/>
  <c r="BC335" i="2"/>
  <c r="BG335" i="2" s="1"/>
  <c r="BC95" i="2"/>
  <c r="BG95" i="2" s="1"/>
  <c r="BC127" i="2"/>
  <c r="BG127" i="2" s="1"/>
  <c r="BC308" i="2"/>
  <c r="BC623" i="2"/>
  <c r="BD623" i="2" s="1"/>
  <c r="BH623" i="2" s="1"/>
  <c r="BC264" i="2"/>
  <c r="BG264" i="2" s="1"/>
  <c r="BB36" i="2"/>
  <c r="BF36" i="2" s="1"/>
  <c r="BC410" i="2"/>
  <c r="BD410" i="2" s="1"/>
  <c r="BH410" i="2" s="1"/>
  <c r="BB55" i="2"/>
  <c r="BF55" i="2" s="1"/>
  <c r="BC271" i="2"/>
  <c r="BG271" i="2" s="1"/>
  <c r="BC417" i="2"/>
  <c r="BG417" i="2" s="1"/>
  <c r="BC548" i="2"/>
  <c r="BD548" i="2" s="1"/>
  <c r="BH548" i="2" s="1"/>
  <c r="BC639" i="2"/>
  <c r="BD639" i="2" s="1"/>
  <c r="BH639" i="2" s="1"/>
  <c r="BC651" i="2"/>
  <c r="BG651" i="2" s="1"/>
  <c r="BC795" i="2"/>
  <c r="BC735" i="2"/>
  <c r="BG735" i="2" s="1"/>
  <c r="BC363" i="2"/>
  <c r="BD363" i="2" s="1"/>
  <c r="BH363" i="2" s="1"/>
  <c r="BC63" i="2"/>
  <c r="BG63" i="2" s="1"/>
  <c r="BC340" i="2"/>
  <c r="BB512" i="2"/>
  <c r="BF512" i="2" s="1"/>
  <c r="BB702" i="2"/>
  <c r="BF702" i="2" s="1"/>
  <c r="BB67" i="2"/>
  <c r="BF67" i="2" s="1"/>
  <c r="BC633" i="2"/>
  <c r="BC799" i="2"/>
  <c r="BG799" i="2" s="1"/>
  <c r="BC52" i="2"/>
  <c r="BG52" i="2" s="1"/>
  <c r="BC298" i="2"/>
  <c r="BD298" i="2" s="1"/>
  <c r="BH298" i="2" s="1"/>
  <c r="BB282" i="2"/>
  <c r="BF282" i="2" s="1"/>
  <c r="BB773" i="2"/>
  <c r="BF773" i="2" s="1"/>
  <c r="BC567" i="2"/>
  <c r="BD567" i="2" s="1"/>
  <c r="BH567" i="2" s="1"/>
  <c r="BC23" i="2"/>
  <c r="BD23" i="2" s="1"/>
  <c r="BH23" i="2" s="1"/>
  <c r="BC577" i="2"/>
  <c r="BD577" i="2" s="1"/>
  <c r="BH577" i="2" s="1"/>
  <c r="BC391" i="2"/>
  <c r="BD391" i="2" s="1"/>
  <c r="BH391" i="2" s="1"/>
  <c r="BB307" i="2"/>
  <c r="BF307" i="2" s="1"/>
  <c r="BC413" i="2"/>
  <c r="BD413" i="2" s="1"/>
  <c r="BH413" i="2" s="1"/>
  <c r="BC447" i="2"/>
  <c r="BF631" i="2"/>
  <c r="BC726" i="2"/>
  <c r="BG726" i="2" s="1"/>
  <c r="BC782" i="2"/>
  <c r="BG782" i="2" s="1"/>
  <c r="BD646" i="2"/>
  <c r="BH646" i="2" s="1"/>
  <c r="BB650" i="2"/>
  <c r="BF650" i="2" s="1"/>
  <c r="BC16" i="2"/>
  <c r="BD16" i="2" s="1"/>
  <c r="BH16" i="2" s="1"/>
  <c r="BC97" i="2"/>
  <c r="BG97" i="2" s="1"/>
  <c r="BC641" i="2"/>
  <c r="BC807" i="2"/>
  <c r="BG807" i="2" s="1"/>
  <c r="BC637" i="2"/>
  <c r="BG637" i="2" s="1"/>
  <c r="BC361" i="2"/>
  <c r="BD361" i="2" s="1"/>
  <c r="BH361" i="2" s="1"/>
  <c r="BC349" i="2"/>
  <c r="BC516" i="2"/>
  <c r="BD516" i="2" s="1"/>
  <c r="BH516" i="2" s="1"/>
  <c r="BC496" i="2"/>
  <c r="BG496" i="2" s="1"/>
  <c r="BC650" i="2"/>
  <c r="BD650" i="2" s="1"/>
  <c r="BH650" i="2" s="1"/>
  <c r="BB717" i="2"/>
  <c r="BF717" i="2" s="1"/>
  <c r="BB296" i="2"/>
  <c r="BF296" i="2" s="1"/>
  <c r="BC458" i="2"/>
  <c r="BG458" i="2" s="1"/>
  <c r="BF328" i="2"/>
  <c r="BC367" i="2"/>
  <c r="BC208" i="2"/>
  <c r="BD208" i="2" s="1"/>
  <c r="BH208" i="2" s="1"/>
  <c r="BC354" i="2"/>
  <c r="BD354" i="2" s="1"/>
  <c r="BH354" i="2" s="1"/>
  <c r="BB358" i="2"/>
  <c r="BF358" i="2" s="1"/>
  <c r="BB316" i="2"/>
  <c r="BF316" i="2" s="1"/>
  <c r="BC11" i="2"/>
  <c r="BD11" i="2" s="1"/>
  <c r="BH11" i="2" s="1"/>
  <c r="BB532" i="2"/>
  <c r="BF532" i="2" s="1"/>
  <c r="BB761" i="2"/>
  <c r="BF761" i="2" s="1"/>
  <c r="BC40" i="2"/>
  <c r="BC813" i="2"/>
  <c r="BD813" i="2" s="1"/>
  <c r="BH813" i="2" s="1"/>
  <c r="BB801" i="2"/>
  <c r="BF801" i="2" s="1"/>
  <c r="BC761" i="2"/>
  <c r="BD761" i="2" s="1"/>
  <c r="BH761" i="2" s="1"/>
  <c r="BC170" i="2"/>
  <c r="BC162" i="2"/>
  <c r="BG162" i="2" s="1"/>
  <c r="BB145" i="2"/>
  <c r="BF145" i="2" s="1"/>
  <c r="BB149" i="2"/>
  <c r="BF149" i="2" s="1"/>
  <c r="BC498" i="2"/>
  <c r="BC609" i="2"/>
  <c r="BG609" i="2" s="1"/>
  <c r="BC546" i="2"/>
  <c r="BG546" i="2" s="1"/>
  <c r="BC351" i="2"/>
  <c r="BG351" i="2" s="1"/>
  <c r="BC366" i="2"/>
  <c r="BG366" i="2" s="1"/>
  <c r="BC180" i="2"/>
  <c r="BG180" i="2" s="1"/>
  <c r="BC435" i="2"/>
  <c r="BG435" i="2" s="1"/>
  <c r="BF226" i="2"/>
  <c r="BC146" i="2"/>
  <c r="BC460" i="2"/>
  <c r="BG460" i="2" s="1"/>
  <c r="BC61" i="2"/>
  <c r="BG61" i="2" s="1"/>
  <c r="BC124" i="2"/>
  <c r="BC238" i="2"/>
  <c r="BG238" i="2" s="1"/>
  <c r="BB146" i="2"/>
  <c r="BF146" i="2" s="1"/>
  <c r="BC654" i="2"/>
  <c r="BG654" i="2" s="1"/>
  <c r="BC215" i="2"/>
  <c r="BG215" i="2" s="1"/>
  <c r="BB265" i="2"/>
  <c r="BF265" i="2" s="1"/>
  <c r="BB433" i="2"/>
  <c r="BF433" i="2" s="1"/>
  <c r="BC492" i="2"/>
  <c r="BD492" i="2" s="1"/>
  <c r="BH492" i="2" s="1"/>
  <c r="BB619" i="2"/>
  <c r="BF619" i="2" s="1"/>
  <c r="BG753" i="2"/>
  <c r="BC399" i="2"/>
  <c r="BD399" i="2" s="1"/>
  <c r="BH399" i="2" s="1"/>
  <c r="BC696" i="2"/>
  <c r="BC653" i="2"/>
  <c r="BD653" i="2" s="1"/>
  <c r="BH653" i="2" s="1"/>
  <c r="BC232" i="2"/>
  <c r="BG232" i="2" s="1"/>
  <c r="BB195" i="2"/>
  <c r="BF195" i="2" s="1"/>
  <c r="BC390" i="2"/>
  <c r="BD390" i="2" s="1"/>
  <c r="BH390" i="2" s="1"/>
  <c r="BC305" i="2"/>
  <c r="BG305" i="2" s="1"/>
  <c r="BB47" i="2"/>
  <c r="BF47" i="2" s="1"/>
  <c r="BB326" i="2"/>
  <c r="BF326" i="2" s="1"/>
  <c r="BB663" i="2"/>
  <c r="BF663" i="2" s="1"/>
  <c r="BB119" i="2"/>
  <c r="BF119" i="2" s="1"/>
  <c r="BC12" i="2"/>
  <c r="BD12" i="2" s="1"/>
  <c r="BH12" i="2" s="1"/>
  <c r="BC360" i="2"/>
  <c r="BD360" i="2" s="1"/>
  <c r="BH360" i="2" s="1"/>
  <c r="BB332" i="2"/>
  <c r="BF332" i="2" s="1"/>
  <c r="BB486" i="2"/>
  <c r="BF486" i="2" s="1"/>
  <c r="BB249" i="2"/>
  <c r="BF249" i="2" s="1"/>
  <c r="BB104" i="2"/>
  <c r="BF104" i="2" s="1"/>
  <c r="BC420" i="2"/>
  <c r="BG420" i="2" s="1"/>
  <c r="BB530" i="2"/>
  <c r="BF530" i="2" s="1"/>
  <c r="BB738" i="2"/>
  <c r="BF738" i="2" s="1"/>
  <c r="BB525" i="2"/>
  <c r="BF525" i="2" s="1"/>
  <c r="BB129" i="2"/>
  <c r="BF129" i="2" s="1"/>
  <c r="BB74" i="2"/>
  <c r="BF74" i="2" s="1"/>
  <c r="BB598" i="2"/>
  <c r="BF598" i="2" s="1"/>
  <c r="BC466" i="2"/>
  <c r="BD466" i="2" s="1"/>
  <c r="BH466" i="2" s="1"/>
  <c r="BB35" i="2"/>
  <c r="BF35" i="2" s="1"/>
  <c r="BC528" i="2"/>
  <c r="BD528" i="2" s="1"/>
  <c r="BH528" i="2" s="1"/>
  <c r="BB747" i="2"/>
  <c r="BF747" i="2" s="1"/>
  <c r="BB490" i="2"/>
  <c r="BF490" i="2" s="1"/>
  <c r="BC33" i="2"/>
  <c r="BD33" i="2" s="1"/>
  <c r="BH33" i="2" s="1"/>
  <c r="BB103" i="2"/>
  <c r="BF103" i="2" s="1"/>
  <c r="BB44" i="2"/>
  <c r="BF44" i="2" s="1"/>
  <c r="BB305" i="2"/>
  <c r="BF305" i="2" s="1"/>
  <c r="BB401" i="2"/>
  <c r="BF401" i="2" s="1"/>
  <c r="BC688" i="2"/>
  <c r="BD688" i="2" s="1"/>
  <c r="BH688" i="2" s="1"/>
  <c r="BC86" i="2"/>
  <c r="BG86" i="2" s="1"/>
  <c r="BB280" i="2"/>
  <c r="BF280" i="2" s="1"/>
  <c r="BC343" i="2"/>
  <c r="BC468" i="2"/>
  <c r="BD468" i="2" s="1"/>
  <c r="BH468" i="2" s="1"/>
  <c r="BB796" i="2"/>
  <c r="BF796" i="2" s="1"/>
  <c r="BB572" i="2"/>
  <c r="BF572" i="2" s="1"/>
  <c r="BB519" i="2"/>
  <c r="BF519" i="2" s="1"/>
  <c r="BB397" i="2"/>
  <c r="BF397" i="2" s="1"/>
  <c r="BB583" i="2"/>
  <c r="BF583" i="2" s="1"/>
  <c r="BB609" i="2"/>
  <c r="BF609" i="2" s="1"/>
  <c r="BF40" i="2"/>
  <c r="BB708" i="2"/>
  <c r="BF708" i="2" s="1"/>
  <c r="BB9" i="2"/>
  <c r="BF9" i="2" s="1"/>
  <c r="BB107" i="2"/>
  <c r="BF107" i="2" s="1"/>
  <c r="BB776" i="2"/>
  <c r="BF776" i="2" s="1"/>
  <c r="BB515" i="2"/>
  <c r="BF515" i="2" s="1"/>
  <c r="BB768" i="2"/>
  <c r="BF768" i="2" s="1"/>
  <c r="BB715" i="2"/>
  <c r="BF715" i="2" s="1"/>
  <c r="BB576" i="2"/>
  <c r="BF576" i="2" s="1"/>
  <c r="BB364" i="2"/>
  <c r="BF364" i="2" s="1"/>
  <c r="BB262" i="2"/>
  <c r="BF262" i="2" s="1"/>
  <c r="BB25" i="2"/>
  <c r="BF25" i="2" s="1"/>
  <c r="BB467" i="2"/>
  <c r="BF467" i="2" s="1"/>
  <c r="BB272" i="2"/>
  <c r="BF272" i="2" s="1"/>
  <c r="BB135" i="2"/>
  <c r="BF135" i="2" s="1"/>
  <c r="BB274" i="2"/>
  <c r="BF274" i="2" s="1"/>
  <c r="BB425" i="2"/>
  <c r="BF425" i="2" s="1"/>
  <c r="BB683" i="2"/>
  <c r="BF683" i="2" s="1"/>
  <c r="BB665" i="2"/>
  <c r="BF665" i="2" s="1"/>
  <c r="BF661" i="2"/>
  <c r="BB251" i="2"/>
  <c r="BF251" i="2" s="1"/>
  <c r="BB116" i="2"/>
  <c r="BF116" i="2" s="1"/>
  <c r="BB235" i="2"/>
  <c r="BF235" i="2" s="1"/>
  <c r="BB250" i="2"/>
  <c r="BF250" i="2" s="1"/>
  <c r="BB607" i="2"/>
  <c r="BF607" i="2" s="1"/>
  <c r="BB56" i="2"/>
  <c r="BF56" i="2" s="1"/>
  <c r="BB800" i="2"/>
  <c r="BF800" i="2" s="1"/>
  <c r="BB546" i="2"/>
  <c r="BF546" i="2" s="1"/>
  <c r="BB434" i="2"/>
  <c r="BF434" i="2" s="1"/>
  <c r="BB479" i="2"/>
  <c r="BF479" i="2" s="1"/>
  <c r="BB618" i="2"/>
  <c r="BF618" i="2" s="1"/>
  <c r="BB545" i="2"/>
  <c r="BF545" i="2" s="1"/>
  <c r="BB766" i="2"/>
  <c r="BF766" i="2" s="1"/>
  <c r="BB340" i="2"/>
  <c r="BF340" i="2" s="1"/>
  <c r="BB7" i="2"/>
  <c r="BF7" i="2" s="1"/>
  <c r="BB396" i="2"/>
  <c r="BF396" i="2" s="1"/>
  <c r="BB127" i="2"/>
  <c r="BF127" i="2" s="1"/>
  <c r="BB482" i="2"/>
  <c r="BF482" i="2" s="1"/>
  <c r="BB688" i="2"/>
  <c r="BF688" i="2" s="1"/>
  <c r="BB151" i="2"/>
  <c r="BF151" i="2" s="1"/>
  <c r="BB675" i="2"/>
  <c r="BF675" i="2" s="1"/>
  <c r="BB782" i="2"/>
  <c r="BF782" i="2" s="1"/>
  <c r="BB744" i="2"/>
  <c r="BF744" i="2" s="1"/>
  <c r="BB229" i="2"/>
  <c r="BF229" i="2" s="1"/>
  <c r="BB334" i="2"/>
  <c r="BF334" i="2" s="1"/>
  <c r="BB5" i="2"/>
  <c r="BF5" i="2" s="1"/>
  <c r="BB335" i="2"/>
  <c r="BF335" i="2" s="1"/>
  <c r="BB180" i="2"/>
  <c r="BF180" i="2" s="1"/>
  <c r="BD598" i="2"/>
  <c r="BH598" i="2" s="1"/>
  <c r="BC149" i="2"/>
  <c r="BG149" i="2" s="1"/>
  <c r="BG499" i="2"/>
  <c r="BC136" i="2"/>
  <c r="BG136" i="2" s="1"/>
  <c r="BC46" i="2"/>
  <c r="BD46" i="2" s="1"/>
  <c r="BH46" i="2" s="1"/>
  <c r="BB176" i="2"/>
  <c r="BF176" i="2" s="1"/>
  <c r="BB166" i="2"/>
  <c r="BF166" i="2" s="1"/>
  <c r="BC307" i="2"/>
  <c r="BD307" i="2" s="1"/>
  <c r="BH307" i="2" s="1"/>
  <c r="BC607" i="2"/>
  <c r="BG607" i="2" s="1"/>
  <c r="BC101" i="2"/>
  <c r="BD101" i="2" s="1"/>
  <c r="BH101" i="2" s="1"/>
  <c r="BD202" i="2"/>
  <c r="BH202" i="2" s="1"/>
  <c r="BB549" i="2"/>
  <c r="BF549" i="2" s="1"/>
  <c r="BC216" i="2"/>
  <c r="BG216" i="2" s="1"/>
  <c r="BB301" i="2"/>
  <c r="BF301" i="2" s="1"/>
  <c r="BC554" i="2"/>
  <c r="BG554" i="2" s="1"/>
  <c r="BB28" i="2"/>
  <c r="BF28" i="2" s="1"/>
  <c r="BD656" i="2"/>
  <c r="BH656" i="2" s="1"/>
  <c r="BB188" i="2"/>
  <c r="BF188" i="2" s="1"/>
  <c r="BB179" i="2"/>
  <c r="BF179" i="2" s="1"/>
  <c r="BC282" i="2"/>
  <c r="BG282" i="2" s="1"/>
  <c r="BB757" i="2"/>
  <c r="BF757" i="2" s="1"/>
  <c r="BC43" i="2"/>
  <c r="BG43" i="2" s="1"/>
  <c r="BC396" i="2"/>
  <c r="BC559" i="2"/>
  <c r="BD559" i="2" s="1"/>
  <c r="BH559" i="2" s="1"/>
  <c r="BB93" i="2"/>
  <c r="BF93" i="2" s="1"/>
  <c r="BC596" i="2"/>
  <c r="BC295" i="2"/>
  <c r="BD295" i="2" s="1"/>
  <c r="BH295" i="2" s="1"/>
  <c r="BC500" i="2"/>
  <c r="BG500" i="2" s="1"/>
  <c r="BB765" i="2"/>
  <c r="BF765" i="2" s="1"/>
  <c r="BC254" i="2"/>
  <c r="BD254" i="2" s="1"/>
  <c r="BH254" i="2" s="1"/>
  <c r="BB231" i="2"/>
  <c r="BF231" i="2" s="1"/>
  <c r="BC197" i="2"/>
  <c r="BD197" i="2" s="1"/>
  <c r="BH197" i="2" s="1"/>
  <c r="BC220" i="2"/>
  <c r="BD220" i="2" s="1"/>
  <c r="BH220" i="2" s="1"/>
  <c r="BF81" i="2"/>
  <c r="BC759" i="2"/>
  <c r="BD759" i="2" s="1"/>
  <c r="BH759" i="2" s="1"/>
  <c r="BB222" i="2"/>
  <c r="BF222" i="2" s="1"/>
  <c r="BD172" i="2"/>
  <c r="BH172" i="2" s="1"/>
  <c r="BC734" i="2"/>
  <c r="BG734" i="2" s="1"/>
  <c r="BC331" i="2"/>
  <c r="BD331" i="2" s="1"/>
  <c r="BH331" i="2" s="1"/>
  <c r="BC504" i="2"/>
  <c r="BD504" i="2" s="1"/>
  <c r="BH504" i="2" s="1"/>
  <c r="BC514" i="2"/>
  <c r="BD514" i="2" s="1"/>
  <c r="BH514" i="2" s="1"/>
  <c r="BC246" i="2"/>
  <c r="BD246" i="2" s="1"/>
  <c r="BH246" i="2" s="1"/>
  <c r="BG168" i="2"/>
  <c r="BB657" i="2"/>
  <c r="BF657" i="2" s="1"/>
  <c r="BB727" i="2"/>
  <c r="BF727" i="2" s="1"/>
  <c r="BB112" i="2"/>
  <c r="BF112" i="2" s="1"/>
  <c r="BB703" i="2"/>
  <c r="BF703" i="2" s="1"/>
  <c r="BB373" i="2"/>
  <c r="BF373" i="2" s="1"/>
  <c r="BB239" i="2"/>
  <c r="BF239" i="2" s="1"/>
  <c r="BC619" i="2"/>
  <c r="BC210" i="2"/>
  <c r="BD210" i="2" s="1"/>
  <c r="BH210" i="2" s="1"/>
  <c r="BC660" i="2"/>
  <c r="BD660" i="2" s="1"/>
  <c r="BH660" i="2" s="1"/>
  <c r="BB278" i="2"/>
  <c r="BF278" i="2" s="1"/>
  <c r="BB267" i="2"/>
  <c r="BF267" i="2" s="1"/>
  <c r="BB361" i="2"/>
  <c r="BF361" i="2" s="1"/>
  <c r="BF660" i="2"/>
  <c r="BB71" i="2"/>
  <c r="BF71" i="2" s="1"/>
  <c r="BB83" i="2"/>
  <c r="BF83" i="2" s="1"/>
  <c r="BB437" i="2"/>
  <c r="BF437" i="2" s="1"/>
  <c r="BB691" i="2"/>
  <c r="BF691" i="2" s="1"/>
  <c r="BB197" i="2"/>
  <c r="BF197" i="2" s="1"/>
  <c r="BB435" i="2"/>
  <c r="BF435" i="2" s="1"/>
  <c r="BB623" i="2"/>
  <c r="BF623" i="2" s="1"/>
  <c r="BB625" i="2"/>
  <c r="BF625" i="2" s="1"/>
  <c r="BB712" i="2"/>
  <c r="BF712" i="2" s="1"/>
  <c r="BB659" i="2"/>
  <c r="BF659" i="2" s="1"/>
  <c r="BB774" i="2"/>
  <c r="BF774" i="2" s="1"/>
  <c r="BB185" i="2"/>
  <c r="BF185" i="2" s="1"/>
  <c r="BB355" i="2"/>
  <c r="BF355" i="2" s="1"/>
  <c r="BB306" i="2"/>
  <c r="BF306" i="2" s="1"/>
  <c r="BB779" i="2"/>
  <c r="BF779" i="2" s="1"/>
  <c r="BF436" i="2"/>
  <c r="BB454" i="2"/>
  <c r="BF454" i="2" s="1"/>
  <c r="BB555" i="2"/>
  <c r="BF555" i="2" s="1"/>
  <c r="BF664" i="2"/>
  <c r="BF636" i="2"/>
  <c r="BB6" i="2"/>
  <c r="BF6" i="2" s="1"/>
  <c r="BB676" i="2"/>
  <c r="BF676" i="2" s="1"/>
  <c r="BB809" i="2"/>
  <c r="BF809" i="2" s="1"/>
  <c r="BB91" i="2"/>
  <c r="BF91" i="2" s="1"/>
  <c r="BB816" i="2"/>
  <c r="BF816" i="2" s="1"/>
  <c r="BB689" i="2"/>
  <c r="BF689" i="2" s="1"/>
  <c r="BB566" i="2"/>
  <c r="BF566" i="2" s="1"/>
  <c r="BB762" i="2"/>
  <c r="BF762" i="2" s="1"/>
  <c r="BB604" i="2"/>
  <c r="BF604" i="2" s="1"/>
  <c r="BB511" i="2"/>
  <c r="BF511" i="2" s="1"/>
  <c r="BB620" i="2"/>
  <c r="BF620" i="2" s="1"/>
  <c r="BB539" i="2"/>
  <c r="BF539" i="2" s="1"/>
  <c r="BB778" i="2"/>
  <c r="BF778" i="2" s="1"/>
  <c r="BB728" i="2"/>
  <c r="BF728" i="2" s="1"/>
  <c r="BB503" i="2"/>
  <c r="BF503" i="2" s="1"/>
  <c r="BB390" i="2"/>
  <c r="BF390" i="2" s="1"/>
  <c r="BB310" i="2"/>
  <c r="BF310" i="2" s="1"/>
  <c r="BB189" i="2"/>
  <c r="BF189" i="2" s="1"/>
  <c r="BF420" i="2"/>
  <c r="BB233" i="2"/>
  <c r="BF233" i="2" s="1"/>
  <c r="BB394" i="2"/>
  <c r="BF394" i="2" s="1"/>
  <c r="BB132" i="2"/>
  <c r="BF132" i="2" s="1"/>
  <c r="BB318" i="2"/>
  <c r="BF318" i="2" s="1"/>
  <c r="BB224" i="2"/>
  <c r="BF224" i="2" s="1"/>
  <c r="BB92" i="2"/>
  <c r="BF92" i="2" s="1"/>
  <c r="BB57" i="2"/>
  <c r="BF57" i="2" s="1"/>
  <c r="BB244" i="2"/>
  <c r="BF244" i="2" s="1"/>
  <c r="BB349" i="2"/>
  <c r="BF349" i="2" s="1"/>
  <c r="BB341" i="2"/>
  <c r="BF341" i="2" s="1"/>
  <c r="BB427" i="2"/>
  <c r="BF427" i="2" s="1"/>
  <c r="BF466" i="2"/>
  <c r="BB696" i="2"/>
  <c r="BF696" i="2" s="1"/>
  <c r="BB79" i="2"/>
  <c r="BF79" i="2" s="1"/>
  <c r="BB813" i="2"/>
  <c r="BF813" i="2" s="1"/>
  <c r="BB109" i="2"/>
  <c r="BF109" i="2" s="1"/>
  <c r="BB630" i="2"/>
  <c r="BF630" i="2" s="1"/>
  <c r="BB461" i="2"/>
  <c r="BF461" i="2" s="1"/>
  <c r="BB716" i="2"/>
  <c r="BF716" i="2" s="1"/>
  <c r="BB602" i="2"/>
  <c r="BF602" i="2" s="1"/>
  <c r="BB491" i="2"/>
  <c r="BF491" i="2" s="1"/>
  <c r="BF742" i="2"/>
  <c r="BB554" i="2"/>
  <c r="BF554" i="2" s="1"/>
  <c r="BB289" i="2"/>
  <c r="BF289" i="2" s="1"/>
  <c r="BB156" i="2"/>
  <c r="BF156" i="2" s="1"/>
  <c r="BB285" i="2"/>
  <c r="BF285" i="2" s="1"/>
  <c r="BB367" i="2"/>
  <c r="BF367" i="2" s="1"/>
  <c r="BB225" i="2"/>
  <c r="BF225" i="2" s="1"/>
  <c r="BB15" i="2"/>
  <c r="BF15" i="2" s="1"/>
  <c r="BB270" i="2"/>
  <c r="BF270" i="2" s="1"/>
  <c r="BB293" i="2"/>
  <c r="BF293" i="2" s="1"/>
  <c r="BB419" i="2"/>
  <c r="BF419" i="2" s="1"/>
  <c r="BB405" i="2"/>
  <c r="BF405" i="2" s="1"/>
  <c r="BB534" i="2"/>
  <c r="BF534" i="2" s="1"/>
  <c r="BB672" i="2"/>
  <c r="BF672" i="2" s="1"/>
  <c r="BF38" i="2"/>
  <c r="BB159" i="2"/>
  <c r="BF159" i="2" s="1"/>
  <c r="BB772" i="2"/>
  <c r="BF772" i="2" s="1"/>
  <c r="BB483" i="2"/>
  <c r="BF483" i="2" s="1"/>
  <c r="BB736" i="2"/>
  <c r="BF736" i="2" s="1"/>
  <c r="BF653" i="2"/>
  <c r="BB699" i="2"/>
  <c r="BF699" i="2" s="1"/>
  <c r="BB713" i="2"/>
  <c r="BF713" i="2" s="1"/>
  <c r="BB614" i="2"/>
  <c r="BF614" i="2" s="1"/>
  <c r="BB560" i="2"/>
  <c r="BF560" i="2" s="1"/>
  <c r="BB287" i="2"/>
  <c r="BF287" i="2" s="1"/>
  <c r="BB160" i="2"/>
  <c r="BF160" i="2" s="1"/>
  <c r="BB283" i="2"/>
  <c r="BF283" i="2" s="1"/>
  <c r="BF148" i="2"/>
  <c r="BB62" i="2"/>
  <c r="BF62" i="2" s="1"/>
  <c r="BB43" i="2"/>
  <c r="BF43" i="2" s="1"/>
  <c r="BB209" i="2"/>
  <c r="BF209" i="2" s="1"/>
  <c r="BB16" i="2"/>
  <c r="BF16" i="2" s="1"/>
  <c r="BB66" i="2"/>
  <c r="BF66" i="2" s="1"/>
  <c r="BB288" i="2"/>
  <c r="BF288" i="2" s="1"/>
  <c r="BF369" i="2"/>
  <c r="BB415" i="2"/>
  <c r="BF415" i="2" s="1"/>
  <c r="BB472" i="2"/>
  <c r="BF472" i="2" s="1"/>
  <c r="BB498" i="2"/>
  <c r="BF498" i="2" s="1"/>
  <c r="BB502" i="2"/>
  <c r="BF502" i="2" s="1"/>
  <c r="BB538" i="2"/>
  <c r="BF538" i="2" s="1"/>
  <c r="BB520" i="2"/>
  <c r="BF520" i="2" s="1"/>
  <c r="BB684" i="2"/>
  <c r="BF684" i="2" s="1"/>
  <c r="BB798" i="2"/>
  <c r="BF798" i="2" s="1"/>
  <c r="BB531" i="2"/>
  <c r="BF531" i="2" s="1"/>
  <c r="BB408" i="2"/>
  <c r="BF408" i="2" s="1"/>
  <c r="BB695" i="2"/>
  <c r="BF695" i="2" s="1"/>
  <c r="BB610" i="2"/>
  <c r="BF610" i="2" s="1"/>
  <c r="BB580" i="2"/>
  <c r="BF580" i="2" s="1"/>
  <c r="BB622" i="2"/>
  <c r="BF622" i="2" s="1"/>
  <c r="BB784" i="2"/>
  <c r="BF784" i="2" s="1"/>
  <c r="BB726" i="2"/>
  <c r="BF726" i="2" s="1"/>
  <c r="BB314" i="2"/>
  <c r="BF314" i="2" s="1"/>
  <c r="BF414" i="2"/>
  <c r="BF68" i="2"/>
  <c r="BB348" i="2"/>
  <c r="BF348" i="2" s="1"/>
  <c r="BB241" i="2"/>
  <c r="BF241" i="2" s="1"/>
  <c r="BB118" i="2"/>
  <c r="BF118" i="2" s="1"/>
  <c r="BB76" i="2"/>
  <c r="BF76" i="2" s="1"/>
  <c r="BB205" i="2"/>
  <c r="BF205" i="2" s="1"/>
  <c r="BB368" i="2"/>
  <c r="BF368" i="2" s="1"/>
  <c r="BF53" i="2"/>
  <c r="BC409" i="2"/>
  <c r="BG409" i="2" s="1"/>
  <c r="BB658" i="2"/>
  <c r="BF658" i="2" s="1"/>
  <c r="BC678" i="2"/>
  <c r="BD678" i="2" s="1"/>
  <c r="BH678" i="2" s="1"/>
  <c r="BC724" i="2"/>
  <c r="BC806" i="2"/>
  <c r="BD806" i="2" s="1"/>
  <c r="BH806" i="2" s="1"/>
  <c r="BD732" i="2"/>
  <c r="BH732" i="2" s="1"/>
  <c r="BB211" i="2"/>
  <c r="BF211" i="2" s="1"/>
  <c r="BC192" i="2"/>
  <c r="BC395" i="2"/>
  <c r="BG395" i="2" s="1"/>
  <c r="BB500" i="2"/>
  <c r="BF500" i="2" s="1"/>
  <c r="BB721" i="2"/>
  <c r="BF721" i="2" s="1"/>
  <c r="BC695" i="2"/>
  <c r="BB89" i="2"/>
  <c r="BF89" i="2" s="1"/>
  <c r="BC752" i="2"/>
  <c r="BD752" i="2" s="1"/>
  <c r="BH752" i="2" s="1"/>
  <c r="BC617" i="2"/>
  <c r="BG617" i="2" s="1"/>
  <c r="BF219" i="2"/>
  <c r="BC370" i="2"/>
  <c r="BD370" i="2" s="1"/>
  <c r="BH370" i="2" s="1"/>
  <c r="BB299" i="2"/>
  <c r="BF299" i="2" s="1"/>
  <c r="BC357" i="2"/>
  <c r="BG357" i="2" s="1"/>
  <c r="BC452" i="2"/>
  <c r="BD452" i="2" s="1"/>
  <c r="BH452" i="2" s="1"/>
  <c r="BG474" i="2"/>
  <c r="BB191" i="2"/>
  <c r="BF191" i="2" s="1"/>
  <c r="BC54" i="2"/>
  <c r="BD54" i="2" s="1"/>
  <c r="BH54" i="2" s="1"/>
  <c r="BC583" i="2"/>
  <c r="BG583" i="2" s="1"/>
  <c r="BC655" i="2"/>
  <c r="BG655" i="2" s="1"/>
  <c r="BB17" i="2"/>
  <c r="BF17" i="2" s="1"/>
  <c r="BC166" i="2"/>
  <c r="BD166" i="2" s="1"/>
  <c r="BH166" i="2" s="1"/>
  <c r="BC704" i="2"/>
  <c r="BD704" i="2" s="1"/>
  <c r="BH704" i="2" s="1"/>
  <c r="BC708" i="2"/>
  <c r="BD708" i="2" s="1"/>
  <c r="BH708" i="2" s="1"/>
  <c r="BF320" i="2"/>
  <c r="BC334" i="2"/>
  <c r="BC79" i="2"/>
  <c r="BG79" i="2" s="1"/>
  <c r="BC425" i="2"/>
  <c r="BD425" i="2" s="1"/>
  <c r="BH425" i="2" s="1"/>
  <c r="BC392" i="2"/>
  <c r="BG392" i="2" s="1"/>
  <c r="BB646" i="2"/>
  <c r="BF646" i="2" s="1"/>
  <c r="BC717" i="2"/>
  <c r="BD717" i="2" s="1"/>
  <c r="BH717" i="2" s="1"/>
  <c r="BC175" i="2"/>
  <c r="BG175" i="2" s="1"/>
  <c r="BC45" i="2"/>
  <c r="BC293" i="2"/>
  <c r="BG293" i="2" s="1"/>
  <c r="BB175" i="2"/>
  <c r="BF175" i="2" s="1"/>
  <c r="BC319" i="2"/>
  <c r="BG319" i="2" s="1"/>
  <c r="BC448" i="2"/>
  <c r="BD448" i="2" s="1"/>
  <c r="BH448" i="2" s="1"/>
  <c r="BB817" i="2"/>
  <c r="BF817" i="2" s="1"/>
  <c r="BC797" i="2"/>
  <c r="BD797" i="2" s="1"/>
  <c r="BH797" i="2" s="1"/>
  <c r="BF162" i="2"/>
  <c r="BC565" i="2"/>
  <c r="BC347" i="2"/>
  <c r="BD347" i="2" s="1"/>
  <c r="BH347" i="2" s="1"/>
  <c r="BG332" i="2"/>
  <c r="BG368" i="2"/>
  <c r="BC599" i="2"/>
  <c r="BG599" i="2" s="1"/>
  <c r="BB638" i="2"/>
  <c r="BF638" i="2" s="1"/>
  <c r="BC742" i="2"/>
  <c r="BD742" i="2" s="1"/>
  <c r="BH742" i="2" s="1"/>
  <c r="BB22" i="2"/>
  <c r="BF22" i="2" s="1"/>
  <c r="BC741" i="2"/>
  <c r="BG741" i="2" s="1"/>
  <c r="BC20" i="2"/>
  <c r="BD20" i="2" s="1"/>
  <c r="BH20" i="2" s="1"/>
  <c r="BC182" i="2"/>
  <c r="BD182" i="2" s="1"/>
  <c r="BH182" i="2" s="1"/>
  <c r="BG138" i="2"/>
  <c r="BC771" i="2"/>
  <c r="BG771" i="2" s="1"/>
  <c r="BC573" i="2"/>
  <c r="BG573" i="2" s="1"/>
  <c r="BB711" i="2"/>
  <c r="BF711" i="2" s="1"/>
  <c r="BC601" i="2"/>
  <c r="BD601" i="2" s="1"/>
  <c r="BH601" i="2" s="1"/>
  <c r="BC290" i="2"/>
  <c r="BD290" i="2" s="1"/>
  <c r="BH290" i="2" s="1"/>
  <c r="BB399" i="2"/>
  <c r="BF399" i="2" s="1"/>
  <c r="BC389" i="2"/>
  <c r="BD389" i="2" s="1"/>
  <c r="BH389" i="2" s="1"/>
  <c r="BC532" i="2"/>
  <c r="BG532" i="2" s="1"/>
  <c r="BC666" i="2"/>
  <c r="BD666" i="2" s="1"/>
  <c r="BH666" i="2" s="1"/>
  <c r="BB733" i="2"/>
  <c r="BF733" i="2" s="1"/>
  <c r="BC534" i="2"/>
  <c r="BC288" i="2"/>
  <c r="BG288" i="2" s="1"/>
  <c r="BD276" i="2"/>
  <c r="BH276" i="2" s="1"/>
  <c r="BC306" i="2"/>
  <c r="BD306" i="2" s="1"/>
  <c r="BH306" i="2" s="1"/>
  <c r="BC152" i="2"/>
  <c r="BC87" i="2"/>
  <c r="BG87" i="2" s="1"/>
  <c r="BC265" i="2"/>
  <c r="BD265" i="2" s="1"/>
  <c r="BH265" i="2" s="1"/>
  <c r="BB184" i="2"/>
  <c r="BF184" i="2" s="1"/>
  <c r="BC667" i="2"/>
  <c r="BG667" i="2" s="1"/>
  <c r="BC670" i="2"/>
  <c r="BD670" i="2" s="1"/>
  <c r="BH670" i="2" s="1"/>
  <c r="BF821" i="2"/>
  <c r="BC817" i="2"/>
  <c r="BC793" i="2"/>
  <c r="BD793" i="2" s="1"/>
  <c r="BH793" i="2" s="1"/>
  <c r="BC186" i="2"/>
  <c r="BD186" i="2" s="1"/>
  <c r="BH186" i="2" s="1"/>
  <c r="BC206" i="2"/>
  <c r="BD206" i="2" s="1"/>
  <c r="BH206" i="2" s="1"/>
  <c r="BC174" i="2"/>
  <c r="BB186" i="2"/>
  <c r="BF186" i="2" s="1"/>
  <c r="BC465" i="2"/>
  <c r="BG465" i="2" s="1"/>
  <c r="BC803" i="2"/>
  <c r="BG803" i="2" s="1"/>
  <c r="BD470" i="2"/>
  <c r="BH470" i="2" s="1"/>
  <c r="BC580" i="2"/>
  <c r="BG580" i="2" s="1"/>
  <c r="BC177" i="2"/>
  <c r="BG177" i="2" s="1"/>
  <c r="BC38" i="2"/>
  <c r="BD38" i="2" s="1"/>
  <c r="BH38" i="2" s="1"/>
  <c r="BC118" i="2"/>
  <c r="BD118" i="2" s="1"/>
  <c r="BH118" i="2" s="1"/>
  <c r="BC575" i="2"/>
  <c r="BD575" i="2" s="1"/>
  <c r="BH575" i="2" s="1"/>
  <c r="BB601" i="2"/>
  <c r="BF601" i="2" s="1"/>
  <c r="BC42" i="2"/>
  <c r="BG42" i="2" s="1"/>
  <c r="BB178" i="2"/>
  <c r="BF178" i="2" s="1"/>
  <c r="BC755" i="2"/>
  <c r="BD755" i="2" s="1"/>
  <c r="BH755" i="2" s="1"/>
  <c r="BC730" i="2"/>
  <c r="BD730" i="2" s="1"/>
  <c r="BH730" i="2" s="1"/>
  <c r="BG241" i="2"/>
  <c r="BC427" i="2"/>
  <c r="BD427" i="2" s="1"/>
  <c r="BH427" i="2" s="1"/>
  <c r="BC132" i="2"/>
  <c r="BG132" i="2" s="1"/>
  <c r="BC746" i="2"/>
  <c r="BG746" i="2" s="1"/>
  <c r="BC522" i="2"/>
  <c r="BG522" i="2" s="1"/>
  <c r="BC433" i="2"/>
  <c r="BG433" i="2" s="1"/>
  <c r="BC508" i="2"/>
  <c r="BG508" i="2" s="1"/>
  <c r="BC786" i="2"/>
  <c r="BG786" i="2" s="1"/>
  <c r="BB218" i="2"/>
  <c r="BF218" i="2" s="1"/>
  <c r="BC712" i="2"/>
  <c r="BG712" i="2" s="1"/>
  <c r="BD569" i="2"/>
  <c r="BH569" i="2" s="1"/>
  <c r="BC181" i="2"/>
  <c r="BG181" i="2" s="1"/>
  <c r="BB167" i="2"/>
  <c r="BF167" i="2" s="1"/>
  <c r="BB203" i="2"/>
  <c r="BF203" i="2" s="1"/>
  <c r="BB722" i="2"/>
  <c r="BF722" i="2" s="1"/>
  <c r="BC198" i="2"/>
  <c r="BG198" i="2" s="1"/>
  <c r="BC240" i="2"/>
  <c r="BC556" i="2"/>
  <c r="BD556" i="2" s="1"/>
  <c r="BH556" i="2" s="1"/>
  <c r="BC589" i="2"/>
  <c r="BD589" i="2" s="1"/>
  <c r="BH589" i="2" s="1"/>
  <c r="BB687" i="2"/>
  <c r="BF687" i="2" s="1"/>
  <c r="BB517" i="2"/>
  <c r="BF517" i="2" s="1"/>
  <c r="BB526" i="2"/>
  <c r="BF526" i="2" s="1"/>
  <c r="BB120" i="2"/>
  <c r="BF120" i="2" s="1"/>
  <c r="BC436" i="2"/>
  <c r="BG436" i="2" s="1"/>
  <c r="BC73" i="2"/>
  <c r="BB606" i="2"/>
  <c r="BF606" i="2" s="1"/>
  <c r="BB317" i="2"/>
  <c r="BF317" i="2" s="1"/>
  <c r="BC663" i="2"/>
  <c r="BD663" i="2" s="1"/>
  <c r="BH663" i="2" s="1"/>
  <c r="BB292" i="2"/>
  <c r="BF292" i="2" s="1"/>
  <c r="BB402" i="2"/>
  <c r="BF402" i="2" s="1"/>
  <c r="BB739" i="2"/>
  <c r="BF739" i="2" s="1"/>
  <c r="BB764" i="2"/>
  <c r="BF764" i="2" s="1"/>
  <c r="BC67" i="2"/>
  <c r="BD67" i="2" s="1"/>
  <c r="BH67" i="2" s="1"/>
  <c r="BC134" i="2"/>
  <c r="BG134" i="2" s="1"/>
  <c r="BB648" i="2"/>
  <c r="BF648" i="2" s="1"/>
  <c r="BB190" i="2"/>
  <c r="BF190" i="2" s="1"/>
  <c r="BC727" i="2"/>
  <c r="BD727" i="2" s="1"/>
  <c r="BH727" i="2" s="1"/>
  <c r="BB330" i="2"/>
  <c r="BF330" i="2" s="1"/>
  <c r="BB613" i="2"/>
  <c r="BF613" i="2" s="1"/>
  <c r="BB321" i="2"/>
  <c r="BF321" i="2" s="1"/>
  <c r="BB579" i="2"/>
  <c r="BF579" i="2" s="1"/>
  <c r="BB51" i="2"/>
  <c r="BF51" i="2" s="1"/>
  <c r="BC648" i="2"/>
  <c r="BD648" i="2" s="1"/>
  <c r="BH648" i="2" s="1"/>
  <c r="BB426" i="2"/>
  <c r="BF426" i="2" s="1"/>
  <c r="BB788" i="2"/>
  <c r="BF788" i="2" s="1"/>
  <c r="BB96" i="2"/>
  <c r="BF96" i="2" s="1"/>
  <c r="BB304" i="2"/>
  <c r="BF304" i="2" s="1"/>
  <c r="BB158" i="2"/>
  <c r="BF158" i="2" s="1"/>
  <c r="BC125" i="2"/>
  <c r="BG125" i="2" s="1"/>
  <c r="BB735" i="2"/>
  <c r="BF735" i="2" s="1"/>
  <c r="BC122" i="2"/>
  <c r="BD122" i="2" s="1"/>
  <c r="BH122" i="2" s="1"/>
  <c r="BB459" i="2"/>
  <c r="BF459" i="2" s="1"/>
  <c r="BC32" i="2"/>
  <c r="BG32" i="2" s="1"/>
  <c r="BB596" i="2"/>
  <c r="BF596" i="2" s="1"/>
  <c r="BB524" i="2"/>
  <c r="BF524" i="2" s="1"/>
  <c r="BB453" i="2"/>
  <c r="BF453" i="2" s="1"/>
  <c r="BC673" i="2"/>
  <c r="BD673" i="2" s="1"/>
  <c r="BH673" i="2" s="1"/>
  <c r="BC744" i="2"/>
  <c r="BG744" i="2" s="1"/>
  <c r="BC41" i="2"/>
  <c r="BD41" i="2" s="1"/>
  <c r="BH41" i="2" s="1"/>
  <c r="BC191" i="2"/>
  <c r="BG191" i="2" s="1"/>
  <c r="BC211" i="2"/>
  <c r="BG211" i="2" s="1"/>
  <c r="BC31" i="2"/>
  <c r="BG31" i="2" s="1"/>
  <c r="BC48" i="2"/>
  <c r="BD48" i="2" s="1"/>
  <c r="BH48" i="2" s="1"/>
  <c r="BB719" i="2"/>
  <c r="BF719" i="2" s="1"/>
  <c r="BC805" i="2"/>
  <c r="BD805" i="2" s="1"/>
  <c r="BH805" i="2" s="1"/>
  <c r="BB573" i="2"/>
  <c r="BF573" i="2" s="1"/>
  <c r="BB313" i="2"/>
  <c r="BF313" i="2" s="1"/>
  <c r="BB666" i="2"/>
  <c r="BF666" i="2" s="1"/>
  <c r="BB342" i="2"/>
  <c r="BF342" i="2" s="1"/>
  <c r="BB481" i="2"/>
  <c r="BF481" i="2" s="1"/>
  <c r="BB308" i="2"/>
  <c r="BF308" i="2" s="1"/>
  <c r="BB780" i="2"/>
  <c r="BF780" i="2" s="1"/>
  <c r="BB204" i="2"/>
  <c r="BF204" i="2" s="1"/>
  <c r="BB230" i="2"/>
  <c r="BF230" i="2" s="1"/>
  <c r="BC512" i="2"/>
  <c r="BD512" i="2" s="1"/>
  <c r="BH512" i="2" s="1"/>
  <c r="BC605" i="2"/>
  <c r="BG605" i="2" s="1"/>
  <c r="BC346" i="2"/>
  <c r="BB337" i="2"/>
  <c r="BF337" i="2" s="1"/>
  <c r="BB624" i="2"/>
  <c r="BF624" i="2" s="1"/>
  <c r="BB536" i="2"/>
  <c r="BF536" i="2" s="1"/>
  <c r="BC273" i="2"/>
  <c r="BG273" i="2" s="1"/>
  <c r="BB113" i="2"/>
  <c r="BF113" i="2" s="1"/>
  <c r="BB514" i="2"/>
  <c r="BF514" i="2" s="1"/>
  <c r="BF635" i="2"/>
  <c r="BB32" i="2"/>
  <c r="BF32" i="2" s="1"/>
  <c r="BF770" i="2"/>
  <c r="BB574" i="2"/>
  <c r="BF574" i="2" s="1"/>
  <c r="BB447" i="2"/>
  <c r="BF447" i="2" s="1"/>
  <c r="BF181" i="2"/>
  <c r="BF329" i="2"/>
  <c r="BB386" i="2"/>
  <c r="BF386" i="2" s="1"/>
  <c r="BD570" i="2"/>
  <c r="BH570" i="2" s="1"/>
  <c r="BC768" i="2"/>
  <c r="BG768" i="2" s="1"/>
  <c r="BC121" i="2"/>
  <c r="BG121" i="2" s="1"/>
  <c r="BC627" i="2"/>
  <c r="BG627" i="2" s="1"/>
  <c r="BB753" i="2"/>
  <c r="BF753" i="2" s="1"/>
  <c r="BC176" i="2"/>
  <c r="BD176" i="2" s="1"/>
  <c r="BH176" i="2" s="1"/>
  <c r="BC204" i="2"/>
  <c r="BG204" i="2" s="1"/>
  <c r="BC443" i="2"/>
  <c r="BD443" i="2" s="1"/>
  <c r="BH443" i="2" s="1"/>
  <c r="BC568" i="2"/>
  <c r="BD568" i="2" s="1"/>
  <c r="BH568" i="2" s="1"/>
  <c r="BC217" i="2"/>
  <c r="BD217" i="2" s="1"/>
  <c r="BH217" i="2" s="1"/>
  <c r="BC503" i="2"/>
  <c r="BG503" i="2" s="1"/>
  <c r="BC337" i="2"/>
  <c r="BD337" i="2" s="1"/>
  <c r="BH337" i="2" s="1"/>
  <c r="BB565" i="2"/>
  <c r="BF565" i="2" s="1"/>
  <c r="BB115" i="2"/>
  <c r="BF115" i="2" s="1"/>
  <c r="BD767" i="2"/>
  <c r="BH767" i="2" s="1"/>
  <c r="BF183" i="2"/>
  <c r="BB303" i="2"/>
  <c r="BF303" i="2" s="1"/>
  <c r="BB496" i="2"/>
  <c r="BF496" i="2" s="1"/>
  <c r="BC821" i="2"/>
  <c r="BD821" i="2" s="1"/>
  <c r="BH821" i="2" s="1"/>
  <c r="BB141" i="2"/>
  <c r="BF141" i="2" s="1"/>
  <c r="BC675" i="2"/>
  <c r="BG675" i="2" s="1"/>
  <c r="BB111" i="2"/>
  <c r="BF111" i="2" s="1"/>
  <c r="BC686" i="2"/>
  <c r="BG262" i="2"/>
  <c r="BC387" i="2"/>
  <c r="BD387" i="2" s="1"/>
  <c r="BH387" i="2" s="1"/>
  <c r="BD480" i="2"/>
  <c r="BH480" i="2" s="1"/>
  <c r="BG314" i="2"/>
  <c r="BC139" i="2"/>
  <c r="BG139" i="2" s="1"/>
  <c r="BC88" i="2"/>
  <c r="BG88" i="2" s="1"/>
  <c r="BB745" i="2"/>
  <c r="BF745" i="2" s="1"/>
  <c r="BC137" i="2"/>
  <c r="BD137" i="2" s="1"/>
  <c r="BH137" i="2" s="1"/>
  <c r="BB544" i="2"/>
  <c r="BF544" i="2" s="1"/>
  <c r="BC723" i="2"/>
  <c r="BG723" i="2" s="1"/>
  <c r="BC644" i="2"/>
  <c r="BG644" i="2" s="1"/>
  <c r="BC91" i="2"/>
  <c r="BG91" i="2" s="1"/>
  <c r="BC476" i="2"/>
  <c r="BG476" i="2" s="1"/>
  <c r="BB101" i="2"/>
  <c r="BF101" i="2" s="1"/>
  <c r="BC681" i="2"/>
  <c r="BD681" i="2" s="1"/>
  <c r="BH681" i="2" s="1"/>
  <c r="BC44" i="2"/>
  <c r="BD44" i="2" s="1"/>
  <c r="BH44" i="2" s="1"/>
  <c r="BC486" i="2"/>
  <c r="BD486" i="2" s="1"/>
  <c r="BH486" i="2" s="1"/>
  <c r="BC37" i="2"/>
  <c r="BG37" i="2" s="1"/>
  <c r="BC766" i="2"/>
  <c r="BG766" i="2" s="1"/>
  <c r="BB746" i="2"/>
  <c r="BF746" i="2" s="1"/>
  <c r="BB339" i="2"/>
  <c r="BF339" i="2" s="1"/>
  <c r="BB748" i="2"/>
  <c r="BF748" i="2" s="1"/>
  <c r="BB152" i="2"/>
  <c r="BF152" i="2" s="1"/>
  <c r="BC520" i="2"/>
  <c r="BC28" i="2"/>
  <c r="BG28" i="2" s="1"/>
  <c r="BC729" i="2"/>
  <c r="BD729" i="2" s="1"/>
  <c r="BH729" i="2" s="1"/>
  <c r="BB312" i="2"/>
  <c r="BF312" i="2" s="1"/>
  <c r="BB605" i="2"/>
  <c r="BF605" i="2" s="1"/>
  <c r="BB797" i="2"/>
  <c r="BF797" i="2" s="1"/>
  <c r="BB740" i="2"/>
  <c r="BF740" i="2" s="1"/>
  <c r="BB600" i="2"/>
  <c r="BF600" i="2" s="1"/>
  <c r="BB388" i="2"/>
  <c r="BF388" i="2" s="1"/>
  <c r="BF88" i="2"/>
  <c r="BB136" i="2"/>
  <c r="BF136" i="2" s="1"/>
  <c r="BB29" i="2"/>
  <c r="BF29" i="2" s="1"/>
  <c r="BB346" i="2"/>
  <c r="BF346" i="2" s="1"/>
  <c r="BF128" i="2"/>
  <c r="BB269" i="2"/>
  <c r="BF269" i="2" s="1"/>
  <c r="BF331" i="2"/>
  <c r="BB413" i="2"/>
  <c r="BF413" i="2" s="1"/>
  <c r="BF73" i="2"/>
  <c r="BB819" i="2"/>
  <c r="BF819" i="2" s="1"/>
  <c r="BB410" i="2"/>
  <c r="BF410" i="2" s="1"/>
  <c r="BB634" i="2"/>
  <c r="BF634" i="2" s="1"/>
  <c r="BB495" i="2"/>
  <c r="BF495" i="2" s="1"/>
  <c r="BB681" i="2"/>
  <c r="BF681" i="2" s="1"/>
  <c r="BB432" i="2"/>
  <c r="BF432" i="2" s="1"/>
  <c r="BB705" i="2"/>
  <c r="BF705" i="2" s="1"/>
  <c r="BB626" i="2"/>
  <c r="BF626" i="2" s="1"/>
  <c r="BB350" i="2"/>
  <c r="BF350" i="2" s="1"/>
  <c r="BB193" i="2"/>
  <c r="BF193" i="2" s="1"/>
  <c r="BB102" i="2"/>
  <c r="BF102" i="2" s="1"/>
  <c r="BB94" i="2"/>
  <c r="BF94" i="2" s="1"/>
  <c r="BB242" i="2"/>
  <c r="BF242" i="2" s="1"/>
  <c r="BB385" i="2"/>
  <c r="BF385" i="2" s="1"/>
  <c r="BB567" i="2"/>
  <c r="BF567" i="2" s="1"/>
  <c r="BB571" i="2"/>
  <c r="BF571" i="2" s="1"/>
  <c r="BB599" i="2"/>
  <c r="BF599" i="2" s="1"/>
  <c r="BB20" i="2"/>
  <c r="BF20" i="2" s="1"/>
  <c r="BB105" i="2"/>
  <c r="BF105" i="2" s="1"/>
  <c r="BF529" i="2"/>
  <c r="BB422" i="2"/>
  <c r="BF422" i="2" s="1"/>
  <c r="BB730" i="2"/>
  <c r="BF730" i="2" s="1"/>
  <c r="BB562" i="2"/>
  <c r="BF562" i="2" s="1"/>
  <c r="BB463" i="2"/>
  <c r="BF463" i="2" s="1"/>
  <c r="BB732" i="2"/>
  <c r="BF732" i="2" s="1"/>
  <c r="BB804" i="2"/>
  <c r="BF804" i="2" s="1"/>
  <c r="BB677" i="2"/>
  <c r="BF677" i="2" s="1"/>
  <c r="BB570" i="2"/>
  <c r="BF570" i="2" s="1"/>
  <c r="BB343" i="2"/>
  <c r="BF343" i="2" s="1"/>
  <c r="BB279" i="2"/>
  <c r="BF279" i="2" s="1"/>
  <c r="BB177" i="2"/>
  <c r="BF177" i="2" s="1"/>
  <c r="BB382" i="2"/>
  <c r="BF382" i="2" s="1"/>
  <c r="BB84" i="2"/>
  <c r="BF84" i="2" s="1"/>
  <c r="BB80" i="2"/>
  <c r="BF80" i="2" s="1"/>
  <c r="BB232" i="2"/>
  <c r="BF232" i="2" s="1"/>
  <c r="BB354" i="2"/>
  <c r="BF354" i="2" s="1"/>
  <c r="BB291" i="2"/>
  <c r="BF291" i="2" s="1"/>
  <c r="BF64" i="2"/>
  <c r="BB39" i="2"/>
  <c r="BF39" i="2" s="1"/>
  <c r="BB377" i="2"/>
  <c r="BF377" i="2" s="1"/>
  <c r="BF381" i="2"/>
  <c r="BB542" i="2"/>
  <c r="BF542" i="2" s="1"/>
  <c r="BB704" i="2"/>
  <c r="BF704" i="2" s="1"/>
  <c r="BF775" i="2"/>
  <c r="BB121" i="2"/>
  <c r="BF121" i="2" s="1"/>
  <c r="BB117" i="2"/>
  <c r="BF117" i="2" s="1"/>
  <c r="BB641" i="2"/>
  <c r="BF641" i="2" s="1"/>
  <c r="BB499" i="2"/>
  <c r="BF499" i="2" s="1"/>
  <c r="BB818" i="2"/>
  <c r="BF818" i="2" s="1"/>
  <c r="BF752" i="2"/>
  <c r="BB669" i="2"/>
  <c r="BF669" i="2" s="1"/>
  <c r="BB489" i="2"/>
  <c r="BF489" i="2" s="1"/>
  <c r="BB701" i="2"/>
  <c r="BF701" i="2" s="1"/>
  <c r="BB639" i="2"/>
  <c r="BF639" i="2" s="1"/>
  <c r="BB455" i="2"/>
  <c r="BF455" i="2" s="1"/>
  <c r="BF360" i="2"/>
  <c r="BB90" i="2"/>
  <c r="BF90" i="2" s="1"/>
  <c r="BB351" i="2"/>
  <c r="BF351" i="2" s="1"/>
  <c r="BB275" i="2"/>
  <c r="BF275" i="2" s="1"/>
  <c r="BB37" i="2"/>
  <c r="BF37" i="2" s="1"/>
  <c r="BB31" i="2"/>
  <c r="BF31" i="2" s="1"/>
  <c r="BB465" i="2"/>
  <c r="BF465" i="2" s="1"/>
  <c r="BB131" i="2"/>
  <c r="BF131" i="2" s="1"/>
  <c r="BB124" i="2"/>
  <c r="BF124" i="2" s="1"/>
  <c r="BB429" i="2"/>
  <c r="BF429" i="2" s="1"/>
  <c r="BB559" i="2"/>
  <c r="BF559" i="2" s="1"/>
  <c r="BF563" i="2"/>
  <c r="BB692" i="2"/>
  <c r="BF692" i="2" s="1"/>
  <c r="BB518" i="2"/>
  <c r="BF518" i="2" s="1"/>
  <c r="BB621" i="2"/>
  <c r="BF621" i="2" s="1"/>
  <c r="BB793" i="2"/>
  <c r="BF793" i="2" s="1"/>
  <c r="BF710" i="2"/>
  <c r="BB99" i="2"/>
  <c r="BF99" i="2" s="1"/>
  <c r="BB95" i="2"/>
  <c r="BF95" i="2" s="1"/>
  <c r="BB61" i="2"/>
  <c r="BF61" i="2" s="1"/>
  <c r="BB590" i="2"/>
  <c r="BF590" i="2" s="1"/>
  <c r="BF679" i="2"/>
  <c r="BB535" i="2"/>
  <c r="BF535" i="2" s="1"/>
  <c r="BB808" i="2"/>
  <c r="BF808" i="2" s="1"/>
  <c r="BB649" i="2"/>
  <c r="BF649" i="2" s="1"/>
  <c r="BB527" i="2"/>
  <c r="BF527" i="2" s="1"/>
  <c r="BB443" i="2"/>
  <c r="BF443" i="2" s="1"/>
  <c r="BB786" i="2"/>
  <c r="BF786" i="2" s="1"/>
  <c r="BB760" i="2"/>
  <c r="BF760" i="2" s="1"/>
  <c r="BB82" i="2"/>
  <c r="BF82" i="2" s="1"/>
  <c r="BB347" i="2"/>
  <c r="BF347" i="2" s="1"/>
  <c r="BB264" i="2"/>
  <c r="BF264" i="2" s="1"/>
  <c r="BB41" i="2"/>
  <c r="BF41" i="2" s="1"/>
  <c r="BB338" i="2"/>
  <c r="BF338" i="2" s="1"/>
  <c r="BB122" i="2"/>
  <c r="BF122" i="2" s="1"/>
  <c r="BB49" i="2"/>
  <c r="BF49" i="2" s="1"/>
  <c r="BB263" i="2"/>
  <c r="BF263" i="2" s="1"/>
  <c r="BB393" i="2"/>
  <c r="BF393" i="2" s="1"/>
  <c r="BB444" i="2"/>
  <c r="BF444" i="2" s="1"/>
  <c r="BB474" i="2"/>
  <c r="BF474" i="2" s="1"/>
  <c r="BF506" i="2"/>
  <c r="BB478" i="2"/>
  <c r="BF478" i="2" s="1"/>
  <c r="BB510" i="2"/>
  <c r="BF510" i="2" s="1"/>
  <c r="BB680" i="2"/>
  <c r="BF680" i="2" s="1"/>
  <c r="BB548" i="2"/>
  <c r="BF548" i="2" s="1"/>
  <c r="BB731" i="2"/>
  <c r="BF731" i="2" s="1"/>
  <c r="BB751" i="2"/>
  <c r="BF751" i="2" s="1"/>
  <c r="BB75" i="2"/>
  <c r="BF75" i="2" s="1"/>
  <c r="BB755" i="2"/>
  <c r="BF755" i="2" s="1"/>
  <c r="BB54" i="2"/>
  <c r="BF54" i="2" s="1"/>
  <c r="BB52" i="2"/>
  <c r="BF52" i="2" s="1"/>
  <c r="BB673" i="2"/>
  <c r="BF673" i="2" s="1"/>
  <c r="BB812" i="2"/>
  <c r="BF812" i="2" s="1"/>
  <c r="BB637" i="2"/>
  <c r="BF637" i="2" s="1"/>
  <c r="BB806" i="2"/>
  <c r="BF806" i="2" s="1"/>
  <c r="BF616" i="2"/>
  <c r="BB445" i="2"/>
  <c r="BF445" i="2" s="1"/>
  <c r="BB693" i="2"/>
  <c r="BF693" i="2" s="1"/>
  <c r="BB612" i="2"/>
  <c r="BF612" i="2" s="1"/>
  <c r="BB398" i="2"/>
  <c r="BF398" i="2" s="1"/>
  <c r="BB281" i="2"/>
  <c r="BF281" i="2" s="1"/>
  <c r="BF266" i="2"/>
  <c r="BB70" i="2"/>
  <c r="BF70" i="2" s="1"/>
  <c r="BB273" i="2"/>
  <c r="BF273" i="2" s="1"/>
  <c r="BB451" i="2"/>
  <c r="BF451" i="2" s="1"/>
  <c r="BB45" i="2"/>
  <c r="BF45" i="2" s="1"/>
  <c r="BB294" i="2"/>
  <c r="BF294" i="2" s="1"/>
  <c r="BF72" i="2"/>
  <c r="BB551" i="2"/>
  <c r="BF551" i="2" s="1"/>
  <c r="BB144" i="2"/>
  <c r="BF144" i="2" s="1"/>
  <c r="BB290" i="2"/>
  <c r="BF290" i="2" s="1"/>
  <c r="BB417" i="2"/>
  <c r="BF417" i="2" s="1"/>
  <c r="BC464" i="2"/>
  <c r="BG464" i="2" s="1"/>
  <c r="BB698" i="2"/>
  <c r="BF698" i="2" s="1"/>
  <c r="BF674" i="2"/>
  <c r="BB805" i="2"/>
  <c r="BF805" i="2" s="1"/>
  <c r="BG133" i="2"/>
  <c r="BD530" i="2"/>
  <c r="BH530" i="2" s="1"/>
  <c r="BD669" i="2"/>
  <c r="BH669" i="2" s="1"/>
  <c r="BF187" i="2"/>
  <c r="BB172" i="2"/>
  <c r="BF172" i="2" s="1"/>
  <c r="BB215" i="2"/>
  <c r="BF215" i="2" s="1"/>
  <c r="BC303" i="2"/>
  <c r="BG303" i="2" s="1"/>
  <c r="BB577" i="2"/>
  <c r="BF577" i="2" s="1"/>
  <c r="BF516" i="2"/>
  <c r="BB737" i="2"/>
  <c r="BF737" i="2" s="1"/>
  <c r="BB19" i="2"/>
  <c r="BF19" i="2" s="1"/>
  <c r="BC230" i="2"/>
  <c r="BD230" i="2" s="1"/>
  <c r="BH230" i="2" s="1"/>
  <c r="BC142" i="2"/>
  <c r="BD142" i="2" s="1"/>
  <c r="BH142" i="2" s="1"/>
  <c r="BC507" i="2"/>
  <c r="BD507" i="2" s="1"/>
  <c r="BH507" i="2" s="1"/>
  <c r="BC747" i="2"/>
  <c r="BD747" i="2" s="1"/>
  <c r="BH747" i="2" s="1"/>
  <c r="BD275" i="2"/>
  <c r="BH275" i="2" s="1"/>
  <c r="BC34" i="2"/>
  <c r="BD34" i="2" s="1"/>
  <c r="BH34" i="2" s="1"/>
  <c r="BB168" i="2"/>
  <c r="BF168" i="2" s="1"/>
  <c r="BG393" i="2"/>
  <c r="BG540" i="2"/>
  <c r="BB603" i="2"/>
  <c r="BF603" i="2" s="1"/>
  <c r="BG764" i="2"/>
  <c r="BC736" i="2"/>
  <c r="BD736" i="2" s="1"/>
  <c r="BH736" i="2" s="1"/>
  <c r="BC483" i="2"/>
  <c r="BG483" i="2" s="1"/>
  <c r="BC143" i="2"/>
  <c r="BD143" i="2" s="1"/>
  <c r="BH143" i="2" s="1"/>
  <c r="BB77" i="2"/>
  <c r="BF77" i="2" s="1"/>
  <c r="BB163" i="2"/>
  <c r="BF163" i="2" s="1"/>
  <c r="BC352" i="2"/>
  <c r="BD352" i="2" s="1"/>
  <c r="BH352" i="2" s="1"/>
  <c r="BB421" i="2"/>
  <c r="BF421" i="2" s="1"/>
  <c r="BC615" i="2"/>
  <c r="BG615" i="2" s="1"/>
  <c r="BC671" i="2"/>
  <c r="BG671" i="2" s="1"/>
  <c r="BC36" i="2"/>
  <c r="BD36" i="2" s="1"/>
  <c r="BH36" i="2" s="1"/>
  <c r="BB63" i="2"/>
  <c r="BF63" i="2" s="1"/>
  <c r="BG157" i="2"/>
  <c r="BC561" i="2"/>
  <c r="BG561" i="2" s="1"/>
  <c r="BB628" i="2"/>
  <c r="BF628" i="2" s="1"/>
  <c r="BC225" i="2"/>
  <c r="BD225" i="2" s="1"/>
  <c r="BH225" i="2" s="1"/>
  <c r="BB199" i="2"/>
  <c r="BF199" i="2" s="1"/>
  <c r="BG256" i="2"/>
  <c r="BD473" i="2"/>
  <c r="BH473" i="2" s="1"/>
  <c r="BC749" i="2"/>
  <c r="BG8" i="2"/>
  <c r="BF85" i="2"/>
  <c r="BB125" i="2"/>
  <c r="BF125" i="2" s="1"/>
  <c r="BC787" i="2"/>
  <c r="BD787" i="2" s="1"/>
  <c r="BH787" i="2" s="1"/>
  <c r="BD597" i="2"/>
  <c r="BH597" i="2" s="1"/>
  <c r="BD10" i="2"/>
  <c r="BH10" i="2" s="1"/>
  <c r="BD356" i="2"/>
  <c r="BH356" i="2" s="1"/>
  <c r="BB597" i="2"/>
  <c r="BF597" i="2" s="1"/>
  <c r="BF741" i="2"/>
  <c r="BB581" i="2"/>
  <c r="BF581" i="2" s="1"/>
  <c r="BB30" i="2"/>
  <c r="BF30" i="2" s="1"/>
  <c r="BC19" i="2"/>
  <c r="BG19" i="2" s="1"/>
  <c r="BC141" i="2"/>
  <c r="BD141" i="2" s="1"/>
  <c r="BH141" i="2" s="1"/>
  <c r="BB430" i="2"/>
  <c r="BF430" i="2" s="1"/>
  <c r="BC242" i="2"/>
  <c r="BG242" i="2" s="1"/>
  <c r="BB261" i="2"/>
  <c r="BF261" i="2" s="1"/>
  <c r="BC263" i="2"/>
  <c r="BD263" i="2" s="1"/>
  <c r="BH263" i="2" s="1"/>
  <c r="BC353" i="2"/>
  <c r="BG353" i="2" s="1"/>
  <c r="BB438" i="2"/>
  <c r="BF438" i="2" s="1"/>
  <c r="BC758" i="2"/>
  <c r="BD758" i="2" s="1"/>
  <c r="BH758" i="2" s="1"/>
  <c r="BB504" i="2"/>
  <c r="BF504" i="2" s="1"/>
  <c r="BB678" i="2"/>
  <c r="BF678" i="2" s="1"/>
  <c r="BB8" i="2"/>
  <c r="BF8" i="2" s="1"/>
  <c r="BF34" i="2"/>
  <c r="BB214" i="2"/>
  <c r="BF214" i="2" s="1"/>
  <c r="BB153" i="2"/>
  <c r="BF153" i="2" s="1"/>
  <c r="BG739" i="2"/>
  <c r="BC459" i="2"/>
  <c r="BD459" i="2" s="1"/>
  <c r="BH459" i="2" s="1"/>
  <c r="BG526" i="2"/>
  <c r="BC415" i="2"/>
  <c r="BD415" i="2" s="1"/>
  <c r="BH415" i="2" s="1"/>
  <c r="BC602" i="2"/>
  <c r="BD602" i="2" s="1"/>
  <c r="BH602" i="2" s="1"/>
  <c r="BC300" i="2"/>
  <c r="BD300" i="2" s="1"/>
  <c r="BH300" i="2" s="1"/>
  <c r="BC439" i="2"/>
  <c r="BG439" i="2" s="1"/>
  <c r="BC405" i="2"/>
  <c r="BD405" i="2" s="1"/>
  <c r="BH405" i="2" s="1"/>
  <c r="BC484" i="2"/>
  <c r="BD484" i="2" s="1"/>
  <c r="BH484" i="2" s="1"/>
  <c r="BC489" i="2"/>
  <c r="BG489" i="2" s="1"/>
  <c r="BC566" i="2"/>
  <c r="BD566" i="2" s="1"/>
  <c r="BH566" i="2" s="1"/>
  <c r="BD509" i="2"/>
  <c r="BH509" i="2" s="1"/>
  <c r="BB749" i="2"/>
  <c r="BF749" i="2" s="1"/>
  <c r="BC377" i="2"/>
  <c r="BG377" i="2" s="1"/>
  <c r="BF227" i="2"/>
  <c r="BC381" i="2"/>
  <c r="BG381" i="2" s="1"/>
  <c r="BC205" i="2"/>
  <c r="BG205" i="2" s="1"/>
  <c r="BC109" i="2"/>
  <c r="BD109" i="2" s="1"/>
  <c r="BH109" i="2" s="1"/>
  <c r="BC269" i="2"/>
  <c r="BG269" i="2" s="1"/>
  <c r="BC114" i="2"/>
  <c r="BD114" i="2" s="1"/>
  <c r="BH114" i="2" s="1"/>
  <c r="BD292" i="2"/>
  <c r="BH292" i="2" s="1"/>
  <c r="BC71" i="2"/>
  <c r="BD71" i="2" s="1"/>
  <c r="BH71" i="2" s="1"/>
  <c r="BB196" i="2"/>
  <c r="BF196" i="2" s="1"/>
  <c r="BD355" i="2"/>
  <c r="BH355" i="2" s="1"/>
  <c r="BC611" i="2"/>
  <c r="BD611" i="2" s="1"/>
  <c r="BH611" i="2" s="1"/>
  <c r="BB729" i="2"/>
  <c r="BF729" i="2" s="1"/>
  <c r="BB714" i="2"/>
  <c r="BF714" i="2" s="1"/>
  <c r="BC737" i="2"/>
  <c r="BC682" i="2"/>
  <c r="BG682" i="2" s="1"/>
  <c r="BC218" i="2"/>
  <c r="BD218" i="2" s="1"/>
  <c r="BH218" i="2" s="1"/>
  <c r="BC111" i="2"/>
  <c r="BD111" i="2" s="1"/>
  <c r="BH111" i="2" s="1"/>
  <c r="BC222" i="2"/>
  <c r="BG808" i="2"/>
  <c r="BC760" i="2"/>
  <c r="BD760" i="2" s="1"/>
  <c r="BH760" i="2" s="1"/>
  <c r="BC791" i="2"/>
  <c r="BG791" i="2" s="1"/>
  <c r="BC518" i="2"/>
  <c r="BD518" i="2" s="1"/>
  <c r="BH518" i="2" s="1"/>
  <c r="BC80" i="2"/>
  <c r="BG80" i="2" s="1"/>
  <c r="BC84" i="2"/>
  <c r="BG84" i="2" s="1"/>
  <c r="BC278" i="2"/>
  <c r="BG278" i="2" s="1"/>
  <c r="BC513" i="2"/>
  <c r="BG513" i="2" s="1"/>
  <c r="BC781" i="2"/>
  <c r="BG781" i="2" s="1"/>
  <c r="BC699" i="2"/>
  <c r="BG699" i="2" s="1"/>
  <c r="BB297" i="2"/>
  <c r="BF297" i="2" s="1"/>
  <c r="BC497" i="2"/>
  <c r="BD497" i="2" s="1"/>
  <c r="BH497" i="2" s="1"/>
  <c r="BC762" i="2"/>
  <c r="BD762" i="2" s="1"/>
  <c r="BH762" i="2" s="1"/>
  <c r="BD564" i="2"/>
  <c r="BH564" i="2" s="1"/>
  <c r="BB452" i="2"/>
  <c r="BF452" i="2" s="1"/>
  <c r="BC674" i="2"/>
  <c r="BD674" i="2" s="1"/>
  <c r="BH674" i="2" s="1"/>
  <c r="BB194" i="2"/>
  <c r="BF194" i="2" s="1"/>
  <c r="BC572" i="2"/>
  <c r="BD572" i="2" s="1"/>
  <c r="BH572" i="2" s="1"/>
  <c r="BC775" i="2"/>
  <c r="BG775" i="2" s="1"/>
  <c r="BC535" i="2"/>
  <c r="BG535" i="2" s="1"/>
  <c r="BC128" i="2"/>
  <c r="BD110" i="2"/>
  <c r="BH110" i="2" s="1"/>
  <c r="BC60" i="2"/>
  <c r="BG60" i="2" s="1"/>
  <c r="BC441" i="2"/>
  <c r="BG441" i="2" s="1"/>
  <c r="BC286" i="2"/>
  <c r="BD286" i="2" s="1"/>
  <c r="BH286" i="2" s="1"/>
  <c r="BC563" i="2"/>
  <c r="BD563" i="2" s="1"/>
  <c r="BH563" i="2" s="1"/>
  <c r="BB591" i="2"/>
  <c r="BF591" i="2" s="1"/>
  <c r="BB632" i="2"/>
  <c r="BF632" i="2" s="1"/>
  <c r="BC258" i="2"/>
  <c r="BC320" i="2"/>
  <c r="BD320" i="2" s="1"/>
  <c r="BH320" i="2" s="1"/>
  <c r="BB470" i="2"/>
  <c r="BF470" i="2" s="1"/>
  <c r="BC213" i="2"/>
  <c r="BG213" i="2" s="1"/>
  <c r="BB375" i="2"/>
  <c r="BF375" i="2" s="1"/>
  <c r="BC662" i="2"/>
  <c r="BD662" i="2" s="1"/>
  <c r="BH662" i="2" s="1"/>
  <c r="BC777" i="2"/>
  <c r="BD777" i="2" s="1"/>
  <c r="BH777" i="2" s="1"/>
  <c r="BC657" i="2"/>
  <c r="BG657" i="2" s="1"/>
  <c r="BC647" i="2"/>
  <c r="BB257" i="2"/>
  <c r="BF257" i="2" s="1"/>
  <c r="BB21" i="2"/>
  <c r="BF21" i="2" s="1"/>
  <c r="BB380" i="2"/>
  <c r="BF380" i="2" s="1"/>
  <c r="BB325" i="2"/>
  <c r="BF325" i="2" s="1"/>
  <c r="BB198" i="2"/>
  <c r="BF198" i="2" s="1"/>
  <c r="BB556" i="2"/>
  <c r="BF556" i="2" s="1"/>
  <c r="BB157" i="2"/>
  <c r="BF157" i="2" s="1"/>
  <c r="BB469" i="2"/>
  <c r="BF469" i="2" s="1"/>
  <c r="BB164" i="2"/>
  <c r="BF164" i="2" s="1"/>
  <c r="BB475" i="2"/>
  <c r="BF475" i="2" s="1"/>
  <c r="BC687" i="2"/>
  <c r="BG687" i="2" s="1"/>
  <c r="BB647" i="2"/>
  <c r="BF647" i="2" s="1"/>
  <c r="BB802" i="2"/>
  <c r="BF802" i="2" s="1"/>
  <c r="BB161" i="2"/>
  <c r="BF161" i="2" s="1"/>
  <c r="BC315" i="2"/>
  <c r="BD315" i="2" s="1"/>
  <c r="BH315" i="2" s="1"/>
  <c r="BC505" i="2"/>
  <c r="BB100" i="2"/>
  <c r="BF100" i="2" s="1"/>
  <c r="BC595" i="2"/>
  <c r="BD595" i="2" s="1"/>
  <c r="BH595" i="2" s="1"/>
  <c r="BB700" i="2"/>
  <c r="BF700" i="2" s="1"/>
  <c r="BB720" i="2"/>
  <c r="BF720" i="2" s="1"/>
  <c r="BB540" i="2"/>
  <c r="BF540" i="2" s="1"/>
  <c r="BB345" i="2"/>
  <c r="BF345" i="2" s="1"/>
  <c r="BB202" i="2"/>
  <c r="BF202" i="2" s="1"/>
  <c r="BB69" i="2"/>
  <c r="BF69" i="2" s="1"/>
  <c r="BB14" i="2"/>
  <c r="BF14" i="2" s="1"/>
  <c r="BB428" i="2"/>
  <c r="BF428" i="2" s="1"/>
  <c r="BB65" i="2"/>
  <c r="BF65" i="2" s="1"/>
  <c r="BB277" i="2"/>
  <c r="BF277" i="2" s="1"/>
  <c r="BB785" i="2"/>
  <c r="BF785" i="2" s="1"/>
  <c r="BB558" i="2"/>
  <c r="BF558" i="2" s="1"/>
  <c r="BC680" i="2"/>
  <c r="BD680" i="2" s="1"/>
  <c r="BH680" i="2" s="1"/>
  <c r="BB212" i="2"/>
  <c r="BF212" i="2" s="1"/>
  <c r="BB651" i="2"/>
  <c r="BF651" i="2" s="1"/>
  <c r="BB584" i="2"/>
  <c r="BF584" i="2" s="1"/>
  <c r="BB362" i="2"/>
  <c r="BF362" i="2" s="1"/>
  <c r="BB259" i="2"/>
  <c r="BF259" i="2" s="1"/>
  <c r="BB207" i="2"/>
  <c r="BF207" i="2" s="1"/>
  <c r="BC676" i="2"/>
  <c r="BG676" i="2" s="1"/>
  <c r="BC398" i="2"/>
  <c r="BG398" i="2" s="1"/>
  <c r="BB404" i="2"/>
  <c r="BF404" i="2" s="1"/>
  <c r="BB814" i="2"/>
  <c r="BF814" i="2" s="1"/>
  <c r="BC89" i="2"/>
  <c r="BD89" i="2" s="1"/>
  <c r="BH89" i="2" s="1"/>
  <c r="BB568" i="2"/>
  <c r="BF568" i="2" s="1"/>
  <c r="BB309" i="2"/>
  <c r="BF309" i="2" s="1"/>
  <c r="BB370" i="2"/>
  <c r="BF370" i="2" s="1"/>
  <c r="BB794" i="2"/>
  <c r="BF794" i="2" s="1"/>
  <c r="BB654" i="2"/>
  <c r="BF654" i="2" s="1"/>
  <c r="BB627" i="2"/>
  <c r="BF627" i="2" s="1"/>
  <c r="BB298" i="2"/>
  <c r="BF298" i="2" s="1"/>
  <c r="BB46" i="2"/>
  <c r="BF46" i="2" s="1"/>
  <c r="BB781" i="2"/>
  <c r="BF781" i="2" s="1"/>
  <c r="BC638" i="2"/>
  <c r="BD638" i="2" s="1"/>
  <c r="BH638" i="2" s="1"/>
  <c r="BC444" i="2"/>
  <c r="BG444" i="2" s="1"/>
  <c r="BC582" i="2"/>
  <c r="BG582" i="2" s="1"/>
  <c r="BB200" i="2"/>
  <c r="BF200" i="2" s="1"/>
  <c r="BB295" i="2"/>
  <c r="BF295" i="2" s="1"/>
  <c r="BC581" i="2"/>
  <c r="BG581" i="2" s="1"/>
  <c r="BC718" i="2"/>
  <c r="BD718" i="2" s="1"/>
  <c r="BH718" i="2" s="1"/>
  <c r="BC692" i="2"/>
  <c r="BG692" i="2" s="1"/>
  <c r="BB147" i="2"/>
  <c r="BF147" i="2" s="1"/>
  <c r="BB50" i="2"/>
  <c r="BF50" i="2" s="1"/>
  <c r="BB87" i="2"/>
  <c r="BF87" i="2" s="1"/>
  <c r="BB671" i="2"/>
  <c r="BF671" i="2" s="1"/>
  <c r="BC274" i="2"/>
  <c r="BB23" i="2"/>
  <c r="BF23" i="2" s="1"/>
  <c r="BB501" i="2"/>
  <c r="BF501" i="2" s="1"/>
  <c r="BB406" i="2"/>
  <c r="BF406" i="2" s="1"/>
  <c r="BB487" i="2"/>
  <c r="BF487" i="2" s="1"/>
  <c r="BB799" i="2"/>
  <c r="BF799" i="2" s="1"/>
  <c r="BB521" i="2"/>
  <c r="BF521" i="2" s="1"/>
  <c r="BB154" i="2"/>
  <c r="BF154" i="2" s="1"/>
  <c r="BC333" i="2"/>
  <c r="BD333" i="2" s="1"/>
  <c r="BH333" i="2" s="1"/>
  <c r="BC135" i="2"/>
  <c r="BD135" i="2" s="1"/>
  <c r="BH135" i="2" s="1"/>
  <c r="BB640" i="2"/>
  <c r="BF640" i="2" s="1"/>
  <c r="BB395" i="2"/>
  <c r="BF395" i="2" s="1"/>
  <c r="BB284" i="2"/>
  <c r="BF284" i="2" s="1"/>
  <c r="BC196" i="2"/>
  <c r="BD196" i="2" s="1"/>
  <c r="BH196" i="2" s="1"/>
  <c r="BB734" i="2"/>
  <c r="BF734" i="2" s="1"/>
  <c r="BC165" i="2"/>
  <c r="BG165" i="2" s="1"/>
  <c r="BB767" i="2"/>
  <c r="BF767" i="2" s="1"/>
  <c r="BB803" i="2"/>
  <c r="BF803" i="2" s="1"/>
  <c r="BC593" i="2"/>
  <c r="BG593" i="2" s="1"/>
  <c r="BB758" i="2"/>
  <c r="BF758" i="2" s="1"/>
  <c r="BC770" i="2"/>
  <c r="BB256" i="2"/>
  <c r="BF256" i="2" s="1"/>
  <c r="BC327" i="2"/>
  <c r="BD327" i="2" s="1"/>
  <c r="BH327" i="2" s="1"/>
  <c r="BB725" i="2"/>
  <c r="BF725" i="2" s="1"/>
  <c r="BB223" i="2"/>
  <c r="BF223" i="2" s="1"/>
  <c r="BG524" i="2"/>
  <c r="BD190" i="2"/>
  <c r="BH190" i="2" s="1"/>
  <c r="BG365" i="2"/>
  <c r="BD342" i="2"/>
  <c r="BH342" i="2" s="1"/>
  <c r="BD164" i="2"/>
  <c r="BH164" i="2" s="1"/>
  <c r="BD385" i="2"/>
  <c r="BH385" i="2" s="1"/>
  <c r="BD26" i="2"/>
  <c r="BH26" i="2" s="1"/>
  <c r="BD56" i="2"/>
  <c r="BH56" i="2" s="1"/>
  <c r="BD811" i="2"/>
  <c r="BH811" i="2" s="1"/>
  <c r="BG373" i="2"/>
  <c r="BD482" i="2"/>
  <c r="BH482" i="2" s="1"/>
  <c r="BG748" i="2"/>
  <c r="BD819" i="2"/>
  <c r="BH819" i="2" s="1"/>
  <c r="BD419" i="2"/>
  <c r="BH419" i="2" s="1"/>
  <c r="BD757" i="2"/>
  <c r="BH757" i="2" s="1"/>
  <c r="BG646" i="2"/>
  <c r="BD179" i="2"/>
  <c r="BH179" i="2" s="1"/>
  <c r="BG552" i="2"/>
  <c r="BD403" i="2"/>
  <c r="BH403" i="2" s="1"/>
  <c r="BG763" i="2"/>
  <c r="BG312" i="2"/>
  <c r="BD397" i="2"/>
  <c r="BH397" i="2" s="1"/>
  <c r="BD690" i="2"/>
  <c r="BH690" i="2" s="1"/>
  <c r="BD446" i="2"/>
  <c r="BH446" i="2" s="1"/>
  <c r="BG316" i="2"/>
  <c r="BD323" i="2"/>
  <c r="BH323" i="2" s="1"/>
  <c r="BG502" i="2"/>
  <c r="BD404" i="2"/>
  <c r="BH404" i="2" s="1"/>
  <c r="BG557" i="2"/>
  <c r="BD584" i="2"/>
  <c r="BH584" i="2" s="1"/>
  <c r="BD731" i="2"/>
  <c r="BH731" i="2" s="1"/>
  <c r="BD284" i="2"/>
  <c r="BH284" i="2" s="1"/>
  <c r="BG376" i="2"/>
  <c r="BD277" i="2"/>
  <c r="BH277" i="2" s="1"/>
  <c r="BD345" i="2"/>
  <c r="BH345" i="2" s="1"/>
  <c r="BD815" i="2"/>
  <c r="BH815" i="2" s="1"/>
  <c r="BG783" i="2"/>
  <c r="BG383" i="2"/>
  <c r="BD49" i="2"/>
  <c r="BH49" i="2" s="1"/>
  <c r="BD24" i="2"/>
  <c r="BH24" i="2" s="1"/>
  <c r="BG169" i="2"/>
  <c r="BG789" i="2"/>
  <c r="BG62" i="2"/>
  <c r="BG172" i="2"/>
  <c r="BG579" i="2"/>
  <c r="BD17" i="2"/>
  <c r="BH17" i="2" s="1"/>
  <c r="BG110" i="2"/>
  <c r="BD260" i="2"/>
  <c r="BH260" i="2" s="1"/>
  <c r="BD474" i="2"/>
  <c r="BH474" i="2" s="1"/>
  <c r="BG440" i="2"/>
  <c r="BD540" i="2"/>
  <c r="BH540" i="2" s="1"/>
  <c r="BG267" i="2"/>
  <c r="BG597" i="2"/>
  <c r="BD92" i="2"/>
  <c r="BH92" i="2" s="1"/>
  <c r="BG92" i="2"/>
  <c r="BG364" i="2"/>
  <c r="BG569" i="2"/>
  <c r="BD241" i="2"/>
  <c r="BH241" i="2" s="1"/>
  <c r="BD698" i="2"/>
  <c r="BH698" i="2" s="1"/>
  <c r="BD332" i="2"/>
  <c r="BH332" i="2" s="1"/>
  <c r="BG423" i="2"/>
  <c r="BD423" i="2"/>
  <c r="BH423" i="2" s="1"/>
  <c r="BD526" i="2"/>
  <c r="BH526" i="2" s="1"/>
  <c r="BD168" i="2"/>
  <c r="BH168" i="2" s="1"/>
  <c r="BD809" i="2"/>
  <c r="BH809" i="2" s="1"/>
  <c r="BG292" i="2"/>
  <c r="BD369" i="2"/>
  <c r="BH369" i="2" s="1"/>
  <c r="BD739" i="2"/>
  <c r="BH739" i="2" s="1"/>
  <c r="BD710" i="2"/>
  <c r="BH710" i="2" s="1"/>
  <c r="BG564" i="2"/>
  <c r="BD808" i="2"/>
  <c r="BH808" i="2" s="1"/>
  <c r="BD338" i="2"/>
  <c r="BH338" i="2" s="1"/>
  <c r="BD228" i="2"/>
  <c r="BH228" i="2" s="1"/>
  <c r="BD133" i="2"/>
  <c r="BH133" i="2" s="1"/>
  <c r="BG236" i="2"/>
  <c r="BG656" i="2"/>
  <c r="BD99" i="2"/>
  <c r="BH99" i="2" s="1"/>
  <c r="BG470" i="2"/>
  <c r="BG276" i="2"/>
  <c r="BG694" i="2"/>
  <c r="BG202" i="2"/>
  <c r="BG555" i="2"/>
  <c r="BG570" i="2"/>
  <c r="BG501" i="2"/>
  <c r="BG171" i="2"/>
  <c r="BG130" i="2"/>
  <c r="BD105" i="2"/>
  <c r="BH105" i="2" s="1"/>
  <c r="BG7" i="2"/>
  <c r="BD368" i="2"/>
  <c r="BH368" i="2" s="1"/>
  <c r="BG115" i="2"/>
  <c r="BG668" i="2"/>
  <c r="BD668" i="2"/>
  <c r="BH668" i="2" s="1"/>
  <c r="BD393" i="2"/>
  <c r="BH393" i="2" s="1"/>
  <c r="BG10" i="2"/>
  <c r="BG341" i="2"/>
  <c r="BD138" i="2"/>
  <c r="BH138" i="2" s="1"/>
  <c r="BG481" i="2"/>
  <c r="BD779" i="2"/>
  <c r="BH779" i="2" s="1"/>
  <c r="BG785" i="2"/>
  <c r="BD780" i="2"/>
  <c r="BH780" i="2" s="1"/>
  <c r="BG780" i="2"/>
  <c r="BG643" i="2"/>
  <c r="BD643" i="2"/>
  <c r="BH643" i="2" s="1"/>
  <c r="BD150" i="2"/>
  <c r="BH150" i="2" s="1"/>
  <c r="BG150" i="2"/>
  <c r="BD764" i="2"/>
  <c r="BH764" i="2" s="1"/>
  <c r="BG509" i="2"/>
  <c r="BG336" i="2"/>
  <c r="BD424" i="2"/>
  <c r="BH424" i="2" s="1"/>
  <c r="BG400" i="2"/>
  <c r="BD252" i="2"/>
  <c r="BH252" i="2" s="1"/>
  <c r="BG495" i="2"/>
  <c r="BD640" i="2"/>
  <c r="BH640" i="2" s="1"/>
  <c r="BD774" i="2"/>
  <c r="BH774" i="2" s="1"/>
  <c r="BG774" i="2"/>
  <c r="BG145" i="2"/>
  <c r="BD145" i="2"/>
  <c r="BH145" i="2" s="1"/>
  <c r="BG538" i="2"/>
  <c r="BD538" i="2"/>
  <c r="BH538" i="2" s="1"/>
  <c r="BD224" i="2"/>
  <c r="BH224" i="2" s="1"/>
  <c r="BG224" i="2"/>
  <c r="BD659" i="2"/>
  <c r="BH659" i="2" s="1"/>
  <c r="BG659" i="2"/>
  <c r="BG82" i="2"/>
  <c r="BD82" i="2"/>
  <c r="BH82" i="2" s="1"/>
  <c r="BG587" i="2"/>
  <c r="BD587" i="2"/>
  <c r="BH587" i="2" s="1"/>
  <c r="BD21" i="2"/>
  <c r="BH21" i="2" s="1"/>
  <c r="BG21" i="2"/>
  <c r="BG129" i="2"/>
  <c r="BD129" i="2"/>
  <c r="BH129" i="2" s="1"/>
  <c r="BD14" i="2"/>
  <c r="BH14" i="2" s="1"/>
  <c r="BG14" i="2"/>
  <c r="BD499" i="2"/>
  <c r="BH499" i="2" s="1"/>
  <c r="BG473" i="2"/>
  <c r="BG769" i="2"/>
  <c r="BG163" i="2"/>
  <c r="BD256" i="2"/>
  <c r="BH256" i="2" s="1"/>
  <c r="BG480" i="2"/>
  <c r="BG767" i="2"/>
  <c r="BD244" i="2"/>
  <c r="BH244" i="2" s="1"/>
  <c r="BD701" i="2"/>
  <c r="BH701" i="2" s="1"/>
  <c r="BD314" i="2"/>
  <c r="BH314" i="2" s="1"/>
  <c r="BD183" i="2"/>
  <c r="BH183" i="2" s="1"/>
  <c r="BD13" i="2"/>
  <c r="BH13" i="2" s="1"/>
  <c r="BG65" i="2"/>
  <c r="BG765" i="2"/>
  <c r="BD8" i="2"/>
  <c r="BH8" i="2" s="1"/>
  <c r="BD112" i="2"/>
  <c r="BH112" i="2" s="1"/>
  <c r="BD684" i="2"/>
  <c r="BH684" i="2" s="1"/>
  <c r="BG590" i="2"/>
  <c r="BG356" i="2"/>
  <c r="BG188" i="2"/>
  <c r="BD753" i="2"/>
  <c r="BH753" i="2" s="1"/>
  <c r="BG714" i="2"/>
  <c r="BD379" i="2"/>
  <c r="BH379" i="2" s="1"/>
  <c r="BG475" i="2"/>
  <c r="BD226" i="2"/>
  <c r="BH226" i="2" s="1"/>
  <c r="BG408" i="2"/>
  <c r="BD408" i="2"/>
  <c r="BH408" i="2" s="1"/>
  <c r="BG594" i="2"/>
  <c r="BD594" i="2"/>
  <c r="BH594" i="2" s="1"/>
  <c r="BG259" i="2"/>
  <c r="BD259" i="2"/>
  <c r="BH259" i="2" s="1"/>
  <c r="BD571" i="2"/>
  <c r="BH571" i="2" s="1"/>
  <c r="BG571" i="2"/>
  <c r="BG126" i="2"/>
  <c r="BD126" i="2"/>
  <c r="BH126" i="2" s="1"/>
  <c r="BD586" i="2"/>
  <c r="BH586" i="2" s="1"/>
  <c r="BG586" i="2"/>
  <c r="BD652" i="2"/>
  <c r="BH652" i="2" s="1"/>
  <c r="BG652" i="2"/>
  <c r="BD372" i="2"/>
  <c r="BH372" i="2" s="1"/>
  <c r="BG372" i="2"/>
  <c r="BG790" i="2"/>
  <c r="BD790" i="2"/>
  <c r="BH790" i="2" s="1"/>
  <c r="BG90" i="2"/>
  <c r="BD90" i="2"/>
  <c r="BH90" i="2" s="1"/>
  <c r="BG613" i="2"/>
  <c r="BD613" i="2"/>
  <c r="BH613" i="2" s="1"/>
  <c r="BG402" i="2"/>
  <c r="BD402" i="2"/>
  <c r="BH402" i="2" s="1"/>
  <c r="BD344" i="2"/>
  <c r="BH344" i="2" s="1"/>
  <c r="BG344" i="2"/>
  <c r="BG94" i="2"/>
  <c r="BD94" i="2"/>
  <c r="BH94" i="2" s="1"/>
  <c r="BD69" i="2"/>
  <c r="BH69" i="2" s="1"/>
  <c r="BG69" i="2"/>
  <c r="BG310" i="2"/>
  <c r="BD310" i="2"/>
  <c r="BH310" i="2" s="1"/>
  <c r="BG462" i="2"/>
  <c r="BD462" i="2"/>
  <c r="BH462" i="2" s="1"/>
  <c r="BG558" i="2"/>
  <c r="BG517" i="2"/>
  <c r="BD562" i="2"/>
  <c r="BH562" i="2" s="1"/>
  <c r="BG574" i="2"/>
  <c r="BG530" i="2"/>
  <c r="BD394" i="2"/>
  <c r="BH394" i="2" s="1"/>
  <c r="BG578" i="2"/>
  <c r="BG598" i="2"/>
  <c r="BG178" i="2"/>
  <c r="BG700" i="2"/>
  <c r="BG732" i="2"/>
  <c r="BG669" i="2"/>
  <c r="BD248" i="2"/>
  <c r="BH248" i="2" s="1"/>
  <c r="BG248" i="2"/>
  <c r="BD738" i="2"/>
  <c r="BH738" i="2" s="1"/>
  <c r="BG738" i="2"/>
  <c r="BG733" i="2"/>
  <c r="BD157" i="2"/>
  <c r="BH157" i="2" s="1"/>
  <c r="BG355" i="2"/>
  <c r="BD510" i="2"/>
  <c r="BH510" i="2" s="1"/>
  <c r="BD493" i="2"/>
  <c r="BH493" i="2" s="1"/>
  <c r="BD720" i="2"/>
  <c r="BH720" i="2" s="1"/>
  <c r="BD683" i="2"/>
  <c r="BH683" i="2" s="1"/>
  <c r="BG683" i="2"/>
  <c r="BG494" i="2"/>
  <c r="BD494" i="2"/>
  <c r="BH494" i="2" s="1"/>
  <c r="BG491" i="2"/>
  <c r="BD491" i="2"/>
  <c r="BH491" i="2" s="1"/>
  <c r="BD64" i="2"/>
  <c r="BH64" i="2" s="1"/>
  <c r="BG64" i="2"/>
  <c r="BG801" i="2"/>
  <c r="BD801" i="2"/>
  <c r="BH801" i="2" s="1"/>
  <c r="BD66" i="2"/>
  <c r="BH66" i="2" s="1"/>
  <c r="BG472" i="2"/>
  <c r="BG544" i="2"/>
  <c r="BG658" i="2"/>
  <c r="BG421" i="2"/>
  <c r="BD262" i="2"/>
  <c r="BH262" i="2" s="1"/>
  <c r="BG299" i="2"/>
  <c r="BD214" i="2"/>
  <c r="BH214" i="2" s="1"/>
  <c r="BD487" i="2"/>
  <c r="BH487" i="2" s="1"/>
  <c r="BD576" i="2"/>
  <c r="BH576" i="2" s="1"/>
  <c r="BD173" i="2"/>
  <c r="BH173" i="2" s="1"/>
  <c r="BG313" i="2"/>
  <c r="BG144" i="2"/>
  <c r="BD542" i="2"/>
  <c r="BH542" i="2" s="1"/>
  <c r="BG275" i="2"/>
  <c r="BG318" i="2"/>
  <c r="BG47" i="2"/>
  <c r="BG533" i="2"/>
  <c r="BD533" i="2"/>
  <c r="BH533" i="2" s="1"/>
  <c r="BD469" i="2"/>
  <c r="BH469" i="2" s="1"/>
  <c r="BG469" i="2"/>
  <c r="BG245" i="2"/>
  <c r="BD245" i="2"/>
  <c r="BH245" i="2" s="1"/>
  <c r="BD707" i="2"/>
  <c r="BH707" i="2" s="1"/>
  <c r="BG707" i="2"/>
  <c r="BG430" i="2"/>
  <c r="BD430" i="2"/>
  <c r="BH430" i="2" s="1"/>
  <c r="BD467" i="2"/>
  <c r="BH467" i="2" s="1"/>
  <c r="BG467" i="2"/>
  <c r="BD158" i="2"/>
  <c r="BH158" i="2" s="1"/>
  <c r="BG158" i="2"/>
  <c r="BD632" i="2"/>
  <c r="BH632" i="2" s="1"/>
  <c r="BG632" i="2"/>
  <c r="BG822" i="2"/>
  <c r="BD822" i="2"/>
  <c r="BH822" i="2" s="1"/>
  <c r="BG628" i="2"/>
  <c r="BD628" i="2"/>
  <c r="BH628" i="2" s="1"/>
  <c r="BD545" i="2"/>
  <c r="BH545" i="2" s="1"/>
  <c r="BG545" i="2"/>
  <c r="BD325" i="2"/>
  <c r="BH325" i="2" s="1"/>
  <c r="BG325" i="2"/>
  <c r="BG235" i="2"/>
  <c r="BD235" i="2"/>
  <c r="BH235" i="2" s="1"/>
  <c r="BD422" i="2"/>
  <c r="BH422" i="2" s="1"/>
  <c r="BG422" i="2"/>
  <c r="BG123" i="2"/>
  <c r="BD123" i="2"/>
  <c r="BH123" i="2" s="1"/>
  <c r="BG677" i="2"/>
  <c r="BD677" i="2"/>
  <c r="BH677" i="2" s="1"/>
  <c r="BG301" i="2"/>
  <c r="BD301" i="2"/>
  <c r="BH301" i="2" s="1"/>
  <c r="BD76" i="2"/>
  <c r="BH76" i="2" s="1"/>
  <c r="BG76" i="2"/>
  <c r="BD302" i="2"/>
  <c r="BH302" i="2" s="1"/>
  <c r="BG302" i="2"/>
  <c r="BG606" i="2"/>
  <c r="BD606" i="2"/>
  <c r="BH606" i="2" s="1"/>
  <c r="BG30" i="2"/>
  <c r="BD30" i="2"/>
  <c r="BH30" i="2" s="1"/>
  <c r="BG521" i="2"/>
  <c r="BD521" i="2"/>
  <c r="BH521" i="2" s="1"/>
  <c r="BG715" i="2"/>
  <c r="BD715" i="2"/>
  <c r="BH715" i="2" s="1"/>
  <c r="BG74" i="2"/>
  <c r="BD74" i="2"/>
  <c r="BH74" i="2" s="1"/>
  <c r="BG106" i="2"/>
  <c r="BD106" i="2"/>
  <c r="BH106" i="2" s="1"/>
  <c r="BG304" i="2"/>
  <c r="BD304" i="2"/>
  <c r="BH304" i="2" s="1"/>
  <c r="BG386" i="2"/>
  <c r="BD386" i="2"/>
  <c r="BH386" i="2" s="1"/>
  <c r="BG691" i="2"/>
  <c r="BD691" i="2"/>
  <c r="BH691" i="2" s="1"/>
  <c r="BG810" i="2"/>
  <c r="BD810" i="2"/>
  <c r="BH810" i="2" s="1"/>
  <c r="BD272" i="2"/>
  <c r="BH272" i="2" s="1"/>
  <c r="BG272" i="2"/>
  <c r="BG233" i="2"/>
  <c r="BD233" i="2"/>
  <c r="BH233" i="2" s="1"/>
  <c r="BD438" i="2"/>
  <c r="BH438" i="2" s="1"/>
  <c r="BG438" i="2"/>
  <c r="BG550" i="2"/>
  <c r="BD550" i="2"/>
  <c r="BH550" i="2" s="1"/>
  <c r="BG618" i="2"/>
  <c r="BD618" i="2"/>
  <c r="BH618" i="2" s="1"/>
  <c r="BG6" i="2"/>
  <c r="BD6" i="2"/>
  <c r="BH6" i="2" s="1"/>
  <c r="BG709" i="2"/>
  <c r="BD709" i="2"/>
  <c r="BH709" i="2" s="1"/>
  <c r="BD412" i="2"/>
  <c r="BH412" i="2" s="1"/>
  <c r="BG412" i="2"/>
  <c r="BD612" i="2"/>
  <c r="BH612" i="2" s="1"/>
  <c r="BG612" i="2"/>
  <c r="BG102" i="2"/>
  <c r="BD102" i="2"/>
  <c r="BH102" i="2" s="1"/>
  <c r="BD189" i="2"/>
  <c r="BH189" i="2" s="1"/>
  <c r="BG189" i="2"/>
  <c r="BD322" i="2"/>
  <c r="BH322" i="2" s="1"/>
  <c r="BG322" i="2"/>
  <c r="BD453" i="2"/>
  <c r="BH453" i="2" s="1"/>
  <c r="BG453" i="2"/>
  <c r="BD107" i="2"/>
  <c r="BH107" i="2" s="1"/>
  <c r="BG107" i="2"/>
  <c r="BG792" i="2"/>
  <c r="BD792" i="2"/>
  <c r="BH792" i="2" s="1"/>
  <c r="BD539" i="2"/>
  <c r="BH539" i="2" s="1"/>
  <c r="BG539" i="2"/>
  <c r="BG78" i="2"/>
  <c r="BD78" i="2"/>
  <c r="BH78" i="2" s="1"/>
  <c r="BG362" i="2"/>
  <c r="BD362" i="2"/>
  <c r="BH362" i="2" s="1"/>
  <c r="BD18" i="2"/>
  <c r="BH18" i="2" s="1"/>
  <c r="BG18" i="2"/>
  <c r="BG629" i="2"/>
  <c r="BD629" i="2"/>
  <c r="BH629" i="2" s="1"/>
  <c r="BG794" i="2"/>
  <c r="BD794" i="2"/>
  <c r="BH794" i="2" s="1"/>
  <c r="BG812" i="2"/>
  <c r="BD812" i="2"/>
  <c r="BH812" i="2" s="1"/>
  <c r="BD416" i="2"/>
  <c r="BH416" i="2" s="1"/>
  <c r="BG416" i="2"/>
  <c r="BD185" i="2"/>
  <c r="BH185" i="2" s="1"/>
  <c r="BG185" i="2"/>
  <c r="BD247" i="2"/>
  <c r="BH247" i="2" s="1"/>
  <c r="BG247" i="2"/>
  <c r="BG463" i="2"/>
  <c r="BD463" i="2"/>
  <c r="BH463" i="2" s="1"/>
  <c r="BD58" i="2"/>
  <c r="BH58" i="2" s="1"/>
  <c r="BG58" i="2"/>
  <c r="BG693" i="2"/>
  <c r="BD693" i="2"/>
  <c r="BH693" i="2" s="1"/>
  <c r="BD120" i="2"/>
  <c r="BH120" i="2" s="1"/>
  <c r="BG120" i="2"/>
  <c r="BG634" i="2"/>
  <c r="BD634" i="2"/>
  <c r="BH634" i="2" s="1"/>
  <c r="BG610" i="2"/>
  <c r="BD610" i="2"/>
  <c r="BH610" i="2" s="1"/>
  <c r="BG291" i="2"/>
  <c r="BD291" i="2"/>
  <c r="BH291" i="2" s="1"/>
  <c r="BD239" i="2"/>
  <c r="BH239" i="2" s="1"/>
  <c r="BG239" i="2"/>
  <c r="BG418" i="2"/>
  <c r="BD418" i="2"/>
  <c r="BH418" i="2" s="1"/>
  <c r="BG604" i="2"/>
  <c r="BD604" i="2"/>
  <c r="BH604" i="2" s="1"/>
  <c r="BG547" i="2"/>
  <c r="BD547" i="2"/>
  <c r="BH547" i="2" s="1"/>
  <c r="BD147" i="2"/>
  <c r="BH147" i="2" s="1"/>
  <c r="BG147" i="2"/>
  <c r="BD294" i="2"/>
  <c r="BH294" i="2" s="1"/>
  <c r="BG294" i="2"/>
  <c r="BG330" i="2"/>
  <c r="BD330" i="2"/>
  <c r="BH330" i="2" s="1"/>
  <c r="BD253" i="2"/>
  <c r="BH253" i="2" s="1"/>
  <c r="BG253" i="2"/>
  <c r="BG243" i="2"/>
  <c r="BD243" i="2"/>
  <c r="BH243" i="2" s="1"/>
  <c r="BD328" i="2"/>
  <c r="BH328" i="2" s="1"/>
  <c r="BG328" i="2"/>
  <c r="BG261" i="2"/>
  <c r="BD261" i="2"/>
  <c r="BH261" i="2" s="1"/>
  <c r="BG442" i="2"/>
  <c r="BD442" i="2"/>
  <c r="BH442" i="2" s="1"/>
  <c r="BD796" i="2"/>
  <c r="BH796" i="2" s="1"/>
  <c r="BG796" i="2"/>
  <c r="BD713" i="2"/>
  <c r="BH713" i="2" s="1"/>
  <c r="BG713" i="2"/>
  <c r="BG614" i="2"/>
  <c r="BD614" i="2"/>
  <c r="BH614" i="2" s="1"/>
  <c r="BD374" i="2"/>
  <c r="BH374" i="2" s="1"/>
  <c r="BG374" i="2"/>
  <c r="BD287" i="2"/>
  <c r="BH287" i="2" s="1"/>
  <c r="BG287" i="2"/>
  <c r="BG432" i="2"/>
  <c r="BD432" i="2"/>
  <c r="BH432" i="2" s="1"/>
  <c r="BG251" i="2"/>
  <c r="BD251" i="2"/>
  <c r="BH251" i="2" s="1"/>
  <c r="BG527" i="2"/>
  <c r="BD527" i="2"/>
  <c r="BH527" i="2" s="1"/>
  <c r="BG776" i="2"/>
  <c r="BD776" i="2"/>
  <c r="BH776" i="2" s="1"/>
  <c r="BD541" i="2"/>
  <c r="BH541" i="2" s="1"/>
  <c r="BG541" i="2"/>
  <c r="BD201" i="2"/>
  <c r="BH201" i="2" s="1"/>
  <c r="BG201" i="2"/>
  <c r="BD380" i="2"/>
  <c r="BH380" i="2" s="1"/>
  <c r="BG380" i="2"/>
  <c r="BD104" i="2"/>
  <c r="BH104" i="2" s="1"/>
  <c r="BG104" i="2"/>
  <c r="BD321" i="2"/>
  <c r="BH321" i="2" s="1"/>
  <c r="BG321" i="2"/>
  <c r="BD234" i="2"/>
  <c r="BH234" i="2" s="1"/>
  <c r="BG234" i="2"/>
  <c r="BD450" i="2"/>
  <c r="BH450" i="2" s="1"/>
  <c r="BG450" i="2"/>
  <c r="BD51" i="2"/>
  <c r="BH51" i="2" s="1"/>
  <c r="BG51" i="2"/>
  <c r="BD820" i="2"/>
  <c r="BH820" i="2" s="1"/>
  <c r="BG820" i="2"/>
  <c r="BG257" i="2"/>
  <c r="BD257" i="2"/>
  <c r="BH257" i="2" s="1"/>
  <c r="BD457" i="2"/>
  <c r="BH457" i="2" s="1"/>
  <c r="BG457" i="2"/>
  <c r="BD588" i="2"/>
  <c r="BH588" i="2" s="1"/>
  <c r="BG588" i="2"/>
  <c r="BG371" i="2"/>
  <c r="BD371" i="2"/>
  <c r="BH371" i="2" s="1"/>
  <c r="BG155" i="2"/>
  <c r="BD155" i="2"/>
  <c r="BH155" i="2" s="1"/>
  <c r="BG237" i="2"/>
  <c r="BD237" i="2"/>
  <c r="BH237" i="2" s="1"/>
  <c r="BD285" i="2"/>
  <c r="BH285" i="2" s="1"/>
  <c r="BG285" i="2"/>
  <c r="BG804" i="2"/>
  <c r="BD804" i="2"/>
  <c r="BH804" i="2" s="1"/>
  <c r="BG161" i="2"/>
  <c r="BD161" i="2"/>
  <c r="BH161" i="2" s="1"/>
  <c r="BD154" i="2"/>
  <c r="BH154" i="2" s="1"/>
  <c r="BG154" i="2"/>
  <c r="BG608" i="2"/>
  <c r="BD608" i="2"/>
  <c r="BH608" i="2" s="1"/>
  <c r="BD378" i="2"/>
  <c r="BH378" i="2" s="1"/>
  <c r="BG378" i="2"/>
  <c r="BG406" i="2"/>
  <c r="BD406" i="2"/>
  <c r="BH406" i="2" s="1"/>
  <c r="BG428" i="2"/>
  <c r="BD428" i="2"/>
  <c r="BH428" i="2" s="1"/>
  <c r="BD802" i="2"/>
  <c r="BH802" i="2" s="1"/>
  <c r="BG802" i="2"/>
  <c r="BD703" i="2"/>
  <c r="BH703" i="2" s="1"/>
  <c r="BG703" i="2"/>
  <c r="BD384" i="2"/>
  <c r="BH384" i="2" s="1"/>
  <c r="BG384" i="2"/>
  <c r="BD229" i="2"/>
  <c r="BH229" i="2" s="1"/>
  <c r="BG229" i="2"/>
  <c r="BD630" i="2"/>
  <c r="BH630" i="2" s="1"/>
  <c r="BG630" i="2"/>
  <c r="BG358" i="2"/>
  <c r="BD358" i="2"/>
  <c r="BH358" i="2" s="1"/>
  <c r="BG329" i="2"/>
  <c r="BD329" i="2"/>
  <c r="BH329" i="2" s="1"/>
  <c r="BD70" i="2"/>
  <c r="BH70" i="2" s="1"/>
  <c r="BG70" i="2"/>
  <c r="BD57" i="2"/>
  <c r="BH57" i="2" s="1"/>
  <c r="BG57" i="2"/>
  <c r="BD4" i="2"/>
  <c r="BG4" i="2"/>
  <c r="BD35" i="2" l="1"/>
  <c r="BH35" i="2" s="1"/>
  <c r="BD9" i="2"/>
  <c r="BH9" i="2" s="1"/>
  <c r="BD642" i="2"/>
  <c r="BH642" i="2" s="1"/>
  <c r="BD59" i="2"/>
  <c r="BH59" i="2" s="1"/>
  <c r="BD160" i="2"/>
  <c r="BH160" i="2" s="1"/>
  <c r="BD187" i="2"/>
  <c r="BH187" i="2" s="1"/>
  <c r="BD664" i="2"/>
  <c r="BH664" i="2" s="1"/>
  <c r="BD309" i="2"/>
  <c r="BH309" i="2" s="1"/>
  <c r="BG209" i="2"/>
  <c r="BG68" i="2"/>
  <c r="BG772" i="2"/>
  <c r="BD622" i="2"/>
  <c r="BH622" i="2" s="1"/>
  <c r="BG745" i="2"/>
  <c r="BD249" i="2"/>
  <c r="BH249" i="2" s="1"/>
  <c r="BD221" i="2"/>
  <c r="BH221" i="2" s="1"/>
  <c r="BD81" i="2"/>
  <c r="BH81" i="2" s="1"/>
  <c r="BD93" i="2"/>
  <c r="BH93" i="2" s="1"/>
  <c r="BG27" i="2"/>
  <c r="BD85" i="2"/>
  <c r="BH85" i="2" s="1"/>
  <c r="BD266" i="2"/>
  <c r="BH266" i="2" s="1"/>
  <c r="BD96" i="2"/>
  <c r="BH96" i="2" s="1"/>
  <c r="BD131" i="2"/>
  <c r="BH131" i="2" s="1"/>
  <c r="BG531" i="2"/>
  <c r="BG75" i="2"/>
  <c r="BD283" i="2"/>
  <c r="BH283" i="2" s="1"/>
  <c r="BG624" i="2"/>
  <c r="BG5" i="2"/>
  <c r="BG227" i="2"/>
  <c r="BD348" i="2"/>
  <c r="BH348" i="2" s="1"/>
  <c r="BG83" i="2"/>
  <c r="BG25" i="2"/>
  <c r="BG22" i="2"/>
  <c r="BG553" i="2"/>
  <c r="BD15" i="2"/>
  <c r="BH15" i="2" s="1"/>
  <c r="BD375" i="2"/>
  <c r="BH375" i="2" s="1"/>
  <c r="BD153" i="2"/>
  <c r="BH153" i="2" s="1"/>
  <c r="BD591" i="2"/>
  <c r="BH591" i="2" s="1"/>
  <c r="BD784" i="2"/>
  <c r="BH784" i="2" s="1"/>
  <c r="BG296" i="2"/>
  <c r="BD511" i="2"/>
  <c r="BH511" i="2" s="1"/>
  <c r="BG199" i="2"/>
  <c r="BD456" i="2"/>
  <c r="BH456" i="2" s="1"/>
  <c r="BD350" i="2"/>
  <c r="BH350" i="2" s="1"/>
  <c r="BD719" i="2"/>
  <c r="BH719" i="2" s="1"/>
  <c r="BG195" i="2"/>
  <c r="BG725" i="2"/>
  <c r="BG798" i="2"/>
  <c r="BD388" i="2"/>
  <c r="BH388" i="2" s="1"/>
  <c r="BD151" i="2"/>
  <c r="BH151" i="2" s="1"/>
  <c r="BD270" i="2"/>
  <c r="BH270" i="2" s="1"/>
  <c r="BG108" i="2"/>
  <c r="BG519" i="2"/>
  <c r="BD449" i="2"/>
  <c r="BH449" i="2" s="1"/>
  <c r="BD636" i="2"/>
  <c r="BH636" i="2" s="1"/>
  <c r="BD625" i="2"/>
  <c r="BH625" i="2" s="1"/>
  <c r="BD600" i="2"/>
  <c r="BH600" i="2" s="1"/>
  <c r="BG740" i="2"/>
  <c r="BG55" i="2"/>
  <c r="BG454" i="2"/>
  <c r="BG148" i="2"/>
  <c r="BD203" i="2"/>
  <c r="BH203" i="2" s="1"/>
  <c r="BG722" i="2"/>
  <c r="BD50" i="2"/>
  <c r="BH50" i="2" s="1"/>
  <c r="BD317" i="2"/>
  <c r="BH317" i="2" s="1"/>
  <c r="BG159" i="2"/>
  <c r="BD311" i="2"/>
  <c r="BH311" i="2" s="1"/>
  <c r="BD773" i="2"/>
  <c r="BH773" i="2" s="1"/>
  <c r="BD689" i="2"/>
  <c r="BH689" i="2" s="1"/>
  <c r="BD661" i="2"/>
  <c r="BH661" i="2" s="1"/>
  <c r="BD461" i="2"/>
  <c r="BH461" i="2" s="1"/>
  <c r="BG98" i="2"/>
  <c r="BG626" i="2"/>
  <c r="BD100" i="2"/>
  <c r="BH100" i="2" s="1"/>
  <c r="BG800" i="2"/>
  <c r="BD551" i="2"/>
  <c r="BH551" i="2" s="1"/>
  <c r="BG289" i="2"/>
  <c r="BD685" i="2"/>
  <c r="BH685" i="2" s="1"/>
  <c r="BG549" i="2"/>
  <c r="BD268" i="2"/>
  <c r="BH268" i="2" s="1"/>
  <c r="BD281" i="2"/>
  <c r="BH281" i="2" s="1"/>
  <c r="BG119" i="2"/>
  <c r="BD359" i="2"/>
  <c r="BH359" i="2" s="1"/>
  <c r="BD818" i="2"/>
  <c r="BH818" i="2" s="1"/>
  <c r="BD140" i="2"/>
  <c r="BH140" i="2" s="1"/>
  <c r="BD506" i="2"/>
  <c r="BH506" i="2" s="1"/>
  <c r="BG621" i="2"/>
  <c r="BG635" i="2"/>
  <c r="BG706" i="2"/>
  <c r="BG382" i="2"/>
  <c r="BD711" i="2"/>
  <c r="BH711" i="2" s="1"/>
  <c r="BG414" i="2"/>
  <c r="BG29" i="2"/>
  <c r="BG231" i="2"/>
  <c r="BD451" i="2"/>
  <c r="BH451" i="2" s="1"/>
  <c r="BG529" i="2"/>
  <c r="BD754" i="2"/>
  <c r="BH754" i="2" s="1"/>
  <c r="BD326" i="2"/>
  <c r="BH326" i="2" s="1"/>
  <c r="BG525" i="2"/>
  <c r="BD697" i="2"/>
  <c r="BH697" i="2" s="1"/>
  <c r="BG543" i="2"/>
  <c r="BG537" i="2"/>
  <c r="BD39" i="2"/>
  <c r="BH39" i="2" s="1"/>
  <c r="BD77" i="2"/>
  <c r="BH77" i="2" s="1"/>
  <c r="BD488" i="2"/>
  <c r="BH488" i="2" s="1"/>
  <c r="BD434" i="2"/>
  <c r="BH434" i="2" s="1"/>
  <c r="BD116" i="2"/>
  <c r="BH116" i="2" s="1"/>
  <c r="BD72" i="2"/>
  <c r="BH72" i="2" s="1"/>
  <c r="BD53" i="2"/>
  <c r="BH53" i="2" s="1"/>
  <c r="BG681" i="2"/>
  <c r="BG751" i="2"/>
  <c r="BG485" i="2"/>
  <c r="BG466" i="2"/>
  <c r="BD193" i="2"/>
  <c r="BH193" i="2" s="1"/>
  <c r="BD279" i="2"/>
  <c r="BH279" i="2" s="1"/>
  <c r="BD620" i="2"/>
  <c r="BH620" i="2" s="1"/>
  <c r="BD816" i="2"/>
  <c r="BH816" i="2" s="1"/>
  <c r="BD223" i="2"/>
  <c r="BH223" i="2" s="1"/>
  <c r="BG523" i="2"/>
  <c r="BD411" i="2"/>
  <c r="BH411" i="2" s="1"/>
  <c r="BG592" i="2"/>
  <c r="BD702" i="2"/>
  <c r="BH702" i="2" s="1"/>
  <c r="BG514" i="2"/>
  <c r="BG730" i="2"/>
  <c r="BG44" i="2"/>
  <c r="BG814" i="2"/>
  <c r="BG306" i="2"/>
  <c r="BG182" i="2"/>
  <c r="BG660" i="2"/>
  <c r="BG455" i="2"/>
  <c r="BG673" i="2"/>
  <c r="BD255" i="2"/>
  <c r="BH255" i="2" s="1"/>
  <c r="BD32" i="2"/>
  <c r="BH32" i="2" s="1"/>
  <c r="BD392" i="2"/>
  <c r="BH392" i="2" s="1"/>
  <c r="BG54" i="2"/>
  <c r="BG67" i="2"/>
  <c r="BG665" i="2"/>
  <c r="BD357" i="2"/>
  <c r="BH357" i="2" s="1"/>
  <c r="BD803" i="2"/>
  <c r="BH803" i="2" s="1"/>
  <c r="BG206" i="2"/>
  <c r="BD211" i="2"/>
  <c r="BH211" i="2" s="1"/>
  <c r="BG560" i="2"/>
  <c r="BG286" i="2"/>
  <c r="BD132" i="2"/>
  <c r="BH132" i="2" s="1"/>
  <c r="BG137" i="2"/>
  <c r="BG663" i="2"/>
  <c r="BG360" i="2"/>
  <c r="BD200" i="2"/>
  <c r="BH200" i="2" s="1"/>
  <c r="BD471" i="2"/>
  <c r="BH471" i="2" s="1"/>
  <c r="BD716" i="2"/>
  <c r="BH716" i="2" s="1"/>
  <c r="BD264" i="2"/>
  <c r="BH264" i="2" s="1"/>
  <c r="BG778" i="2"/>
  <c r="BD654" i="2"/>
  <c r="BH654" i="2" s="1"/>
  <c r="BD165" i="2"/>
  <c r="BH165" i="2" s="1"/>
  <c r="BD439" i="2"/>
  <c r="BH439" i="2" s="1"/>
  <c r="BG225" i="2"/>
  <c r="BD699" i="2"/>
  <c r="BH699" i="2" s="1"/>
  <c r="BD615" i="2"/>
  <c r="BH615" i="2" s="1"/>
  <c r="BG415" i="2"/>
  <c r="BG680" i="2"/>
  <c r="BD687" i="2"/>
  <c r="BH687" i="2" s="1"/>
  <c r="BD61" i="2"/>
  <c r="BH61" i="2" s="1"/>
  <c r="BG762" i="2"/>
  <c r="BG220" i="2"/>
  <c r="BG401" i="2"/>
  <c r="BD651" i="2"/>
  <c r="BH651" i="2" s="1"/>
  <c r="BD43" i="2"/>
  <c r="BH43" i="2" s="1"/>
  <c r="BG315" i="2"/>
  <c r="BG788" i="2"/>
  <c r="BD398" i="2"/>
  <c r="BH398" i="2" s="1"/>
  <c r="BG674" i="2"/>
  <c r="BD756" i="2"/>
  <c r="BH756" i="2" s="1"/>
  <c r="BG563" i="2"/>
  <c r="BG390" i="2"/>
  <c r="BG405" i="2"/>
  <c r="BG210" i="2"/>
  <c r="BD194" i="2"/>
  <c r="BH194" i="2" s="1"/>
  <c r="BG813" i="2"/>
  <c r="BG548" i="2"/>
  <c r="BG410" i="2"/>
  <c r="BG602" i="2"/>
  <c r="BD483" i="2"/>
  <c r="BH483" i="2" s="1"/>
  <c r="BD460" i="2"/>
  <c r="BH460" i="2" s="1"/>
  <c r="BD282" i="2"/>
  <c r="BH282" i="2" s="1"/>
  <c r="BG143" i="2"/>
  <c r="BG290" i="2"/>
  <c r="BD807" i="2"/>
  <c r="BH807" i="2" s="1"/>
  <c r="BD444" i="2"/>
  <c r="BH444" i="2" s="1"/>
  <c r="BG516" i="2"/>
  <c r="BG320" i="2"/>
  <c r="BG331" i="2"/>
  <c r="BG176" i="2"/>
  <c r="BD117" i="2"/>
  <c r="BH117" i="2" s="1"/>
  <c r="BD799" i="2"/>
  <c r="BH799" i="2" s="1"/>
  <c r="BD136" i="2"/>
  <c r="BH136" i="2" s="1"/>
  <c r="BG352" i="2"/>
  <c r="BD125" i="2"/>
  <c r="BH125" i="2" s="1"/>
  <c r="BG575" i="2"/>
  <c r="BD609" i="2"/>
  <c r="BH609" i="2" s="1"/>
  <c r="BG631" i="2"/>
  <c r="BG307" i="2"/>
  <c r="BG445" i="2"/>
  <c r="BD603" i="2"/>
  <c r="BH603" i="2" s="1"/>
  <c r="BG11" i="2"/>
  <c r="BG806" i="2"/>
  <c r="BD580" i="2"/>
  <c r="BH580" i="2" s="1"/>
  <c r="BD532" i="2"/>
  <c r="BH532" i="2" s="1"/>
  <c r="BG755" i="2"/>
  <c r="BG479" i="2"/>
  <c r="BG572" i="2"/>
  <c r="BG208" i="2"/>
  <c r="BG118" i="2"/>
  <c r="BD335" i="2"/>
  <c r="BH335" i="2" s="1"/>
  <c r="BD735" i="2"/>
  <c r="BH735" i="2" s="1"/>
  <c r="BD667" i="2"/>
  <c r="BH667" i="2" s="1"/>
  <c r="BD395" i="2"/>
  <c r="BH395" i="2" s="1"/>
  <c r="BG452" i="2"/>
  <c r="BD409" i="2"/>
  <c r="BH409" i="2" s="1"/>
  <c r="BG559" i="2"/>
  <c r="BD28" i="2"/>
  <c r="BH28" i="2" s="1"/>
  <c r="BD561" i="2"/>
  <c r="BH561" i="2" s="1"/>
  <c r="BD180" i="2"/>
  <c r="BH180" i="2" s="1"/>
  <c r="BD675" i="2"/>
  <c r="BH675" i="2" s="1"/>
  <c r="BG486" i="2"/>
  <c r="BD238" i="2"/>
  <c r="BH238" i="2" s="1"/>
  <c r="BD508" i="2"/>
  <c r="BH508" i="2" s="1"/>
  <c r="BD476" i="2"/>
  <c r="BH476" i="2" s="1"/>
  <c r="BG793" i="2"/>
  <c r="BD581" i="2"/>
  <c r="BH581" i="2" s="1"/>
  <c r="BD288" i="2"/>
  <c r="BH288" i="2" s="1"/>
  <c r="BD162" i="2"/>
  <c r="BH162" i="2" s="1"/>
  <c r="BG217" i="2"/>
  <c r="BG391" i="2"/>
  <c r="BD746" i="2"/>
  <c r="BH746" i="2" s="1"/>
  <c r="BG805" i="2"/>
  <c r="BG295" i="2"/>
  <c r="BD750" i="2"/>
  <c r="BH750" i="2" s="1"/>
  <c r="BG448" i="2"/>
  <c r="BG717" i="2"/>
  <c r="BG166" i="2"/>
  <c r="BG653" i="2"/>
  <c r="BD269" i="2"/>
  <c r="BH269" i="2" s="1"/>
  <c r="BD433" i="2"/>
  <c r="BH433" i="2" s="1"/>
  <c r="BG759" i="2"/>
  <c r="BG688" i="2"/>
  <c r="BG20" i="2"/>
  <c r="BG41" i="2"/>
  <c r="BG142" i="2"/>
  <c r="BG186" i="2"/>
  <c r="BG141" i="2"/>
  <c r="BD175" i="2"/>
  <c r="BH175" i="2" s="1"/>
  <c r="BD464" i="2"/>
  <c r="BH464" i="2" s="1"/>
  <c r="BD726" i="2"/>
  <c r="BH726" i="2" s="1"/>
  <c r="BG821" i="2"/>
  <c r="BG611" i="2"/>
  <c r="BG662" i="2"/>
  <c r="BG648" i="2"/>
  <c r="BG196" i="2"/>
  <c r="BD121" i="2"/>
  <c r="BH121" i="2" s="1"/>
  <c r="BG36" i="2"/>
  <c r="BG34" i="2"/>
  <c r="BG263" i="2"/>
  <c r="BG504" i="2"/>
  <c r="BG135" i="2"/>
  <c r="BD353" i="2"/>
  <c r="BH353" i="2" s="1"/>
  <c r="BG12" i="2"/>
  <c r="BD139" i="2"/>
  <c r="BH139" i="2" s="1"/>
  <c r="BD503" i="2"/>
  <c r="BH503" i="2" s="1"/>
  <c r="BD500" i="2"/>
  <c r="BH500" i="2" s="1"/>
  <c r="BG490" i="2"/>
  <c r="BG48" i="2"/>
  <c r="BD573" i="2"/>
  <c r="BH573" i="2" s="1"/>
  <c r="BG623" i="2"/>
  <c r="BD280" i="2"/>
  <c r="BH280" i="2" s="1"/>
  <c r="BD435" i="2"/>
  <c r="BH435" i="2" s="1"/>
  <c r="BD637" i="2"/>
  <c r="BH637" i="2" s="1"/>
  <c r="BG752" i="2"/>
  <c r="BG567" i="2"/>
  <c r="BG639" i="2"/>
  <c r="BG16" i="2"/>
  <c r="BD496" i="2"/>
  <c r="BH496" i="2" s="1"/>
  <c r="BD87" i="2"/>
  <c r="BH87" i="2" s="1"/>
  <c r="BG708" i="2"/>
  <c r="BG670" i="2"/>
  <c r="BD216" i="2"/>
  <c r="BH216" i="2" s="1"/>
  <c r="BD458" i="2"/>
  <c r="BH458" i="2" s="1"/>
  <c r="BG354" i="2"/>
  <c r="BD232" i="2"/>
  <c r="BH232" i="2" s="1"/>
  <c r="BD515" i="2"/>
  <c r="BH515" i="2" s="1"/>
  <c r="BG363" i="2"/>
  <c r="BD52" i="2"/>
  <c r="BH52" i="2" s="1"/>
  <c r="BD679" i="2"/>
  <c r="BH679" i="2" s="1"/>
  <c r="BG512" i="2"/>
  <c r="BG46" i="2"/>
  <c r="BG797" i="2"/>
  <c r="BG507" i="2"/>
  <c r="BG197" i="2"/>
  <c r="BG589" i="2"/>
  <c r="BD465" i="2"/>
  <c r="BH465" i="2" s="1"/>
  <c r="BG616" i="2"/>
  <c r="BD786" i="2"/>
  <c r="BH786" i="2" s="1"/>
  <c r="BD522" i="2"/>
  <c r="BH522" i="2" s="1"/>
  <c r="BD657" i="2"/>
  <c r="BH657" i="2" s="1"/>
  <c r="BG737" i="2"/>
  <c r="BD737" i="2"/>
  <c r="BH737" i="2" s="1"/>
  <c r="BG749" i="2"/>
  <c r="BD749" i="2"/>
  <c r="BH749" i="2" s="1"/>
  <c r="BD73" i="2"/>
  <c r="BH73" i="2" s="1"/>
  <c r="BG73" i="2"/>
  <c r="BD343" i="2"/>
  <c r="BH343" i="2" s="1"/>
  <c r="BG343" i="2"/>
  <c r="BD447" i="2"/>
  <c r="BH447" i="2" s="1"/>
  <c r="BG447" i="2"/>
  <c r="BD274" i="2"/>
  <c r="BH274" i="2" s="1"/>
  <c r="BG274" i="2"/>
  <c r="BD505" i="2"/>
  <c r="BH505" i="2" s="1"/>
  <c r="BG505" i="2"/>
  <c r="BG258" i="2"/>
  <c r="BD258" i="2"/>
  <c r="BH258" i="2" s="1"/>
  <c r="BG128" i="2"/>
  <c r="BD128" i="2"/>
  <c r="BH128" i="2" s="1"/>
  <c r="BD520" i="2"/>
  <c r="BH520" i="2" s="1"/>
  <c r="BG520" i="2"/>
  <c r="BG686" i="2"/>
  <c r="BD686" i="2"/>
  <c r="BH686" i="2" s="1"/>
  <c r="BG240" i="2"/>
  <c r="BD240" i="2"/>
  <c r="BH240" i="2" s="1"/>
  <c r="BD174" i="2"/>
  <c r="BH174" i="2" s="1"/>
  <c r="BG174" i="2"/>
  <c r="BD152" i="2"/>
  <c r="BH152" i="2" s="1"/>
  <c r="BG152" i="2"/>
  <c r="BD45" i="2"/>
  <c r="BH45" i="2" s="1"/>
  <c r="BG45" i="2"/>
  <c r="BG695" i="2"/>
  <c r="BD695" i="2"/>
  <c r="BH695" i="2" s="1"/>
  <c r="BG724" i="2"/>
  <c r="BD724" i="2"/>
  <c r="BH724" i="2" s="1"/>
  <c r="BG596" i="2"/>
  <c r="BD596" i="2"/>
  <c r="BH596" i="2" s="1"/>
  <c r="BG124" i="2"/>
  <c r="BD124" i="2"/>
  <c r="BH124" i="2" s="1"/>
  <c r="BG146" i="2"/>
  <c r="BD146" i="2"/>
  <c r="BH146" i="2" s="1"/>
  <c r="BG498" i="2"/>
  <c r="BD498" i="2"/>
  <c r="BH498" i="2" s="1"/>
  <c r="BG367" i="2"/>
  <c r="BD367" i="2"/>
  <c r="BH367" i="2" s="1"/>
  <c r="BD349" i="2"/>
  <c r="BH349" i="2" s="1"/>
  <c r="BG349" i="2"/>
  <c r="BG641" i="2"/>
  <c r="BD641" i="2"/>
  <c r="BH641" i="2" s="1"/>
  <c r="BG633" i="2"/>
  <c r="BD633" i="2"/>
  <c r="BH633" i="2" s="1"/>
  <c r="BD795" i="2"/>
  <c r="BH795" i="2" s="1"/>
  <c r="BG795" i="2"/>
  <c r="BD212" i="2"/>
  <c r="BH212" i="2" s="1"/>
  <c r="BG212" i="2"/>
  <c r="BD91" i="2"/>
  <c r="BH91" i="2" s="1"/>
  <c r="BG568" i="2"/>
  <c r="BD103" i="2"/>
  <c r="BH103" i="2" s="1"/>
  <c r="BG577" i="2"/>
  <c r="BD554" i="2"/>
  <c r="BH554" i="2" s="1"/>
  <c r="BG114" i="2"/>
  <c r="BD273" i="2"/>
  <c r="BH273" i="2" s="1"/>
  <c r="BG246" i="2"/>
  <c r="BG518" i="2"/>
  <c r="BG758" i="2"/>
  <c r="BG770" i="2"/>
  <c r="BD770" i="2"/>
  <c r="BH770" i="2" s="1"/>
  <c r="BG647" i="2"/>
  <c r="BD647" i="2"/>
  <c r="BH647" i="2" s="1"/>
  <c r="BG222" i="2"/>
  <c r="BD222" i="2"/>
  <c r="BH222" i="2" s="1"/>
  <c r="BG346" i="2"/>
  <c r="BD346" i="2"/>
  <c r="BH346" i="2" s="1"/>
  <c r="BD817" i="2"/>
  <c r="BH817" i="2" s="1"/>
  <c r="BG817" i="2"/>
  <c r="BD534" i="2"/>
  <c r="BH534" i="2" s="1"/>
  <c r="BG534" i="2"/>
  <c r="BD565" i="2"/>
  <c r="BH565" i="2" s="1"/>
  <c r="BG565" i="2"/>
  <c r="BG334" i="2"/>
  <c r="BD334" i="2"/>
  <c r="BH334" i="2" s="1"/>
  <c r="BG192" i="2"/>
  <c r="BD192" i="2"/>
  <c r="BH192" i="2" s="1"/>
  <c r="BD619" i="2"/>
  <c r="BH619" i="2" s="1"/>
  <c r="BG619" i="2"/>
  <c r="BG396" i="2"/>
  <c r="BD396" i="2"/>
  <c r="BH396" i="2" s="1"/>
  <c r="BD696" i="2"/>
  <c r="BH696" i="2" s="1"/>
  <c r="BG696" i="2"/>
  <c r="BD170" i="2"/>
  <c r="BH170" i="2" s="1"/>
  <c r="BG170" i="2"/>
  <c r="BD40" i="2"/>
  <c r="BH40" i="2" s="1"/>
  <c r="BG40" i="2"/>
  <c r="BG340" i="2"/>
  <c r="BD340" i="2"/>
  <c r="BH340" i="2" s="1"/>
  <c r="BG308" i="2"/>
  <c r="BD308" i="2"/>
  <c r="BH308" i="2" s="1"/>
  <c r="BD431" i="2"/>
  <c r="BH431" i="2" s="1"/>
  <c r="BG431" i="2"/>
  <c r="BG727" i="2"/>
  <c r="BD599" i="2"/>
  <c r="BH599" i="2" s="1"/>
  <c r="BD583" i="2"/>
  <c r="BH583" i="2" s="1"/>
  <c r="BD215" i="2"/>
  <c r="BH215" i="2" s="1"/>
  <c r="BG333" i="2"/>
  <c r="BG254" i="2"/>
  <c r="BG33" i="2"/>
  <c r="BD420" i="2"/>
  <c r="BH420" i="2" s="1"/>
  <c r="BD366" i="2"/>
  <c r="BH366" i="2" s="1"/>
  <c r="BD417" i="2"/>
  <c r="BH417" i="2" s="1"/>
  <c r="BG638" i="2"/>
  <c r="BD381" i="2"/>
  <c r="BH381" i="2" s="1"/>
  <c r="BD191" i="2"/>
  <c r="BH191" i="2" s="1"/>
  <c r="BD436" i="2"/>
  <c r="BH436" i="2" s="1"/>
  <c r="BG111" i="2"/>
  <c r="BD303" i="2"/>
  <c r="BH303" i="2" s="1"/>
  <c r="BD42" i="2"/>
  <c r="BH42" i="2" s="1"/>
  <c r="BG389" i="2"/>
  <c r="BD278" i="2"/>
  <c r="BH278" i="2" s="1"/>
  <c r="BD181" i="2"/>
  <c r="BH181" i="2" s="1"/>
  <c r="BD791" i="2"/>
  <c r="BH791" i="2" s="1"/>
  <c r="BD692" i="2"/>
  <c r="BH692" i="2" s="1"/>
  <c r="BD127" i="2"/>
  <c r="BH127" i="2" s="1"/>
  <c r="BD86" i="2"/>
  <c r="BH86" i="2" s="1"/>
  <c r="BG429" i="2"/>
  <c r="BG399" i="2"/>
  <c r="BG678" i="2"/>
  <c r="BG566" i="2"/>
  <c r="BG122" i="2"/>
  <c r="BD605" i="2"/>
  <c r="BH605" i="2" s="1"/>
  <c r="BD607" i="2"/>
  <c r="BH607" i="2" s="1"/>
  <c r="BD271" i="2"/>
  <c r="BH271" i="2" s="1"/>
  <c r="BD766" i="2"/>
  <c r="BH766" i="2" s="1"/>
  <c r="BG219" i="2"/>
  <c r="BD319" i="2"/>
  <c r="BH319" i="2" s="1"/>
  <c r="BD723" i="2"/>
  <c r="BH723" i="2" s="1"/>
  <c r="BD617" i="2"/>
  <c r="BH617" i="2" s="1"/>
  <c r="BG747" i="2"/>
  <c r="BD721" i="2"/>
  <c r="BH721" i="2" s="1"/>
  <c r="BG425" i="2"/>
  <c r="BG265" i="2"/>
  <c r="BG666" i="2"/>
  <c r="BD204" i="2"/>
  <c r="BH204" i="2" s="1"/>
  <c r="BD177" i="2"/>
  <c r="BH177" i="2" s="1"/>
  <c r="BD627" i="2"/>
  <c r="BH627" i="2" s="1"/>
  <c r="BD441" i="2"/>
  <c r="BH441" i="2" s="1"/>
  <c r="BG742" i="2"/>
  <c r="BD535" i="2"/>
  <c r="BH535" i="2" s="1"/>
  <c r="BD213" i="2"/>
  <c r="BH213" i="2" s="1"/>
  <c r="BD351" i="2"/>
  <c r="BH351" i="2" s="1"/>
  <c r="BG761" i="2"/>
  <c r="BG492" i="2"/>
  <c r="BD198" i="2"/>
  <c r="BH198" i="2" s="1"/>
  <c r="BG497" i="2"/>
  <c r="BD775" i="2"/>
  <c r="BH775" i="2" s="1"/>
  <c r="BD377" i="2"/>
  <c r="BH377" i="2" s="1"/>
  <c r="BG777" i="2"/>
  <c r="BG361" i="2"/>
  <c r="BG370" i="2"/>
  <c r="BG387" i="2"/>
  <c r="BG729" i="2"/>
  <c r="BG468" i="2"/>
  <c r="BD743" i="2"/>
  <c r="BH743" i="2" s="1"/>
  <c r="BD782" i="2"/>
  <c r="BH782" i="2" s="1"/>
  <c r="BD741" i="2"/>
  <c r="BH741" i="2" s="1"/>
  <c r="BD671" i="2"/>
  <c r="BH671" i="2" s="1"/>
  <c r="BG89" i="2"/>
  <c r="BG718" i="2"/>
  <c r="BG218" i="2"/>
  <c r="BG71" i="2"/>
  <c r="BJ9" i="2"/>
  <c r="B64" i="1" s="1"/>
  <c r="B69" i="1" s="1"/>
  <c r="BG704" i="2"/>
  <c r="BG300" i="2"/>
  <c r="BG23" i="2"/>
  <c r="BG787" i="2"/>
  <c r="BD297" i="2"/>
  <c r="BH297" i="2" s="1"/>
  <c r="BD37" i="2"/>
  <c r="BH37" i="2" s="1"/>
  <c r="BD95" i="2"/>
  <c r="BH95" i="2" s="1"/>
  <c r="BG536" i="2"/>
  <c r="BD426" i="2"/>
  <c r="BH426" i="2" s="1"/>
  <c r="BD305" i="2"/>
  <c r="BH305" i="2" s="1"/>
  <c r="BG528" i="2"/>
  <c r="BD134" i="2"/>
  <c r="BH134" i="2" s="1"/>
  <c r="BD768" i="2"/>
  <c r="BH768" i="2" s="1"/>
  <c r="BG650" i="2"/>
  <c r="BG327" i="2"/>
  <c r="BD84" i="2"/>
  <c r="BH84" i="2" s="1"/>
  <c r="BG595" i="2"/>
  <c r="BG556" i="2"/>
  <c r="BD31" i="2"/>
  <c r="BH31" i="2" s="1"/>
  <c r="BG427" i="2"/>
  <c r="BG101" i="2"/>
  <c r="BD682" i="2"/>
  <c r="BH682" i="2" s="1"/>
  <c r="BD205" i="2"/>
  <c r="BH205" i="2" s="1"/>
  <c r="BG298" i="2"/>
  <c r="BD781" i="2"/>
  <c r="BH781" i="2" s="1"/>
  <c r="BG459" i="2"/>
  <c r="BD676" i="2"/>
  <c r="BH676" i="2" s="1"/>
  <c r="BG736" i="2"/>
  <c r="BG347" i="2"/>
  <c r="BD513" i="2"/>
  <c r="BH513" i="2" s="1"/>
  <c r="BD546" i="2"/>
  <c r="BH546" i="2" s="1"/>
  <c r="BG413" i="2"/>
  <c r="BD582" i="2"/>
  <c r="BH582" i="2" s="1"/>
  <c r="BD60" i="2"/>
  <c r="BH60" i="2" s="1"/>
  <c r="BG339" i="2"/>
  <c r="BG407" i="2"/>
  <c r="BD97" i="2"/>
  <c r="BH97" i="2" s="1"/>
  <c r="BD293" i="2"/>
  <c r="BH293" i="2" s="1"/>
  <c r="BG167" i="2"/>
  <c r="BD744" i="2"/>
  <c r="BH744" i="2" s="1"/>
  <c r="BG109" i="2"/>
  <c r="BG760" i="2"/>
  <c r="BD88" i="2"/>
  <c r="BH88" i="2" s="1"/>
  <c r="BD63" i="2"/>
  <c r="BH63" i="2" s="1"/>
  <c r="BD655" i="2"/>
  <c r="BH655" i="2" s="1"/>
  <c r="BD79" i="2"/>
  <c r="BH79" i="2" s="1"/>
  <c r="BD734" i="2"/>
  <c r="BH734" i="2" s="1"/>
  <c r="BD644" i="2"/>
  <c r="BH644" i="2" s="1"/>
  <c r="BD149" i="2"/>
  <c r="BH149" i="2" s="1"/>
  <c r="BG337" i="2"/>
  <c r="BD19" i="2"/>
  <c r="BH19" i="2" s="1"/>
  <c r="BD593" i="2"/>
  <c r="BH593" i="2" s="1"/>
  <c r="BG324" i="2"/>
  <c r="BD242" i="2"/>
  <c r="BH242" i="2" s="1"/>
  <c r="BG230" i="2"/>
  <c r="BG38" i="2"/>
  <c r="BD489" i="2"/>
  <c r="BH489" i="2" s="1"/>
  <c r="BD771" i="2"/>
  <c r="BH771" i="2" s="1"/>
  <c r="BG443" i="2"/>
  <c r="BD80" i="2"/>
  <c r="BH80" i="2" s="1"/>
  <c r="BG484" i="2"/>
  <c r="BD712" i="2"/>
  <c r="BH712" i="2" s="1"/>
  <c r="BG601" i="2"/>
  <c r="BJ4" i="2"/>
  <c r="BH4" i="2"/>
  <c r="BJ5" i="2"/>
  <c r="BJ10" i="2" l="1"/>
  <c r="B65" i="1" s="1"/>
  <c r="BJ6" i="2"/>
  <c r="BJ11" i="2"/>
  <c r="B66"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G4" authorId="0" shapeId="0" xr:uid="{00000000-0006-0000-0000-000001000000}">
      <text>
        <r>
          <rPr>
            <b/>
            <sz val="9"/>
            <color indexed="81"/>
            <rFont val="Tahoma"/>
            <family val="2"/>
          </rPr>
          <t>Welcome to the TPS61378-Q1 Quickstart Design Tool</t>
        </r>
        <r>
          <rPr>
            <sz val="9"/>
            <color indexed="81"/>
            <rFont val="Tahoma"/>
            <family val="2"/>
          </rPr>
          <t xml:space="preserve">
This stand-alone tool facilitates and assists the power supply engineer with the design of a DC/DC converter based on TPS61378-Q1.
</t>
        </r>
        <r>
          <rPr>
            <b/>
            <sz val="9"/>
            <color indexed="81"/>
            <rFont val="Tahoma"/>
            <family val="2"/>
          </rPr>
          <t>Rev 1.0, Texas Instruments, Inc.</t>
        </r>
      </text>
    </comment>
    <comment ref="K4" authorId="0" shapeId="0" xr:uid="{00000000-0006-0000-0000-000002000000}">
      <text>
        <r>
          <rPr>
            <b/>
            <sz val="9"/>
            <color indexed="81"/>
            <rFont val="Tahoma"/>
            <family val="2"/>
          </rPr>
          <t>Texas Instruments:</t>
        </r>
        <r>
          <rPr>
            <sz val="9"/>
            <color indexed="81"/>
            <rFont val="Tahoma"/>
            <family val="2"/>
          </rPr>
          <t xml:space="preserve">
Limited Use Policy
You must treat this software and documentation like any other copyrighted material.
You may not:
- Copy documentation of the softeware
- Copy this software except to make archival or backup copies
- Reverse engineer, disassemble, decompile or make any attempt to discover the source code od the softeware
- Place the software onto a server so that it is accessible via a public network such as the Internet
- Sublicense, rent, lease or lend any portion of the software or documentation
Texas Instruments is not responsible for the validity of any design created with this software and urges all designs to be fully tested and carefully verified. Refer to the TPS61378-Q1 product datasheet and EVM user guides for more details.</t>
        </r>
      </text>
    </comment>
    <comment ref="C7" authorId="0" shapeId="0" xr:uid="{00000000-0006-0000-0000-000003000000}">
      <text>
        <r>
          <rPr>
            <b/>
            <sz val="9"/>
            <color indexed="81"/>
            <rFont val="Tahoma"/>
            <family val="2"/>
          </rPr>
          <t xml:space="preserve">Minimum Input Voltage:
</t>
        </r>
        <r>
          <rPr>
            <sz val="9"/>
            <color indexed="81"/>
            <rFont val="Tahoma"/>
            <family val="2"/>
          </rPr>
          <t>Enter the minimum operating input voltage
The TPS61378-Q1 input voltage operating range is 2.3V to 14V.</t>
        </r>
        <r>
          <rPr>
            <b/>
            <sz val="9"/>
            <color indexed="81"/>
            <rFont val="Tahoma"/>
            <family val="2"/>
          </rPr>
          <t xml:space="preserve">
The text in the cell is flaged red if:
</t>
        </r>
        <r>
          <rPr>
            <sz val="9"/>
            <color indexed="10"/>
            <rFont val="Tahoma"/>
            <family val="2"/>
          </rPr>
          <t>-The input voltage is below 2.3V
-The input voltage is above 14V</t>
        </r>
      </text>
    </comment>
    <comment ref="C8" authorId="0" shapeId="0" xr:uid="{00000000-0006-0000-0000-000004000000}">
      <text>
        <r>
          <rPr>
            <b/>
            <sz val="9"/>
            <color indexed="81"/>
            <rFont val="Tahoma"/>
            <family val="2"/>
          </rPr>
          <t xml:space="preserve">Nominal Input Voltage:
</t>
        </r>
        <r>
          <rPr>
            <sz val="9"/>
            <color indexed="81"/>
            <rFont val="Tahoma"/>
            <family val="2"/>
          </rPr>
          <t>Enter the nominal operating input voltage
The TPS61378-Q1 input voltage operating range is 2.3V to 14V.</t>
        </r>
        <r>
          <rPr>
            <b/>
            <sz val="9"/>
            <color indexed="81"/>
            <rFont val="Tahoma"/>
            <family val="2"/>
          </rPr>
          <t xml:space="preserve">
The text in the cell is flaged red if:
</t>
        </r>
        <r>
          <rPr>
            <sz val="9"/>
            <color indexed="10"/>
            <rFont val="Tahoma"/>
            <family val="2"/>
          </rPr>
          <t>-The input voltage is above VIN(max)
-The input voltage is below VIN(min)</t>
        </r>
      </text>
    </comment>
    <comment ref="C9" authorId="0" shapeId="0" xr:uid="{00000000-0006-0000-0000-000005000000}">
      <text>
        <r>
          <rPr>
            <b/>
            <sz val="9"/>
            <color indexed="81"/>
            <rFont val="Tahoma"/>
            <family val="2"/>
          </rPr>
          <t xml:space="preserve">Maximum Input Voltage:
</t>
        </r>
        <r>
          <rPr>
            <sz val="9"/>
            <color indexed="81"/>
            <rFont val="Tahoma"/>
            <family val="2"/>
          </rPr>
          <t>Enter the maximum operating input voltage
The TPS61378-Q1 input voltage operating range is 2.3V to 14V.</t>
        </r>
        <r>
          <rPr>
            <b/>
            <sz val="9"/>
            <color indexed="81"/>
            <rFont val="Tahoma"/>
            <family val="2"/>
          </rPr>
          <t xml:space="preserve">
The text in the cell is flaged red if:
</t>
        </r>
        <r>
          <rPr>
            <sz val="9"/>
            <color indexed="10"/>
            <rFont val="Tahoma"/>
            <family val="2"/>
          </rPr>
          <t>-The input voltage is below 2.3V
-The input voltage is above 14V</t>
        </r>
      </text>
    </comment>
    <comment ref="C10" authorId="0" shapeId="0" xr:uid="{00000000-0006-0000-0000-000006000000}">
      <text>
        <r>
          <rPr>
            <b/>
            <sz val="9"/>
            <color indexed="81"/>
            <rFont val="Tahoma"/>
            <family val="2"/>
          </rPr>
          <t xml:space="preserve">Onput Voltage:
</t>
        </r>
        <r>
          <rPr>
            <sz val="9"/>
            <color indexed="81"/>
            <rFont val="Tahoma"/>
            <family val="2"/>
          </rPr>
          <t>Enter the desied operating output voltage
The TPS61378-Q1 maximum output voltage is 18.5V.</t>
        </r>
        <r>
          <rPr>
            <b/>
            <sz val="9"/>
            <color indexed="81"/>
            <rFont val="Tahoma"/>
            <family val="2"/>
          </rPr>
          <t xml:space="preserve">
The text in the cell is flaged red if:
</t>
        </r>
        <r>
          <rPr>
            <sz val="9"/>
            <color indexed="10"/>
            <rFont val="Tahoma"/>
            <family val="2"/>
          </rPr>
          <t>-The output voltage is above 18.5V</t>
        </r>
      </text>
    </comment>
    <comment ref="C12" authorId="0" shapeId="0" xr:uid="{00000000-0006-0000-0000-000007000000}">
      <text>
        <r>
          <rPr>
            <sz val="9"/>
            <color indexed="81"/>
            <rFont val="Tahoma"/>
            <family val="2"/>
          </rPr>
          <t xml:space="preserve">Enter estimated efficiency based on pratical input and output condition. Use 88% for a starting point. </t>
        </r>
      </text>
    </comment>
    <comment ref="C13" authorId="0" shapeId="0" xr:uid="{00000000-0006-0000-0000-000008000000}">
      <text>
        <r>
          <rPr>
            <b/>
            <sz val="9"/>
            <color indexed="81"/>
            <rFont val="Tahoma"/>
            <family val="2"/>
          </rPr>
          <t xml:space="preserve">Switching Frequency:
</t>
        </r>
        <r>
          <rPr>
            <sz val="9"/>
            <color indexed="81"/>
            <rFont val="Tahoma"/>
            <family val="2"/>
          </rPr>
          <t>Programmable switching frequency: 200 kHz to 2.2 MHz</t>
        </r>
        <r>
          <rPr>
            <sz val="9"/>
            <color indexed="81"/>
            <rFont val="Tahoma"/>
            <family val="2"/>
          </rPr>
          <t xml:space="preserve">
</t>
        </r>
        <r>
          <rPr>
            <b/>
            <sz val="9"/>
            <color indexed="81"/>
            <rFont val="Tahoma"/>
            <family val="2"/>
          </rPr>
          <t>The text in the cell is flaged red if:</t>
        </r>
        <r>
          <rPr>
            <sz val="9"/>
            <color indexed="81"/>
            <rFont val="Tahoma"/>
            <family val="2"/>
          </rPr>
          <t xml:space="preserve">
</t>
        </r>
        <r>
          <rPr>
            <sz val="9"/>
            <color indexed="10"/>
            <rFont val="Tahoma"/>
            <family val="2"/>
          </rPr>
          <t>-The switching frequency is out of range 200k Hz ~ 2.2 MHz</t>
        </r>
      </text>
    </comment>
    <comment ref="C15" authorId="0" shapeId="0" xr:uid="{00000000-0006-0000-0000-000009000000}">
      <text>
        <r>
          <rPr>
            <b/>
            <sz val="9"/>
            <color indexed="81"/>
            <rFont val="Tahoma"/>
            <family val="2"/>
          </rPr>
          <t>Duty Cycle at normal input voltage</t>
        </r>
        <r>
          <rPr>
            <sz val="9"/>
            <color indexed="81"/>
            <rFont val="Tahoma"/>
            <family val="2"/>
          </rPr>
          <t xml:space="preserve">
</t>
        </r>
      </text>
    </comment>
    <comment ref="C18" authorId="0" shapeId="0" xr:uid="{00000000-0006-0000-0000-00000A000000}">
      <text>
        <r>
          <rPr>
            <b/>
            <sz val="9"/>
            <color indexed="81"/>
            <rFont val="Tahoma"/>
            <family val="2"/>
          </rPr>
          <t xml:space="preserve">Selected Inductor Peak-to-Peak Current Ripple:
</t>
        </r>
        <r>
          <rPr>
            <sz val="9"/>
            <color indexed="81"/>
            <rFont val="Tahoma"/>
            <family val="2"/>
          </rPr>
          <t xml:space="preserve">TPS61378-Q1 recommends the inductor current ripple in the range of 800mA ~2A.
Once the Ripple has been selected it will be used to calculate the inductor value
The text in this cell is flaged red if:
</t>
        </r>
        <r>
          <rPr>
            <sz val="9"/>
            <color indexed="10"/>
            <rFont val="Tahoma"/>
            <family val="2"/>
          </rPr>
          <t>- inductor current ripple is out of range 800mA ~ 2A</t>
        </r>
      </text>
    </comment>
    <comment ref="C20" authorId="0" shapeId="0" xr:uid="{00000000-0006-0000-0000-00000B000000}">
      <text>
        <r>
          <rPr>
            <b/>
            <sz val="9"/>
            <color indexed="81"/>
            <rFont val="Tahoma"/>
            <family val="2"/>
          </rPr>
          <t xml:space="preserve">Selected Inductance Value:
</t>
        </r>
        <r>
          <rPr>
            <sz val="9"/>
            <color indexed="81"/>
            <rFont val="Tahoma"/>
            <family val="2"/>
          </rPr>
          <t>This is the selected inductance value. The calculated inductance value should be used as a guide line to select the inductance value.</t>
        </r>
      </text>
    </comment>
    <comment ref="C22" authorId="0" shapeId="0" xr:uid="{00000000-0006-0000-0000-00000C000000}">
      <text>
        <r>
          <rPr>
            <b/>
            <sz val="9"/>
            <color indexed="81"/>
            <rFont val="Tahoma"/>
            <family val="2"/>
          </rPr>
          <t xml:space="preserve">Inductor Peak-to-Peak Current Ripple at minimum Vin:
</t>
        </r>
        <r>
          <rPr>
            <sz val="9"/>
            <color indexed="81"/>
            <rFont val="Tahoma"/>
            <family val="2"/>
          </rPr>
          <t>The text in this cell is flaged red if:</t>
        </r>
        <r>
          <rPr>
            <sz val="9"/>
            <color indexed="10"/>
            <rFont val="Tahoma"/>
            <family val="2"/>
          </rPr>
          <t xml:space="preserve">
- inductor current ripple is out of range 800mA ~ 2A</t>
        </r>
      </text>
    </comment>
    <comment ref="C23" authorId="0" shapeId="0" xr:uid="{00000000-0006-0000-0000-00000D000000}">
      <text>
        <r>
          <rPr>
            <b/>
            <sz val="9"/>
            <color indexed="81"/>
            <rFont val="Tahoma"/>
            <family val="2"/>
          </rPr>
          <t xml:space="preserve">Inductor Peak-to-Peak Current Ripple at nominal Vin:
</t>
        </r>
        <r>
          <rPr>
            <sz val="9"/>
            <color indexed="81"/>
            <rFont val="Tahoma"/>
            <family val="2"/>
          </rPr>
          <t xml:space="preserve">The text in this cell is flaged red if:
</t>
        </r>
        <r>
          <rPr>
            <sz val="9"/>
            <color indexed="10"/>
            <rFont val="Tahoma"/>
            <family val="2"/>
          </rPr>
          <t>- inductor current ripple is out of range 800mA ~ 2A</t>
        </r>
      </text>
    </comment>
    <comment ref="C24" authorId="0" shapeId="0" xr:uid="{00000000-0006-0000-0000-00000E000000}">
      <text>
        <r>
          <rPr>
            <b/>
            <sz val="9"/>
            <color indexed="81"/>
            <rFont val="Tahoma"/>
            <family val="2"/>
          </rPr>
          <t xml:space="preserve">Inductor Peak-to-Peak Current Ripple at maximum Vin:
</t>
        </r>
        <r>
          <rPr>
            <sz val="9"/>
            <color indexed="81"/>
            <rFont val="Tahoma"/>
            <family val="2"/>
          </rPr>
          <t xml:space="preserve">The text in this cell is flaged red if:
</t>
        </r>
        <r>
          <rPr>
            <sz val="9"/>
            <color indexed="10"/>
            <rFont val="Tahoma"/>
            <family val="2"/>
          </rPr>
          <t>- inductor current ripple is out of range 800mA ~ 2A</t>
        </r>
      </text>
    </comment>
    <comment ref="C25" authorId="0" shapeId="0" xr:uid="{00000000-0006-0000-0000-00000F000000}">
      <text>
        <r>
          <rPr>
            <b/>
            <sz val="9"/>
            <color indexed="81"/>
            <rFont val="Tahoma"/>
            <family val="2"/>
          </rPr>
          <t xml:space="preserve">Inductor Peak Current at minimum Vin:
</t>
        </r>
        <r>
          <rPr>
            <sz val="9"/>
            <color indexed="81"/>
            <rFont val="Tahoma"/>
            <family val="2"/>
          </rPr>
          <t>The chosen inductor Isat spec should be larger than calculated inductor peak current and leave 30% margin at least.</t>
        </r>
        <r>
          <rPr>
            <b/>
            <sz val="9"/>
            <color indexed="81"/>
            <rFont val="Tahoma"/>
            <family val="2"/>
          </rPr>
          <t xml:space="preserve">
</t>
        </r>
        <r>
          <rPr>
            <sz val="9"/>
            <color indexed="81"/>
            <rFont val="Tahoma"/>
            <family val="2"/>
          </rPr>
          <t xml:space="preserve">
The text in this cell is flaged red if:
</t>
        </r>
        <r>
          <rPr>
            <sz val="9"/>
            <color indexed="10"/>
            <rFont val="Tahoma"/>
            <family val="2"/>
          </rPr>
          <t>- calculated inductor peak current is larger than selected max current limit</t>
        </r>
      </text>
    </comment>
    <comment ref="C26" authorId="0" shapeId="0" xr:uid="{00000000-0006-0000-0000-000010000000}">
      <text>
        <r>
          <rPr>
            <b/>
            <sz val="9"/>
            <color indexed="81"/>
            <rFont val="Tahoma"/>
            <family val="2"/>
          </rPr>
          <t xml:space="preserve">Inductor RMS current at minimum Vin:
</t>
        </r>
        <r>
          <rPr>
            <sz val="9"/>
            <color indexed="81"/>
            <rFont val="Tahoma"/>
            <family val="2"/>
          </rPr>
          <t>The chosen inductor Irms spec should be larger than calculated inductor RMS current.</t>
        </r>
      </text>
    </comment>
    <comment ref="C27" authorId="0" shapeId="0" xr:uid="{00000000-0006-0000-0000-000011000000}">
      <text>
        <r>
          <rPr>
            <b/>
            <sz val="9"/>
            <color indexed="81"/>
            <rFont val="Tahoma"/>
            <family val="2"/>
          </rPr>
          <t>Selected max current limit_typical value:</t>
        </r>
        <r>
          <rPr>
            <sz val="9"/>
            <color indexed="81"/>
            <rFont val="Tahoma"/>
            <family val="2"/>
          </rPr>
          <t xml:space="preserve">
For TPS61378-Q1, the programmable switching peak current limit: 1A to 4.8A.
Note that this is seleceted typical value. 
If ILIM_SW = 4.8A, the tolerance is </t>
        </r>
        <r>
          <rPr>
            <b/>
            <sz val="9"/>
            <color indexed="10"/>
            <rFont val="Cambria"/>
            <family val="1"/>
          </rPr>
          <t>± 1.0A</t>
        </r>
        <r>
          <rPr>
            <sz val="9"/>
            <color indexed="81"/>
            <rFont val="Tahoma"/>
            <family val="2"/>
          </rPr>
          <t xml:space="preserve">.
The text in this cell is flaged red if:
</t>
        </r>
        <r>
          <rPr>
            <sz val="9"/>
            <color indexed="10"/>
            <rFont val="Tahoma"/>
            <family val="2"/>
          </rPr>
          <t>- selcted max current limit is out of range of 1A to 4.8A</t>
        </r>
      </text>
    </comment>
    <comment ref="C33" authorId="0" shapeId="0" xr:uid="{00000000-0006-0000-0000-000012000000}">
      <text>
        <r>
          <rPr>
            <b/>
            <sz val="9"/>
            <color indexed="81"/>
            <rFont val="Tahoma"/>
            <family val="2"/>
          </rPr>
          <t xml:space="preserve">Output Capacitance:
</t>
        </r>
        <r>
          <rPr>
            <sz val="9"/>
            <color indexed="81"/>
            <rFont val="Tahoma"/>
            <family val="2"/>
          </rPr>
          <t>Enter the output capacitance here based on the minimum calculated result. Make sure that the nominal capacitance is appropriately derated for applied voltage particularly with ceramics.</t>
        </r>
        <r>
          <rPr>
            <b/>
            <sz val="9"/>
            <color indexed="81"/>
            <rFont val="Tahoma"/>
            <family val="2"/>
          </rPr>
          <t xml:space="preserve">
</t>
        </r>
        <r>
          <rPr>
            <sz val="9"/>
            <color indexed="81"/>
            <rFont val="Tahoma"/>
            <family val="2"/>
          </rPr>
          <t xml:space="preserve">
The text in the cell is flagged red if:</t>
        </r>
        <r>
          <rPr>
            <b/>
            <sz val="9"/>
            <color indexed="81"/>
            <rFont val="Tahoma"/>
            <family val="2"/>
          </rPr>
          <t xml:space="preserve">
</t>
        </r>
        <r>
          <rPr>
            <sz val="9"/>
            <color indexed="10"/>
            <rFont val="Tahoma"/>
            <family val="2"/>
          </rPr>
          <t>-The chosen output capacitor is smaller than the minimum ideal capacitance.</t>
        </r>
      </text>
    </comment>
    <comment ref="C36" authorId="0" shapeId="0" xr:uid="{00000000-0006-0000-0000-000013000000}">
      <text>
        <r>
          <rPr>
            <sz val="9"/>
            <color indexed="81"/>
            <rFont val="Tahoma"/>
            <family val="2"/>
          </rPr>
          <t xml:space="preserve">C3 is the capacitance of OUT pin. Recommended valud is 0.2~1uF.
The text in the cell is flagged red if:
</t>
        </r>
        <r>
          <rPr>
            <sz val="9"/>
            <color indexed="10"/>
            <rFont val="Tahoma"/>
            <family val="2"/>
          </rPr>
          <t>-C3 is out of range of 0.2~1uF.</t>
        </r>
      </text>
    </comment>
    <comment ref="C45" authorId="0" shapeId="0" xr:uid="{00000000-0006-0000-0000-000014000000}">
      <text>
        <r>
          <rPr>
            <b/>
            <sz val="9"/>
            <color indexed="81"/>
            <rFont val="Tahoma"/>
            <family val="2"/>
          </rPr>
          <t>Resistor R7 between FB pin and Feedback Voltage Divider:</t>
        </r>
        <r>
          <rPr>
            <sz val="9"/>
            <color indexed="81"/>
            <rFont val="Tahoma"/>
            <family val="2"/>
          </rPr>
          <t xml:space="preserve">
If the resistance between FB and GND is less than 16 k</t>
        </r>
        <r>
          <rPr>
            <sz val="9"/>
            <color indexed="81"/>
            <rFont val="Calibri"/>
            <family val="2"/>
          </rPr>
          <t>Ω</t>
        </r>
        <r>
          <rPr>
            <sz val="9"/>
            <color indexed="81"/>
            <rFont val="Tahoma"/>
            <family val="2"/>
          </rPr>
          <t xml:space="preserve"> during startup, TPS61378-Q1 works as a fixed output voltage version. 
For automotive application of not preferring using resistors more than 100 k</t>
        </r>
        <r>
          <rPr>
            <sz val="9"/>
            <color indexed="81"/>
            <rFont val="Calibri"/>
            <family val="2"/>
          </rPr>
          <t>Ω</t>
        </r>
        <r>
          <rPr>
            <sz val="9"/>
            <color indexed="81"/>
            <rFont val="Tahoma"/>
            <family val="2"/>
          </rPr>
          <t xml:space="preserve"> or 200kΩ, R7 (&gt;16 kΩ) could be added between FB pin and feedback voltage divider middle point so that calculated top feedback resistor R6 value could be less than 100kΩ. 
0kΩ and 20kΩ is chosen as default value here. 
</t>
        </r>
      </text>
    </comment>
    <comment ref="C46" authorId="0" shapeId="0" xr:uid="{00000000-0006-0000-0000-000015000000}">
      <text>
        <r>
          <rPr>
            <b/>
            <sz val="9"/>
            <color indexed="81"/>
            <rFont val="Tahoma"/>
            <family val="2"/>
          </rPr>
          <t xml:space="preserve">Choose Bottom Resistor Divider R4:
</t>
        </r>
        <r>
          <rPr>
            <sz val="9"/>
            <color indexed="81"/>
            <rFont val="Tahoma"/>
            <family val="2"/>
          </rPr>
          <t>If the resistance between FB and GND is less than 16 k</t>
        </r>
        <r>
          <rPr>
            <sz val="9"/>
            <color indexed="81"/>
            <rFont val="Calibri"/>
            <family val="2"/>
          </rPr>
          <t>Ω</t>
        </r>
        <r>
          <rPr>
            <sz val="9"/>
            <color indexed="81"/>
            <rFont val="Tahoma"/>
            <family val="2"/>
          </rPr>
          <t xml:space="preserve"> during startup, the TPS61378-Q1 works as a fixed output voltage version. 
If R7 is chosen as 0 kΩ, require R4 &gt; 16kΩ
If R7 is chosen as 20kΩ, no minimum resistance requirement for R4.
The text in the cell is flagged red if:
</t>
        </r>
        <r>
          <rPr>
            <sz val="9"/>
            <color indexed="10"/>
            <rFont val="Tahoma"/>
            <family val="2"/>
          </rPr>
          <t>- R4 + R7 &lt; 16kΩ</t>
        </r>
      </text>
    </comment>
    <comment ref="C50" authorId="0" shapeId="0" xr:uid="{00000000-0006-0000-0000-000016000000}">
      <text>
        <r>
          <rPr>
            <b/>
            <sz val="9"/>
            <color indexed="81"/>
            <rFont val="Tahoma"/>
            <family val="2"/>
          </rPr>
          <t xml:space="preserve">Boost  RHP Zero Frequency:
</t>
        </r>
        <r>
          <rPr>
            <sz val="9"/>
            <color indexed="81"/>
            <rFont val="Tahoma"/>
            <family val="2"/>
          </rPr>
          <t>Boost right half plane zero frequency at minimum input voltage condition.</t>
        </r>
      </text>
    </comment>
    <comment ref="C51" authorId="0" shapeId="0" xr:uid="{00000000-0006-0000-0000-000017000000}">
      <text>
        <r>
          <rPr>
            <b/>
            <sz val="9"/>
            <color indexed="81"/>
            <rFont val="Tahoma"/>
            <family val="2"/>
          </rPr>
          <t xml:space="preserve">Crossover Frequency:
</t>
        </r>
        <r>
          <rPr>
            <sz val="9"/>
            <color indexed="81"/>
            <rFont val="Tahoma"/>
            <family val="2"/>
          </rPr>
          <t>The target crossover frequency should be less than 1/4 of RHP zero frequency or less than 1/10 of switching frequency.</t>
        </r>
      </text>
    </comment>
    <comment ref="C52" authorId="0" shapeId="0" xr:uid="{00000000-0006-0000-0000-000018000000}">
      <text>
        <r>
          <rPr>
            <b/>
            <sz val="9"/>
            <color indexed="81"/>
            <rFont val="Tahoma"/>
            <family val="2"/>
          </rPr>
          <t xml:space="preserve">Crossover Frequency:
</t>
        </r>
        <r>
          <rPr>
            <sz val="9"/>
            <color indexed="81"/>
            <rFont val="Tahoma"/>
            <family val="2"/>
          </rPr>
          <t>Enter the target crossover frequency. The compensation network are calculated based on the chosen crossover frequency.</t>
        </r>
      </text>
    </comment>
    <comment ref="C59" authorId="0" shapeId="0" xr:uid="{00000000-0006-0000-0000-000019000000}">
      <text>
        <r>
          <rPr>
            <b/>
            <sz val="9"/>
            <color indexed="81"/>
            <rFont val="Tahoma"/>
            <family val="2"/>
          </rPr>
          <t xml:space="preserve">Cp:
</t>
        </r>
        <r>
          <rPr>
            <sz val="9"/>
            <color indexed="81"/>
            <rFont val="Tahoma"/>
            <family val="2"/>
          </rPr>
          <t>A compensation pole can be implemented with Cp capacitor. If the calculated result is less than 10pF. It's not needed to put a Cp capacitor here.</t>
        </r>
      </text>
    </comment>
    <comment ref="C62" authorId="0" shapeId="0" xr:uid="{00000000-0006-0000-0000-00001A000000}">
      <text>
        <r>
          <rPr>
            <b/>
            <sz val="9"/>
            <color indexed="81"/>
            <rFont val="Tahoma"/>
            <family val="2"/>
          </rPr>
          <t xml:space="preserve">Optional Feedforward Capacitor Cff:
</t>
        </r>
        <r>
          <rPr>
            <sz val="9"/>
            <color indexed="81"/>
            <rFont val="Tahoma"/>
            <family val="2"/>
          </rPr>
          <t xml:space="preserve">Select a feedforward capacitor to add a Cff zero in the loop to increase crossover frequency and phase margin.
Note that if R7 is added, the feedforward capacitor Cff no longer works.
</t>
        </r>
      </text>
    </comment>
    <comment ref="C65" authorId="0" shapeId="0" xr:uid="{00000000-0006-0000-0000-00001B000000}">
      <text>
        <r>
          <rPr>
            <b/>
            <sz val="9"/>
            <color indexed="81"/>
            <rFont val="Tahoma"/>
            <family val="2"/>
          </rPr>
          <t xml:space="preserve">Phase margin at norminal Vin condition:
</t>
        </r>
        <r>
          <rPr>
            <sz val="9"/>
            <color indexed="81"/>
            <rFont val="Tahoma"/>
            <family val="2"/>
          </rPr>
          <t>Phase margin should be greated than 45</t>
        </r>
        <r>
          <rPr>
            <sz val="9"/>
            <color indexed="81"/>
            <rFont val="Calibri"/>
            <family val="2"/>
          </rPr>
          <t xml:space="preserve">°
The text in the cell is flagged red if:
</t>
        </r>
        <r>
          <rPr>
            <sz val="9"/>
            <color indexed="10"/>
            <rFont val="Calibri"/>
            <family val="2"/>
          </rPr>
          <t>-Phase margin is less than 45°</t>
        </r>
        <r>
          <rPr>
            <sz val="9"/>
            <color indexed="81"/>
            <rFont val="Tahoma"/>
            <family val="2"/>
          </rPr>
          <t xml:space="preserve">
</t>
        </r>
      </text>
    </comment>
    <comment ref="C66" authorId="0" shapeId="0" xr:uid="{00000000-0006-0000-0000-00001C000000}">
      <text>
        <r>
          <rPr>
            <b/>
            <sz val="9"/>
            <color indexed="81"/>
            <rFont val="Tahoma"/>
            <family val="2"/>
          </rPr>
          <t xml:space="preserve">Gain margin at norminal Vin condition:
</t>
        </r>
        <r>
          <rPr>
            <sz val="9"/>
            <color indexed="81"/>
            <rFont val="Tahoma"/>
            <family val="2"/>
          </rPr>
          <t xml:space="preserve">Gain margin should be greated than 10dB
The text in the cell is flagged red if:
</t>
        </r>
        <r>
          <rPr>
            <sz val="9"/>
            <color indexed="10"/>
            <rFont val="Tahoma"/>
            <family val="2"/>
          </rPr>
          <t>-Gain margin is less than 10dB</t>
        </r>
      </text>
    </comment>
    <comment ref="C72" authorId="0" shapeId="0" xr:uid="{00000000-0006-0000-0000-00001D000000}">
      <text>
        <r>
          <rPr>
            <b/>
            <sz val="9"/>
            <color indexed="81"/>
            <rFont val="Tahoma"/>
            <family val="2"/>
          </rPr>
          <t xml:space="preserve">Core and AC loss of inducotor at Iout_max, Vin_nom condition:
</t>
        </r>
        <r>
          <rPr>
            <sz val="9"/>
            <color indexed="81"/>
            <rFont val="Tahoma"/>
            <family val="2"/>
          </rPr>
          <t>Use inductor vendor's formula to estimate. 66mW is the power loss of XEL4030-102 running at 2.2MHz with Irms=2.07A and Iripple=1.16A.</t>
        </r>
      </text>
    </comment>
    <comment ref="C75" authorId="0" shapeId="0" xr:uid="{00000000-0006-0000-0000-00001E000000}">
      <text>
        <r>
          <rPr>
            <sz val="9"/>
            <color indexed="81"/>
            <rFont val="Tahoma"/>
            <family val="2"/>
          </rPr>
          <t>Efficiency at Iout_max, Vin_nom condition, 25</t>
        </r>
        <r>
          <rPr>
            <sz val="9"/>
            <color indexed="81"/>
            <rFont val="Calibri"/>
            <family val="2"/>
          </rPr>
          <t>°C ambient temperature.</t>
        </r>
      </text>
    </comment>
    <comment ref="C76" authorId="0" shapeId="0" xr:uid="{00000000-0006-0000-0000-00001F000000}">
      <text>
        <r>
          <rPr>
            <sz val="9"/>
            <color indexed="81"/>
            <rFont val="Tahoma"/>
            <family val="2"/>
          </rPr>
          <t>TPS61378-Q1 Junction to ambient thermal resistance on EVM. The actual ƟJA depends on the PCB design.</t>
        </r>
      </text>
    </comment>
    <comment ref="C77" authorId="0" shapeId="0" xr:uid="{00000000-0006-0000-0000-000020000000}">
      <text>
        <r>
          <rPr>
            <sz val="9"/>
            <color indexed="81"/>
            <rFont val="Tahoma"/>
            <family val="2"/>
          </rPr>
          <t xml:space="preserve">The top case temperature of IC is very close to the Junction temperature because </t>
        </r>
        <r>
          <rPr>
            <sz val="9"/>
            <color indexed="81"/>
            <rFont val="Calibri"/>
            <family val="2"/>
          </rPr>
          <t xml:space="preserve">ΨJT=1.1°C/W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B47" authorId="0" shapeId="0" xr:uid="{00000000-0006-0000-0100-000001000000}">
      <text>
        <r>
          <rPr>
            <sz val="9"/>
            <color indexed="81"/>
            <rFont val="Tahoma"/>
            <family val="2"/>
          </rPr>
          <t>FB引脚寄生电容Cdownp引入的极点</t>
        </r>
      </text>
    </comment>
    <comment ref="A48" authorId="0" shapeId="0" xr:uid="{00000000-0006-0000-0100-000002000000}">
      <text>
        <r>
          <rPr>
            <b/>
            <sz val="9"/>
            <color indexed="81"/>
            <rFont val="Tahoma"/>
            <family val="2"/>
          </rPr>
          <t>代替fp2_comp</t>
        </r>
      </text>
    </comment>
    <comment ref="B48" authorId="0" shapeId="0" xr:uid="{00000000-0006-0000-0100-000003000000}">
      <text>
        <r>
          <rPr>
            <sz val="9"/>
            <color indexed="81"/>
            <rFont val="Tahoma"/>
            <family val="2"/>
          </rPr>
          <t>考虑comp脚寄生电容并联后的高频极点</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B10" authorId="0" shapeId="0" xr:uid="{00000000-0006-0000-0200-000001000000}">
      <text>
        <r>
          <rPr>
            <sz val="9"/>
            <color indexed="81"/>
            <rFont val="Tahoma"/>
            <family val="2"/>
          </rPr>
          <t>Formula is based on simulation result on different Vout condition</t>
        </r>
      </text>
    </comment>
    <comment ref="B11" authorId="0" shapeId="0" xr:uid="{00000000-0006-0000-0200-000002000000}">
      <text>
        <r>
          <rPr>
            <sz val="9"/>
            <color indexed="81"/>
            <rFont val="Tahoma"/>
            <family val="2"/>
          </rPr>
          <t>Formula is based on simulation result on different Vout condition</t>
        </r>
      </text>
    </comment>
    <comment ref="B17" authorId="0" shapeId="0" xr:uid="{00000000-0006-0000-0200-000003000000}">
      <text>
        <r>
          <rPr>
            <sz val="9"/>
            <color indexed="81"/>
            <rFont val="Tahoma"/>
            <family val="2"/>
          </rPr>
          <t>When Vin&gt;5V, then Vg remains 5V. When Vin&lt;5V, then Vg follows Vin.</t>
        </r>
      </text>
    </comment>
    <comment ref="A27" authorId="0" shapeId="0" xr:uid="{00000000-0006-0000-0200-000004000000}">
      <text>
        <r>
          <rPr>
            <sz val="9"/>
            <color indexed="81"/>
            <rFont val="Tahoma"/>
            <family val="2"/>
          </rPr>
          <t>Besides dc loss, build formula of ac loss and core loss from Coilcraft loss simulation. Please see table below</t>
        </r>
      </text>
    </comment>
    <comment ref="A29" authorId="0" shapeId="0" xr:uid="{00000000-0006-0000-0200-000005000000}">
      <text>
        <r>
          <rPr>
            <sz val="9"/>
            <color indexed="81"/>
            <rFont val="Tahoma"/>
            <family val="2"/>
          </rPr>
          <t>HS FET is soft-switching so is ignored. Consider tr and tf include miller platform and commutation time</t>
        </r>
      </text>
    </comment>
  </commentList>
</comments>
</file>

<file path=xl/sharedStrings.xml><?xml version="1.0" encoding="utf-8"?>
<sst xmlns="http://schemas.openxmlformats.org/spreadsheetml/2006/main" count="551" uniqueCount="403">
  <si>
    <t>V</t>
  </si>
  <si>
    <t>User Input</t>
  </si>
  <si>
    <t>Output Voltage</t>
  </si>
  <si>
    <t>Maximum Output Current</t>
  </si>
  <si>
    <t>A</t>
  </si>
  <si>
    <t>mV</t>
  </si>
  <si>
    <t>%</t>
  </si>
  <si>
    <t>kΩ</t>
  </si>
  <si>
    <t>Switching Frequency</t>
  </si>
  <si>
    <t>MHz</t>
  </si>
  <si>
    <t>Duty Cycle</t>
  </si>
  <si>
    <t>Efficiency</t>
  </si>
  <si>
    <t>uH</t>
  </si>
  <si>
    <t>uF</t>
  </si>
  <si>
    <t>kHz</t>
  </si>
  <si>
    <t>pF</t>
  </si>
  <si>
    <t>fsw</t>
  </si>
  <si>
    <t>power stage</t>
  </si>
  <si>
    <t>error AMP</t>
  </si>
  <si>
    <t>loop</t>
  </si>
  <si>
    <t>feedforward</t>
  </si>
  <si>
    <t>Loop+Cff</t>
  </si>
  <si>
    <t>Vref</t>
  </si>
  <si>
    <t>f</t>
  </si>
  <si>
    <t>DCgain</t>
  </si>
  <si>
    <t>fp gain</t>
  </si>
  <si>
    <t>fp phase</t>
  </si>
  <si>
    <t>fzRHP gain</t>
  </si>
  <si>
    <t>fzRHP phase</t>
  </si>
  <si>
    <t>fzESR gain</t>
  </si>
  <si>
    <t>fzESR phase</t>
  </si>
  <si>
    <t>power gain</t>
  </si>
  <si>
    <t>power phase</t>
  </si>
  <si>
    <t>Dcgain</t>
  </si>
  <si>
    <t>fp_comp1 gain</t>
  </si>
  <si>
    <t>fp_comp1 phase</t>
  </si>
  <si>
    <t>fz_comp gain</t>
  </si>
  <si>
    <t>fz_comp phase</t>
  </si>
  <si>
    <t>fp_comp2 gain</t>
  </si>
  <si>
    <t>fp_comp2 phase</t>
  </si>
  <si>
    <t>err gain</t>
  </si>
  <si>
    <t>err phase</t>
  </si>
  <si>
    <t>current sense gain</t>
  </si>
  <si>
    <t>FB divider gain</t>
  </si>
  <si>
    <t>loop gain</t>
  </si>
  <si>
    <t>loop phase</t>
  </si>
  <si>
    <t>fz_ff gain</t>
  </si>
  <si>
    <t>fz_ff phase</t>
  </si>
  <si>
    <t>fp_ff gain</t>
  </si>
  <si>
    <t>fp_ff  hase</t>
  </si>
  <si>
    <t>Cff gain</t>
  </si>
  <si>
    <t>Cff phase</t>
  </si>
  <si>
    <t>gain</t>
  </si>
  <si>
    <t>phase</t>
  </si>
  <si>
    <t>GmEA</t>
  </si>
  <si>
    <t>Rsns</t>
  </si>
  <si>
    <t>mΩ</t>
  </si>
  <si>
    <t>GmPS</t>
  </si>
  <si>
    <t>A/V</t>
  </si>
  <si>
    <t>L</t>
  </si>
  <si>
    <t>Cout</t>
  </si>
  <si>
    <t>ESR</t>
  </si>
  <si>
    <t>Iout</t>
  </si>
  <si>
    <t>Vout</t>
  </si>
  <si>
    <t>Rout</t>
  </si>
  <si>
    <t>Ω</t>
  </si>
  <si>
    <t>Vin</t>
  </si>
  <si>
    <t>Power stage</t>
  </si>
  <si>
    <t>1-D</t>
  </si>
  <si>
    <t>D</t>
  </si>
  <si>
    <t>fp</t>
  </si>
  <si>
    <t>Hz</t>
  </si>
  <si>
    <t>fzRHP</t>
  </si>
  <si>
    <t>fzESR</t>
  </si>
  <si>
    <t>DC_gain_power</t>
  </si>
  <si>
    <t>dB</t>
  </si>
  <si>
    <t>Error Amplifier</t>
  </si>
  <si>
    <t>Ro_ea</t>
  </si>
  <si>
    <t>MΩ</t>
  </si>
  <si>
    <t>Rc</t>
  </si>
  <si>
    <t>Cc</t>
  </si>
  <si>
    <t>Cp</t>
  </si>
  <si>
    <t>fz_comp</t>
  </si>
  <si>
    <t>DC_gain_comp</t>
  </si>
  <si>
    <t>mid_DC_gain_comp</t>
  </si>
  <si>
    <t>FB Divider</t>
  </si>
  <si>
    <t>R1</t>
  </si>
  <si>
    <t>R2</t>
  </si>
  <si>
    <t>Feedforward</t>
  </si>
  <si>
    <t>Cff</t>
  </si>
  <si>
    <t>F</t>
  </si>
  <si>
    <t>fz_ff</t>
  </si>
  <si>
    <t>fp_ff</t>
  </si>
  <si>
    <t>Filter at FB pin</t>
  </si>
  <si>
    <t>R_filter</t>
  </si>
  <si>
    <t>C_filter</t>
  </si>
  <si>
    <t>fp_filter</t>
  </si>
  <si>
    <t>NA</t>
  </si>
  <si>
    <t>Output Capacitor ESR</t>
  </si>
  <si>
    <t>ABOUT</t>
  </si>
  <si>
    <t>Terms of Use</t>
  </si>
  <si>
    <t xml:space="preserve"> </t>
  </si>
  <si>
    <t>phase+180</t>
  </si>
  <si>
    <t>Selected Inductance Value L1</t>
  </si>
  <si>
    <t>⁰</t>
  </si>
  <si>
    <t>Gain Margin</t>
  </si>
  <si>
    <t>Phase Margin</t>
  </si>
  <si>
    <t>Loop+Cff ROUND</t>
  </si>
  <si>
    <t>crossoverf</t>
  </si>
  <si>
    <t>phase margin</t>
  </si>
  <si>
    <t>gain margin</t>
  </si>
  <si>
    <t>Step 1: Operating Specifications</t>
  </si>
  <si>
    <t>Step 2: Inductor Selection</t>
  </si>
  <si>
    <t>Step 3: Output Capacitor Selection</t>
  </si>
  <si>
    <t>Input Voltage Ripple Spec</t>
  </si>
  <si>
    <t>µF</t>
  </si>
  <si>
    <t>Input Capacitance, CIN</t>
  </si>
  <si>
    <t>Step 4: Input Capacitor Selection</t>
  </si>
  <si>
    <t>Dmax</t>
  </si>
  <si>
    <t>Inductor RMS Current(Max)</t>
  </si>
  <si>
    <t>Inductor Peak Current(Max)</t>
  </si>
  <si>
    <t>Input Capacitor RMS Current(Max)</t>
  </si>
  <si>
    <t>Output Voltage Ripple Spec</t>
  </si>
  <si>
    <t>nF</t>
  </si>
  <si>
    <t>uA/V</t>
  </si>
  <si>
    <t>Recommended Maximum Target Crossvoer Frequency</t>
  </si>
  <si>
    <t>Set Target Crossover Frequency</t>
  </si>
  <si>
    <t>Vinmin</t>
  </si>
  <si>
    <t>Rup</t>
  </si>
  <si>
    <t>Rdown</t>
  </si>
  <si>
    <t>fc0</t>
  </si>
  <si>
    <t>1/(2*PI()*B18*1000/10*B31*1000)*10^9</t>
  </si>
  <si>
    <t>fp2_comp</t>
  </si>
  <si>
    <t>fp1_comp</t>
  </si>
  <si>
    <t>此为Rload*(1-D)/2</t>
  </si>
  <si>
    <t>此为gm*Rea</t>
  </si>
  <si>
    <t>fzRHP.min</t>
  </si>
  <si>
    <t>此为gm*Rc</t>
  </si>
  <si>
    <t>Selected Inductor DCR</t>
  </si>
  <si>
    <t>Selected max current limit</t>
  </si>
  <si>
    <t>Step 5: Efficiency and Temp Rise Calculation</t>
  </si>
  <si>
    <t>DCR of L1</t>
  </si>
  <si>
    <t>Inductor series resistance per inductor datasheet</t>
  </si>
  <si>
    <t>ΔTj_estimation</t>
  </si>
  <si>
    <r>
      <rPr>
        <sz val="10"/>
        <rFont val="Calibri"/>
        <family val="2"/>
      </rPr>
      <t>°</t>
    </r>
    <r>
      <rPr>
        <sz val="10"/>
        <rFont val="Arial"/>
        <family val="2"/>
      </rPr>
      <t>C</t>
    </r>
  </si>
  <si>
    <t>Temperature rise of the junction (estimation)</t>
  </si>
  <si>
    <t>LSFET Rdson</t>
  </si>
  <si>
    <t>LSFET fall time</t>
  </si>
  <si>
    <t>s</t>
  </si>
  <si>
    <t>LSFET rise time</t>
  </si>
  <si>
    <t>HSFET Rdson</t>
  </si>
  <si>
    <t>HSFET dead time</t>
  </si>
  <si>
    <t>dead time during the switching</t>
  </si>
  <si>
    <t>HSFET diode voltage</t>
  </si>
  <si>
    <t>Estimate of body diode voltage of the HSFET</t>
  </si>
  <si>
    <t>mW</t>
  </si>
  <si>
    <t>θJA</t>
  </si>
  <si>
    <t>Thermal resistance based on EVM</t>
  </si>
  <si>
    <t xml:space="preserve">Junction temperature rise </t>
  </si>
  <si>
    <t>ISO Rdson</t>
  </si>
  <si>
    <t>Ilrmsmax</t>
  </si>
  <si>
    <t>Environment Temp</t>
  </si>
  <si>
    <t>Ilpeak</t>
  </si>
  <si>
    <t>Ilrms</t>
  </si>
  <si>
    <t>Ilvalley</t>
  </si>
  <si>
    <t>Vg</t>
  </si>
  <si>
    <t>Qg</t>
  </si>
  <si>
    <t>nC</t>
  </si>
  <si>
    <t>Temp coefficient K1 of L1</t>
  </si>
  <si>
    <t>Temp coefficient K2 of IC</t>
  </si>
  <si>
    <t>Compensation parameters design</t>
  </si>
  <si>
    <t>fc</t>
  </si>
  <si>
    <t>pm</t>
  </si>
  <si>
    <t>degree</t>
  </si>
  <si>
    <t>gm</t>
  </si>
  <si>
    <t>(Optional) Feedforward Capacitance Cff</t>
  </si>
  <si>
    <t>Calculated Crossover Frequency</t>
  </si>
  <si>
    <t>Load transient range  Δio</t>
  </si>
  <si>
    <t xml:space="preserve">Load transient performance </t>
  </si>
  <si>
    <t>5V</t>
  </si>
  <si>
    <t>9V</t>
  </si>
  <si>
    <t>12V</t>
  </si>
  <si>
    <t>16V</t>
  </si>
  <si>
    <t>SW_RISE</t>
  </si>
  <si>
    <t>1.95n</t>
  </si>
  <si>
    <t>2.98n</t>
  </si>
  <si>
    <t>4.68n</t>
  </si>
  <si>
    <t>6.25n</t>
  </si>
  <si>
    <t>SW_FALL</t>
  </si>
  <si>
    <t>1.612n</t>
  </si>
  <si>
    <t>2.89n</t>
  </si>
  <si>
    <t>3.899n</t>
  </si>
  <si>
    <t>5.193n</t>
  </si>
  <si>
    <t>https://www.coilcraft.com/xel4030.cfm</t>
  </si>
  <si>
    <t>AC+Core loss</t>
  </si>
  <si>
    <t>227.3mW</t>
  </si>
  <si>
    <t>DCR loss</t>
  </si>
  <si>
    <t>29mW</t>
  </si>
  <si>
    <t>1A</t>
  </si>
  <si>
    <t>0.5A</t>
  </si>
  <si>
    <t>227mW</t>
  </si>
  <si>
    <t>9mW</t>
  </si>
  <si>
    <t>841mW</t>
  </si>
  <si>
    <t>20mW</t>
  </si>
  <si>
    <t>2A</t>
  </si>
  <si>
    <t>123mW</t>
  </si>
  <si>
    <t>51mW</t>
  </si>
  <si>
    <t>80mW</t>
  </si>
  <si>
    <t>33mW</t>
  </si>
  <si>
    <t>49mW</t>
  </si>
  <si>
    <t>Core loss</t>
  </si>
  <si>
    <t>9V输出有误差</t>
  </si>
  <si>
    <t>Cdownp</t>
  </si>
  <si>
    <t>Ccompp</t>
  </si>
  <si>
    <t>fp2p</t>
  </si>
  <si>
    <t>fp3p</t>
  </si>
  <si>
    <t>fp3p gain</t>
  </si>
  <si>
    <t>fp3p phase</t>
  </si>
  <si>
    <t>140mW</t>
  </si>
  <si>
    <t>53mW</t>
  </si>
  <si>
    <t>13mW</t>
  </si>
  <si>
    <t>5-12 1A</t>
  </si>
  <si>
    <t>计算</t>
  </si>
  <si>
    <t>实测</t>
  </si>
  <si>
    <t>5-12 0.5A</t>
  </si>
  <si>
    <t>3.3-5 2A</t>
  </si>
  <si>
    <t>3.3-5 1A</t>
  </si>
  <si>
    <t>波特图</t>
  </si>
  <si>
    <t>仿真</t>
  </si>
  <si>
    <t>模拟参数</t>
  </si>
  <si>
    <t>实测参数</t>
  </si>
  <si>
    <t>480mW</t>
  </si>
  <si>
    <t>360mW</t>
  </si>
  <si>
    <t>2.2M</t>
  </si>
  <si>
    <t>IC loss</t>
  </si>
  <si>
    <t xml:space="preserve">80k 1n 15p </t>
  </si>
  <si>
    <t>16.3k 75degree 17.3dB</t>
  </si>
  <si>
    <t>17.4k 82degree 30dB</t>
  </si>
  <si>
    <t>10+1.2uF/2mohm</t>
  </si>
  <si>
    <t>71.5k 1M</t>
  </si>
  <si>
    <t>有效容值</t>
  </si>
  <si>
    <t>18.2k 78degree 35dB</t>
  </si>
  <si>
    <t>17.2k 72degree 18.7dB</t>
  </si>
  <si>
    <t>17.9k 76degree 18dB</t>
  </si>
  <si>
    <t>5-12 0.6A</t>
  </si>
  <si>
    <t>11+1uF</t>
  </si>
  <si>
    <t>17k 85degree 36.4dB</t>
  </si>
  <si>
    <t xml:space="preserve">80k 1n  </t>
  </si>
  <si>
    <t>11+1uF/2mohm</t>
  </si>
  <si>
    <t>7-12 0.6A</t>
  </si>
  <si>
    <t>24.5k 85degree 40dB</t>
  </si>
  <si>
    <t>23.5k 75degree 16.5dB</t>
  </si>
  <si>
    <t>3.3-12 0.6A</t>
  </si>
  <si>
    <t>11k 84degree 32dB</t>
  </si>
  <si>
    <t>11.5k 76degree 18dB</t>
  </si>
  <si>
    <t xml:space="preserve">80k 1n 3p(模拟寄生) </t>
  </si>
  <si>
    <t>https://psearch.cn.murata.com/capacitor/product/GCM31CR71C106KA64%23.html</t>
  </si>
  <si>
    <t>TPS61378-Q1 Boost Converter Design Tool</t>
  </si>
  <si>
    <t>Selected Effective Output Capacitance C4</t>
  </si>
  <si>
    <t>Inductor DCR change with temp rise</t>
  </si>
  <si>
    <t>IC internal FET on-resistance change with temp rise</t>
  </si>
  <si>
    <t>LSFET on-resistance at environment temperaure</t>
  </si>
  <si>
    <t>Estimate of SW node 10-90% fall time from design simulation</t>
  </si>
  <si>
    <t>Estimate of SW node 10-90% rise time from design simulation</t>
  </si>
  <si>
    <t>ISO FET on-resistance at environment temperature.</t>
  </si>
  <si>
    <t>HSFET on-resistance at environment temperaure</t>
  </si>
  <si>
    <t xml:space="preserve">Gate drive turn-on voltage Vgs of internal FET </t>
  </si>
  <si>
    <t xml:space="preserve">Charge required to turn on internal MOSFET </t>
  </si>
  <si>
    <t>Efficiency an thermal caculation</t>
  </si>
  <si>
    <t>Parameters input</t>
  </si>
  <si>
    <t>Calculation process</t>
  </si>
  <si>
    <t>Volt*us</t>
  </si>
  <si>
    <t>Inductor loss</t>
  </si>
  <si>
    <t>Conduction loss</t>
  </si>
  <si>
    <t>Switching loss</t>
  </si>
  <si>
    <t>Drive loss</t>
  </si>
  <si>
    <t>Dead time loss</t>
  </si>
  <si>
    <t>Total loss</t>
  </si>
  <si>
    <t>Calculated Efficiency</t>
  </si>
  <si>
    <t>at Vin.min</t>
  </si>
  <si>
    <t>at Vin.nom</t>
  </si>
  <si>
    <t>at Vin.max</t>
  </si>
  <si>
    <t>IC static loss</t>
  </si>
  <si>
    <t>Iq into Vin pin</t>
  </si>
  <si>
    <t>Iq into Vout pin</t>
  </si>
  <si>
    <t>uA</t>
  </si>
  <si>
    <t>PN:XEL4030-471MEB.</t>
  </si>
  <si>
    <t>Calculation result</t>
  </si>
  <si>
    <r>
      <t xml:space="preserve">h </t>
    </r>
    <r>
      <rPr>
        <sz val="10"/>
        <rFont val="新細明體"/>
        <family val="2"/>
        <scheme val="minor"/>
      </rPr>
      <t>at Vin.min</t>
    </r>
  </si>
  <si>
    <t>Calculated ΔTj</t>
  </si>
  <si>
    <t>°C / W</t>
  </si>
  <si>
    <t>°C</t>
  </si>
  <si>
    <t>5Vin 12Vout</t>
  </si>
  <si>
    <t>3.3Vin 5Vout</t>
  </si>
  <si>
    <t>Load Io</t>
  </si>
  <si>
    <t>Frequency</t>
  </si>
  <si>
    <t>XEL4030-471MEB.</t>
  </si>
  <si>
    <t xml:space="preserve">2.2M </t>
  </si>
  <si>
    <t xml:space="preserve">1M </t>
  </si>
  <si>
    <t>1M</t>
  </si>
  <si>
    <t>Simulation results</t>
  </si>
  <si>
    <t xml:space="preserve">Datasheet </t>
  </si>
  <si>
    <t xml:space="preserve">AC loss </t>
  </si>
  <si>
    <t>Modeling inductor loss</t>
  </si>
  <si>
    <t xml:space="preserve">Test results </t>
  </si>
  <si>
    <t>Calculated results</t>
  </si>
  <si>
    <t>Test condition</t>
  </si>
  <si>
    <t>Effeciency validation</t>
  </si>
  <si>
    <t>Bode plot validation</t>
  </si>
  <si>
    <t>Calculated parameters</t>
  </si>
  <si>
    <t>80k 1n 3p, 71.5k 1M, 12uF</t>
  </si>
  <si>
    <t>Test results</t>
  </si>
  <si>
    <t>Test parameters</t>
  </si>
  <si>
    <t>80k 1n, 71.5k 1M, 12uF</t>
  </si>
  <si>
    <t>Units</t>
  </si>
  <si>
    <t>Description</t>
  </si>
  <si>
    <t>Value</t>
  </si>
  <si>
    <r>
      <t>Input Minimum Voltage, V</t>
    </r>
    <r>
      <rPr>
        <vertAlign val="subscript"/>
        <sz val="11"/>
        <color theme="1"/>
        <rFont val="新細明體"/>
        <family val="2"/>
        <scheme val="minor"/>
      </rPr>
      <t>IN(min)</t>
    </r>
  </si>
  <si>
    <r>
      <t>Input Maximum Voltage, V</t>
    </r>
    <r>
      <rPr>
        <vertAlign val="subscript"/>
        <sz val="11"/>
        <color theme="1"/>
        <rFont val="新細明體"/>
        <family val="2"/>
        <scheme val="minor"/>
      </rPr>
      <t>IN(max)</t>
    </r>
  </si>
  <si>
    <r>
      <t>Input Nominal Voltage, V</t>
    </r>
    <r>
      <rPr>
        <vertAlign val="subscript"/>
        <sz val="11"/>
        <color theme="1"/>
        <rFont val="新細明體"/>
        <family val="2"/>
        <scheme val="minor"/>
      </rPr>
      <t>IN(nom)</t>
    </r>
  </si>
  <si>
    <t>Switching Frequency Setting resistance R3</t>
  </si>
  <si>
    <r>
      <t>Output Voltage, V</t>
    </r>
    <r>
      <rPr>
        <vertAlign val="subscript"/>
        <sz val="11"/>
        <color theme="1"/>
        <rFont val="新細明體"/>
        <family val="2"/>
        <scheme val="minor"/>
      </rPr>
      <t>OUT</t>
    </r>
  </si>
  <si>
    <r>
      <t xml:space="preserve">Efficiency, </t>
    </r>
    <r>
      <rPr>
        <sz val="11"/>
        <color theme="1"/>
        <rFont val="Calibri"/>
        <family val="2"/>
      </rPr>
      <t>η</t>
    </r>
  </si>
  <si>
    <t>BOOST peak current control loop response</t>
  </si>
  <si>
    <t>Duty cycle Vin_min</t>
  </si>
  <si>
    <t>Duty cycle Vin_max</t>
  </si>
  <si>
    <t>iL_pkpk_min</t>
  </si>
  <si>
    <t>iL_pkpk_max</t>
  </si>
  <si>
    <t>L_max_rec_Vinmin</t>
  </si>
  <si>
    <t>L_min_rec_Vinmin</t>
  </si>
  <si>
    <t>L_max_rec_Vinmax</t>
  </si>
  <si>
    <t>L_min_rec_Vinmax</t>
  </si>
  <si>
    <t>η_Vinmin</t>
  </si>
  <si>
    <t>η_Vinmax</t>
  </si>
  <si>
    <r>
      <t>Inductor Peak-to-Peak Current(V</t>
    </r>
    <r>
      <rPr>
        <vertAlign val="subscript"/>
        <sz val="11"/>
        <color theme="1"/>
        <rFont val="新細明體"/>
        <family val="2"/>
        <scheme val="minor"/>
      </rPr>
      <t>IN(min)</t>
    </r>
    <r>
      <rPr>
        <sz val="11"/>
        <color theme="1"/>
        <rFont val="新細明體"/>
        <family val="2"/>
        <scheme val="minor"/>
      </rPr>
      <t>)</t>
    </r>
  </si>
  <si>
    <r>
      <t>Inductor Peak-to-Peak Current(V</t>
    </r>
    <r>
      <rPr>
        <vertAlign val="subscript"/>
        <sz val="11"/>
        <color theme="1"/>
        <rFont val="新細明體"/>
        <family val="2"/>
        <scheme val="minor"/>
      </rPr>
      <t>IN(nom)</t>
    </r>
    <r>
      <rPr>
        <sz val="11"/>
        <color theme="1"/>
        <rFont val="新細明體"/>
        <family val="2"/>
        <scheme val="minor"/>
      </rPr>
      <t>)</t>
    </r>
  </si>
  <si>
    <r>
      <t>Inductor Peak-to-Peak Current(V</t>
    </r>
    <r>
      <rPr>
        <vertAlign val="subscript"/>
        <sz val="11"/>
        <color theme="1"/>
        <rFont val="新細明體"/>
        <family val="2"/>
        <scheme val="minor"/>
      </rPr>
      <t>IN(max)</t>
    </r>
    <r>
      <rPr>
        <sz val="11"/>
        <color theme="1"/>
        <rFont val="新細明體"/>
        <family val="2"/>
        <scheme val="minor"/>
      </rPr>
      <t>)</t>
    </r>
  </si>
  <si>
    <r>
      <t>mV</t>
    </r>
    <r>
      <rPr>
        <vertAlign val="subscript"/>
        <sz val="11"/>
        <color theme="1"/>
        <rFont val="新細明體"/>
        <family val="2"/>
        <scheme val="minor"/>
      </rPr>
      <t>pk-pk</t>
    </r>
  </si>
  <si>
    <r>
      <rPr>
        <sz val="11"/>
        <color theme="1"/>
        <rFont val="Calibri"/>
        <family val="2"/>
      </rPr>
      <t>μ</t>
    </r>
    <r>
      <rPr>
        <sz val="11"/>
        <color theme="1"/>
        <rFont val="新細明體"/>
        <family val="2"/>
        <scheme val="minor"/>
      </rPr>
      <t>H</t>
    </r>
  </si>
  <si>
    <t>μH</t>
  </si>
  <si>
    <t>Selected Effective OUT pin Capacitance C3</t>
  </si>
  <si>
    <t>Step 6: Feedback and Compensation Design</t>
  </si>
  <si>
    <t>iL_peak_Vinmin</t>
  </si>
  <si>
    <t>il_peak_Vinnom</t>
  </si>
  <si>
    <t>iL_peak_Vinmax</t>
  </si>
  <si>
    <t xml:space="preserve"> Selected Inductor Peak-to-Peak Current Ripple</t>
  </si>
  <si>
    <t>Output Capacitor RMS Current</t>
  </si>
  <si>
    <t>μF</t>
  </si>
  <si>
    <t>Bottom Resistor for Feedback Voltage Divider R4</t>
  </si>
  <si>
    <t>Calculated Top Resistor for Voltage Divider R6</t>
  </si>
  <si>
    <t>Load Pole Frequency</t>
  </si>
  <si>
    <r>
      <t>C</t>
    </r>
    <r>
      <rPr>
        <vertAlign val="subscript"/>
        <sz val="11"/>
        <color theme="1"/>
        <rFont val="新細明體"/>
        <family val="2"/>
        <scheme val="minor"/>
      </rPr>
      <t>OUT</t>
    </r>
    <r>
      <rPr>
        <sz val="11"/>
        <color theme="1"/>
        <rFont val="新細明體"/>
        <family val="2"/>
        <scheme val="minor"/>
      </rPr>
      <t xml:space="preserve"> ESR Zero Frequency</t>
    </r>
  </si>
  <si>
    <t>Boost RHP Zero Frequency</t>
  </si>
  <si>
    <t>Schematic</t>
  </si>
  <si>
    <t>Bode Plot</t>
  </si>
  <si>
    <t>Recommended Minimum Effective Output Capacitance</t>
  </si>
  <si>
    <t xml:space="preserve"> Recommended Minimum Input Capacitance</t>
  </si>
  <si>
    <t>Current limit resistor R5</t>
  </si>
  <si>
    <t xml:space="preserve"> Recommended Compensation pole capacitor Cp</t>
  </si>
  <si>
    <t>Selected Cp</t>
  </si>
  <si>
    <t>Loop compensation zero frequency</t>
  </si>
  <si>
    <t>Loop compensation pole frequency</t>
  </si>
  <si>
    <t>Calculated voltage undershoot for the load current step</t>
  </si>
  <si>
    <t>Inductor core &amp; AC Pd</t>
  </si>
  <si>
    <t>IC Loss</t>
  </si>
  <si>
    <t>iL_RMS_Vinnom</t>
  </si>
  <si>
    <r>
      <t>h</t>
    </r>
    <r>
      <rPr>
        <sz val="11"/>
        <rFont val="新細明體"/>
        <family val="2"/>
        <scheme val="minor"/>
      </rPr>
      <t xml:space="preserve"> - calculated</t>
    </r>
  </si>
  <si>
    <t>°C/W</t>
  </si>
  <si>
    <r>
      <t>Ɵ</t>
    </r>
    <r>
      <rPr>
        <sz val="11"/>
        <rFont val="新細明體"/>
        <family val="2"/>
        <scheme val="minor"/>
      </rPr>
      <t>JA</t>
    </r>
  </si>
  <si>
    <t>Inductor DCR Pd</t>
  </si>
  <si>
    <t xml:space="preserve">Recommended Inductance L1 Value  </t>
  </si>
  <si>
    <t>Recommended Compensation Resistor R2</t>
  </si>
  <si>
    <t>Recommended Compensation  capacitor C5</t>
  </si>
  <si>
    <t>Selected R2</t>
  </si>
  <si>
    <t>Selected C5</t>
  </si>
  <si>
    <t>(Optional)Resistor R7</t>
  </si>
  <si>
    <t>(Optional) Feedforward Zero Frequency</t>
  </si>
  <si>
    <t>TPS61378-Q1 Temperature Rise</t>
  </si>
  <si>
    <t>5-9 1A</t>
  </si>
  <si>
    <t>5-9 0.5A</t>
  </si>
  <si>
    <t>400k</t>
  </si>
  <si>
    <t>fp2p gain</t>
  </si>
  <si>
    <t>fp2p phase</t>
  </si>
  <si>
    <t>SLP1gain</t>
  </si>
  <si>
    <t>SLP1phase</t>
  </si>
  <si>
    <t>w</t>
  </si>
  <si>
    <t>G(iw)</t>
  </si>
  <si>
    <t>SLM</t>
  </si>
  <si>
    <t>Se</t>
  </si>
  <si>
    <t>Sn</t>
  </si>
  <si>
    <t>QL</t>
  </si>
  <si>
    <t>wl</t>
  </si>
  <si>
    <t>Fa</t>
  </si>
  <si>
    <t>Fb</t>
  </si>
  <si>
    <t>Slope Compensation</t>
  </si>
  <si>
    <t>Se1</t>
  </si>
  <si>
    <t>Vslope</t>
  </si>
  <si>
    <t xml:space="preserve">freq                    </t>
  </si>
  <si>
    <t xml:space="preserve">loop_Gain               </t>
  </si>
  <si>
    <t xml:space="preserve">loop_Phase              </t>
  </si>
  <si>
    <t>Simplis data</t>
  </si>
  <si>
    <t>Vin:5V, Vout:9V, 1A</t>
  </si>
  <si>
    <t>L:1uH, Cout:13uF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</si>
</sst>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000"/>
    <numFmt numFmtId="177" formatCode="0.00000_ "/>
    <numFmt numFmtId="178" formatCode="0.00000000"/>
    <numFmt numFmtId="179" formatCode="0.0"/>
    <numFmt numFmtId="180" formatCode="0.0%"/>
    <numFmt numFmtId="181" formatCode="0.000"/>
    <numFmt numFmtId="182" formatCode="0.000000000000"/>
  </numFmts>
  <fonts count="40" x14ac:knownFonts="1">
    <font>
      <sz val="11"/>
      <color theme="1"/>
      <name val="新細明體"/>
      <family val="2"/>
      <scheme val="minor"/>
    </font>
    <font>
      <b/>
      <sz val="11"/>
      <color theme="0"/>
      <name val="新細明體"/>
      <family val="2"/>
      <scheme val="minor"/>
    </font>
    <font>
      <b/>
      <sz val="11"/>
      <color theme="1"/>
      <name val="新細明體"/>
      <family val="2"/>
      <scheme val="minor"/>
    </font>
    <font>
      <sz val="26"/>
      <color theme="0"/>
      <name val="新細明體"/>
      <family val="2"/>
      <scheme val="minor"/>
    </font>
    <font>
      <sz val="18"/>
      <color theme="3" tint="0.39997558519241921"/>
      <name val="新細明體"/>
      <family val="2"/>
      <scheme val="minor"/>
    </font>
    <font>
      <sz val="18"/>
      <color theme="1"/>
      <name val="新細明體"/>
      <family val="2"/>
      <scheme val="minor"/>
    </font>
    <font>
      <sz val="11"/>
      <color theme="1"/>
      <name val="Arial"/>
      <family val="2"/>
    </font>
    <font>
      <sz val="9"/>
      <color indexed="81"/>
      <name val="Tahoma"/>
      <family val="2"/>
    </font>
    <font>
      <b/>
      <sz val="9"/>
      <color indexed="81"/>
      <name val="Tahoma"/>
      <family val="2"/>
    </font>
    <font>
      <sz val="11"/>
      <color theme="0"/>
      <name val="新細明體"/>
      <family val="2"/>
      <scheme val="minor"/>
    </font>
    <font>
      <sz val="11"/>
      <color rgb="FFFF0000"/>
      <name val="新細明體"/>
      <family val="2"/>
      <scheme val="minor"/>
    </font>
    <font>
      <b/>
      <sz val="12"/>
      <color rgb="FF0025C0"/>
      <name val="Arial"/>
      <family val="2"/>
    </font>
    <font>
      <sz val="16"/>
      <color theme="0"/>
      <name val="Arial"/>
      <family val="2"/>
    </font>
    <font>
      <sz val="11"/>
      <color rgb="FF00B050"/>
      <name val="新細明體"/>
      <family val="2"/>
      <scheme val="minor"/>
    </font>
    <font>
      <sz val="10"/>
      <name val="Arial"/>
      <family val="2"/>
    </font>
    <font>
      <sz val="10"/>
      <name val="Calibri"/>
      <family val="2"/>
    </font>
    <font>
      <sz val="10"/>
      <name val="Symbol"/>
      <family val="1"/>
      <charset val="2"/>
    </font>
    <font>
      <b/>
      <sz val="11"/>
      <color rgb="FF0000FF"/>
      <name val="新細明體"/>
      <family val="2"/>
      <scheme val="minor"/>
    </font>
    <font>
      <sz val="11"/>
      <name val="新細明體"/>
      <family val="2"/>
      <scheme val="minor"/>
    </font>
    <font>
      <sz val="11"/>
      <color rgb="FF1F497D"/>
      <name val="Calibri"/>
      <family val="2"/>
    </font>
    <font>
      <sz val="11"/>
      <color theme="1"/>
      <name val="新細明體"/>
      <family val="2"/>
      <scheme val="minor"/>
    </font>
    <font>
      <sz val="10"/>
      <name val="新細明體"/>
      <family val="2"/>
      <scheme val="minor"/>
    </font>
    <font>
      <u/>
      <sz val="11"/>
      <color theme="10"/>
      <name val="新細明體"/>
      <family val="2"/>
      <scheme val="minor"/>
    </font>
    <font>
      <sz val="11"/>
      <color theme="0" tint="-0.34998626667073579"/>
      <name val="Calibri"/>
      <family val="2"/>
    </font>
    <font>
      <b/>
      <sz val="10"/>
      <color indexed="53"/>
      <name val="Arial"/>
      <family val="2"/>
    </font>
    <font>
      <sz val="11"/>
      <color theme="0"/>
      <name val="Calibri"/>
      <family val="2"/>
    </font>
    <font>
      <sz val="11"/>
      <color theme="0" tint="-0.34998626667073579"/>
      <name val="新細明體"/>
      <family val="2"/>
      <scheme val="minor"/>
    </font>
    <font>
      <b/>
      <sz val="11"/>
      <color theme="0" tint="-0.34998626667073579"/>
      <name val="新細明體"/>
      <family val="2"/>
      <scheme val="minor"/>
    </font>
    <font>
      <b/>
      <sz val="12"/>
      <color theme="1"/>
      <name val="Arial"/>
      <family val="2"/>
    </font>
    <font>
      <sz val="9"/>
      <color indexed="10"/>
      <name val="Tahoma"/>
      <family val="2"/>
    </font>
    <font>
      <vertAlign val="subscript"/>
      <sz val="11"/>
      <color theme="1"/>
      <name val="新細明體"/>
      <family val="2"/>
      <scheme val="minor"/>
    </font>
    <font>
      <sz val="11"/>
      <color theme="1"/>
      <name val="Calibri"/>
      <family val="2"/>
    </font>
    <font>
      <sz val="9"/>
      <color indexed="81"/>
      <name val="Calibri"/>
      <family val="2"/>
    </font>
    <font>
      <b/>
      <sz val="11"/>
      <color theme="9" tint="-0.249977111117893"/>
      <name val="新細明體"/>
      <family val="2"/>
      <scheme val="minor"/>
    </font>
    <font>
      <sz val="11"/>
      <name val="Symbol"/>
      <family val="1"/>
      <charset val="2"/>
    </font>
    <font>
      <sz val="11"/>
      <name val="Calibri"/>
      <family val="2"/>
    </font>
    <font>
      <sz val="9"/>
      <color indexed="10"/>
      <name val="Calibri"/>
      <family val="2"/>
    </font>
    <font>
      <sz val="10"/>
      <color theme="0"/>
      <name val="Arial"/>
      <family val="2"/>
    </font>
    <font>
      <b/>
      <sz val="9"/>
      <color indexed="10"/>
      <name val="Cambria"/>
      <family val="1"/>
    </font>
    <font>
      <sz val="9"/>
      <name val="新細明體"/>
      <family val="3"/>
      <charset val="136"/>
      <scheme val="minor"/>
    </font>
  </fonts>
  <fills count="17">
    <fill>
      <patternFill patternType="none"/>
    </fill>
    <fill>
      <patternFill patternType="gray125"/>
    </fill>
    <fill>
      <patternFill patternType="solid">
        <fgColor rgb="FFFF0000"/>
        <bgColor indexed="64"/>
      </patternFill>
    </fill>
    <fill>
      <patternFill patternType="solid">
        <fgColor rgb="FFFFFF00"/>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rgb="FF92D05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rgb="FF00B0F0"/>
        <bgColor indexed="64"/>
      </patternFill>
    </fill>
    <fill>
      <patternFill patternType="solid">
        <fgColor theme="0"/>
        <bgColor indexed="64"/>
      </patternFill>
    </fill>
    <fill>
      <patternFill patternType="solid">
        <fgColor theme="3" tint="0.59999389629810485"/>
        <bgColor indexed="64"/>
      </patternFill>
    </fill>
    <fill>
      <patternFill patternType="solid">
        <fgColor rgb="FFFFC000"/>
        <bgColor indexed="64"/>
      </patternFill>
    </fill>
    <fill>
      <patternFill patternType="solid">
        <fgColor theme="8" tint="0.59999389629810485"/>
        <bgColor indexed="64"/>
      </patternFill>
    </fill>
  </fills>
  <borders count="27">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style="medium">
        <color indexed="64"/>
      </left>
      <right style="thin">
        <color indexed="64"/>
      </right>
      <top/>
      <bottom style="thin">
        <color indexed="64"/>
      </bottom>
      <diagonal/>
    </border>
    <border>
      <left/>
      <right style="medium">
        <color indexed="64"/>
      </right>
      <top style="thin">
        <color indexed="64"/>
      </top>
      <bottom style="thin">
        <color indexed="64"/>
      </bottom>
      <diagonal/>
    </border>
  </borders>
  <cellStyleXfs count="4">
    <xf numFmtId="0" fontId="0" fillId="0" borderId="0"/>
    <xf numFmtId="0" fontId="14" fillId="0" borderId="0"/>
    <xf numFmtId="9" fontId="20" fillId="0" borderId="0" applyFont="0" applyFill="0" applyBorder="0" applyAlignment="0" applyProtection="0"/>
    <xf numFmtId="0" fontId="22" fillId="0" borderId="0" applyNumberFormat="0" applyFill="0" applyBorder="0" applyAlignment="0" applyProtection="0"/>
  </cellStyleXfs>
  <cellXfs count="284">
    <xf numFmtId="0" fontId="0" fillId="0" borderId="0" xfId="0"/>
    <xf numFmtId="0" fontId="4" fillId="4" borderId="0" xfId="0" applyFont="1" applyFill="1" applyAlignment="1">
      <alignment vertical="center"/>
    </xf>
    <xf numFmtId="0" fontId="1" fillId="4" borderId="0" xfId="0" applyFont="1" applyFill="1" applyAlignment="1">
      <alignment horizontal="right"/>
    </xf>
    <xf numFmtId="0" fontId="0" fillId="0" borderId="1" xfId="0" applyBorder="1"/>
    <xf numFmtId="0" fontId="0" fillId="0" borderId="1" xfId="0" applyFill="1" applyBorder="1"/>
    <xf numFmtId="2" fontId="0" fillId="0" borderId="0" xfId="0" applyNumberFormat="1"/>
    <xf numFmtId="2" fontId="0" fillId="0" borderId="1" xfId="0" applyNumberFormat="1" applyBorder="1"/>
    <xf numFmtId="0" fontId="0" fillId="6" borderId="0" xfId="0" applyFill="1"/>
    <xf numFmtId="0" fontId="0" fillId="0" borderId="2" xfId="0" applyBorder="1"/>
    <xf numFmtId="0" fontId="0" fillId="0" borderId="3" xfId="0" applyBorder="1"/>
    <xf numFmtId="0" fontId="0" fillId="9" borderId="3" xfId="0" applyFill="1" applyBorder="1"/>
    <xf numFmtId="0" fontId="0" fillId="10" borderId="3" xfId="0" applyFill="1" applyBorder="1"/>
    <xf numFmtId="0" fontId="0" fillId="0" borderId="5" xfId="0" applyBorder="1" applyAlignment="1">
      <alignment wrapText="1"/>
    </xf>
    <xf numFmtId="0" fontId="0" fillId="0" borderId="0" xfId="0" applyBorder="1" applyAlignment="1">
      <alignment wrapText="1"/>
    </xf>
    <xf numFmtId="0" fontId="0" fillId="7" borderId="0" xfId="0" applyFill="1" applyBorder="1" applyAlignment="1">
      <alignment wrapText="1"/>
    </xf>
    <xf numFmtId="0" fontId="0" fillId="8" borderId="0" xfId="0" applyFill="1" applyBorder="1" applyAlignment="1">
      <alignment horizontal="center" wrapText="1"/>
    </xf>
    <xf numFmtId="0" fontId="0" fillId="8" borderId="0" xfId="0" applyFill="1" applyBorder="1" applyAlignment="1">
      <alignment wrapText="1"/>
    </xf>
    <xf numFmtId="0" fontId="0" fillId="9" borderId="0" xfId="0" applyFill="1" applyBorder="1" applyAlignment="1">
      <alignment wrapText="1"/>
    </xf>
    <xf numFmtId="0" fontId="0" fillId="10" borderId="0" xfId="0" applyFill="1" applyBorder="1" applyAlignment="1">
      <alignment wrapText="1"/>
    </xf>
    <xf numFmtId="0" fontId="0" fillId="11" borderId="0" xfId="0" applyFill="1" applyBorder="1" applyAlignment="1">
      <alignment wrapText="1"/>
    </xf>
    <xf numFmtId="0" fontId="0" fillId="11" borderId="6" xfId="0" applyFill="1" applyBorder="1" applyAlignment="1">
      <alignment wrapText="1"/>
    </xf>
    <xf numFmtId="0" fontId="0" fillId="12" borderId="0" xfId="0" applyFill="1" applyBorder="1" applyAlignment="1">
      <alignment wrapText="1"/>
    </xf>
    <xf numFmtId="0" fontId="0" fillId="12" borderId="6" xfId="0" applyFill="1" applyBorder="1" applyAlignment="1">
      <alignment wrapText="1"/>
    </xf>
    <xf numFmtId="0" fontId="0" fillId="2" borderId="0" xfId="0" applyFill="1"/>
    <xf numFmtId="0" fontId="0" fillId="0" borderId="5" xfId="0" applyBorder="1"/>
    <xf numFmtId="0" fontId="0" fillId="0" borderId="0" xfId="0" applyBorder="1"/>
    <xf numFmtId="176" fontId="0" fillId="0" borderId="0" xfId="0" applyNumberFormat="1" applyBorder="1"/>
    <xf numFmtId="177" fontId="0" fillId="0" borderId="0" xfId="0" applyNumberFormat="1" applyBorder="1"/>
    <xf numFmtId="178" fontId="0" fillId="0" borderId="0" xfId="0" applyNumberFormat="1"/>
    <xf numFmtId="176" fontId="0" fillId="0" borderId="0" xfId="0" applyNumberFormat="1"/>
    <xf numFmtId="1" fontId="0" fillId="0" borderId="0" xfId="0" applyNumberFormat="1" applyBorder="1"/>
    <xf numFmtId="0" fontId="0" fillId="0" borderId="0" xfId="0" applyFill="1"/>
    <xf numFmtId="1" fontId="0" fillId="0" borderId="0" xfId="0" applyNumberFormat="1" applyFill="1" applyBorder="1"/>
    <xf numFmtId="0" fontId="6" fillId="0" borderId="0" xfId="0" applyFont="1"/>
    <xf numFmtId="2" fontId="0" fillId="6" borderId="0" xfId="0" applyNumberFormat="1" applyFill="1"/>
    <xf numFmtId="0" fontId="2" fillId="13" borderId="0" xfId="0" applyFont="1" applyFill="1" applyBorder="1"/>
    <xf numFmtId="0" fontId="0" fillId="13" borderId="0" xfId="0" applyFill="1" applyBorder="1"/>
    <xf numFmtId="1" fontId="2" fillId="13" borderId="0" xfId="0" applyNumberFormat="1" applyFont="1" applyFill="1" applyBorder="1"/>
    <xf numFmtId="0" fontId="0" fillId="13" borderId="0" xfId="0" applyFill="1"/>
    <xf numFmtId="0" fontId="9" fillId="13" borderId="0" xfId="0" applyFont="1" applyFill="1"/>
    <xf numFmtId="1" fontId="0" fillId="0" borderId="0" xfId="0" applyNumberFormat="1"/>
    <xf numFmtId="0" fontId="0" fillId="0" borderId="0" xfId="0" applyFill="1" applyBorder="1"/>
    <xf numFmtId="1" fontId="0" fillId="0" borderId="0" xfId="0" applyNumberFormat="1" applyFill="1"/>
    <xf numFmtId="1" fontId="0" fillId="14" borderId="0" xfId="0" applyNumberFormat="1" applyFill="1" applyBorder="1"/>
    <xf numFmtId="0" fontId="0" fillId="3" borderId="1" xfId="0" applyFill="1" applyBorder="1" applyProtection="1">
      <protection locked="0"/>
    </xf>
    <xf numFmtId="0" fontId="10" fillId="0" borderId="0" xfId="0" applyFont="1"/>
    <xf numFmtId="0" fontId="4" fillId="3" borderId="10" xfId="0" applyFont="1" applyFill="1" applyBorder="1" applyAlignment="1">
      <alignment vertical="center"/>
    </xf>
    <xf numFmtId="0" fontId="12" fillId="13" borderId="0" xfId="0" applyFont="1" applyFill="1" applyBorder="1" applyAlignment="1" applyProtection="1">
      <alignment vertical="center"/>
    </xf>
    <xf numFmtId="0" fontId="6" fillId="13" borderId="0" xfId="0" applyFont="1" applyFill="1" applyProtection="1"/>
    <xf numFmtId="180" fontId="6" fillId="13" borderId="1" xfId="0" applyNumberFormat="1" applyFont="1" applyFill="1" applyBorder="1" applyAlignment="1" applyProtection="1">
      <alignment vertical="center"/>
    </xf>
    <xf numFmtId="0" fontId="0" fillId="13" borderId="0" xfId="0" applyFont="1" applyFill="1"/>
    <xf numFmtId="0" fontId="0" fillId="0" borderId="1" xfId="0" applyBorder="1" applyAlignment="1">
      <alignment horizontal="left"/>
    </xf>
    <xf numFmtId="0" fontId="10" fillId="8" borderId="0" xfId="0" applyFont="1" applyFill="1"/>
    <xf numFmtId="0" fontId="0" fillId="0" borderId="0" xfId="0" applyAlignment="1">
      <alignment horizontal="center"/>
    </xf>
    <xf numFmtId="0" fontId="6" fillId="13" borderId="13" xfId="0" applyFont="1" applyFill="1" applyBorder="1" applyAlignment="1" applyProtection="1">
      <alignment vertical="center"/>
    </xf>
    <xf numFmtId="0" fontId="0" fillId="11" borderId="0" xfId="0" applyFill="1"/>
    <xf numFmtId="176" fontId="0" fillId="11" borderId="0" xfId="0" applyNumberFormat="1" applyFill="1" applyBorder="1"/>
    <xf numFmtId="176" fontId="0" fillId="11" borderId="6" xfId="0" applyNumberFormat="1" applyFill="1" applyBorder="1"/>
    <xf numFmtId="0" fontId="0" fillId="11" borderId="5" xfId="0" applyFill="1" applyBorder="1"/>
    <xf numFmtId="1" fontId="0" fillId="11" borderId="0" xfId="0" applyNumberFormat="1" applyFill="1" applyBorder="1"/>
    <xf numFmtId="0" fontId="0" fillId="11" borderId="0" xfId="0" applyFill="1" applyBorder="1"/>
    <xf numFmtId="177" fontId="0" fillId="11" borderId="0" xfId="0" applyNumberFormat="1" applyFill="1" applyBorder="1"/>
    <xf numFmtId="178" fontId="0" fillId="11" borderId="0" xfId="0" applyNumberFormat="1" applyFill="1"/>
    <xf numFmtId="176" fontId="0" fillId="11" borderId="0" xfId="0" applyNumberFormat="1" applyFill="1"/>
    <xf numFmtId="2" fontId="0" fillId="11" borderId="0" xfId="0" applyNumberFormat="1" applyFill="1"/>
    <xf numFmtId="1" fontId="0" fillId="11" borderId="0" xfId="0" applyNumberFormat="1" applyFill="1"/>
    <xf numFmtId="0" fontId="13" fillId="8" borderId="0" xfId="0" applyFont="1" applyFill="1"/>
    <xf numFmtId="0" fontId="0" fillId="0" borderId="15" xfId="0" applyFill="1" applyBorder="1" applyAlignment="1">
      <alignment wrapText="1"/>
    </xf>
    <xf numFmtId="0" fontId="15" fillId="0" borderId="1" xfId="0" applyFont="1" applyBorder="1"/>
    <xf numFmtId="0" fontId="0" fillId="0" borderId="1" xfId="0" applyBorder="1" applyAlignment="1">
      <alignment wrapText="1"/>
    </xf>
    <xf numFmtId="0" fontId="14" fillId="0" borderId="1" xfId="1" applyBorder="1"/>
    <xf numFmtId="0" fontId="0" fillId="0" borderId="20" xfId="0" applyFill="1" applyBorder="1" applyAlignment="1">
      <alignment wrapText="1"/>
    </xf>
    <xf numFmtId="0" fontId="0" fillId="0" borderId="21" xfId="0" applyBorder="1"/>
    <xf numFmtId="0" fontId="0" fillId="0" borderId="21" xfId="0" applyBorder="1" applyAlignment="1">
      <alignment wrapText="1"/>
    </xf>
    <xf numFmtId="0" fontId="0" fillId="0" borderId="1" xfId="0" applyFont="1" applyFill="1" applyBorder="1"/>
    <xf numFmtId="0" fontId="0" fillId="0" borderId="1" xfId="0" applyFont="1" applyBorder="1" applyAlignment="1">
      <alignment wrapText="1"/>
    </xf>
    <xf numFmtId="0" fontId="16" fillId="0" borderId="1" xfId="0" applyFont="1" applyFill="1" applyBorder="1" applyAlignment="1">
      <alignment wrapText="1"/>
    </xf>
    <xf numFmtId="0" fontId="0" fillId="13" borderId="1" xfId="0" applyFill="1" applyBorder="1" applyAlignment="1" applyProtection="1">
      <alignment horizontal="left"/>
      <protection locked="0"/>
    </xf>
    <xf numFmtId="0" fontId="0" fillId="0" borderId="22" xfId="0" applyFill="1" applyBorder="1" applyAlignment="1">
      <alignment wrapText="1"/>
    </xf>
    <xf numFmtId="0" fontId="10" fillId="0" borderId="15" xfId="0" applyFont="1" applyFill="1" applyBorder="1" applyAlignment="1">
      <alignment wrapText="1"/>
    </xf>
    <xf numFmtId="0" fontId="0" fillId="0" borderId="23" xfId="0" applyFill="1" applyBorder="1"/>
    <xf numFmtId="0" fontId="0" fillId="0" borderId="15" xfId="0" applyFont="1" applyFill="1" applyBorder="1" applyAlignment="1">
      <alignment wrapText="1"/>
    </xf>
    <xf numFmtId="0" fontId="10" fillId="0" borderId="1" xfId="0" applyFont="1" applyBorder="1"/>
    <xf numFmtId="0" fontId="0" fillId="3" borderId="1" xfId="0" applyFill="1" applyBorder="1" applyAlignment="1" applyProtection="1">
      <alignment horizontal="left"/>
      <protection locked="0"/>
    </xf>
    <xf numFmtId="0" fontId="10" fillId="8" borderId="0" xfId="0" applyFont="1" applyFill="1" applyBorder="1" applyAlignment="1">
      <alignment horizontal="center" wrapText="1"/>
    </xf>
    <xf numFmtId="0" fontId="0" fillId="0" borderId="1" xfId="0" applyBorder="1" applyAlignment="1">
      <alignment horizontal="center"/>
    </xf>
    <xf numFmtId="0" fontId="18" fillId="0" borderId="1" xfId="0" applyFont="1" applyFill="1" applyBorder="1"/>
    <xf numFmtId="0" fontId="0" fillId="4" borderId="1" xfId="0" applyFill="1" applyBorder="1"/>
    <xf numFmtId="0" fontId="22" fillId="0" borderId="0" xfId="3"/>
    <xf numFmtId="0" fontId="0" fillId="8" borderId="1" xfId="0" applyFill="1" applyBorder="1"/>
    <xf numFmtId="10" fontId="20" fillId="8" borderId="1" xfId="2" applyNumberFormat="1" applyFont="1" applyFill="1" applyBorder="1"/>
    <xf numFmtId="10" fontId="0" fillId="8" borderId="1" xfId="0" applyNumberFormat="1" applyFill="1" applyBorder="1"/>
    <xf numFmtId="180" fontId="0" fillId="8" borderId="1" xfId="0" applyNumberFormat="1" applyFill="1" applyBorder="1"/>
    <xf numFmtId="0" fontId="0" fillId="0" borderId="0" xfId="0" applyFont="1"/>
    <xf numFmtId="0" fontId="9" fillId="13" borderId="0" xfId="0" applyFont="1" applyFill="1" applyBorder="1"/>
    <xf numFmtId="0" fontId="9" fillId="0" borderId="0" xfId="0" applyFont="1"/>
    <xf numFmtId="0" fontId="23" fillId="0" borderId="9" xfId="0" applyFont="1" applyBorder="1" applyAlignment="1">
      <alignment vertical="center" wrapText="1"/>
    </xf>
    <xf numFmtId="0" fontId="0" fillId="0" borderId="1" xfId="0" applyFill="1" applyBorder="1" applyAlignment="1">
      <alignment wrapText="1"/>
    </xf>
    <xf numFmtId="0" fontId="19" fillId="0" borderId="0" xfId="0" applyFont="1" applyBorder="1" applyAlignment="1">
      <alignment vertical="center" wrapText="1"/>
    </xf>
    <xf numFmtId="0" fontId="0" fillId="0" borderId="24" xfId="0" applyFill="1" applyBorder="1" applyAlignment="1">
      <alignment wrapText="1"/>
    </xf>
    <xf numFmtId="0" fontId="15" fillId="0" borderId="21" xfId="0" applyFont="1" applyBorder="1"/>
    <xf numFmtId="0" fontId="0" fillId="0" borderId="25" xfId="0" applyFill="1" applyBorder="1" applyAlignment="1">
      <alignment wrapText="1"/>
    </xf>
    <xf numFmtId="0" fontId="15" fillId="0" borderId="14" xfId="0" applyFont="1" applyBorder="1"/>
    <xf numFmtId="0" fontId="0" fillId="0" borderId="14" xfId="0" applyBorder="1" applyAlignment="1">
      <alignment wrapText="1"/>
    </xf>
    <xf numFmtId="181" fontId="0" fillId="3" borderId="14" xfId="0" applyNumberFormat="1" applyFill="1" applyBorder="1" applyAlignment="1" applyProtection="1">
      <alignment horizontal="left"/>
      <protection locked="0"/>
    </xf>
    <xf numFmtId="2" fontId="0" fillId="3" borderId="1" xfId="0" applyNumberFormat="1" applyFill="1" applyBorder="1" applyAlignment="1" applyProtection="1">
      <alignment horizontal="left"/>
      <protection locked="0"/>
    </xf>
    <xf numFmtId="181" fontId="14" fillId="15" borderId="1" xfId="1" applyNumberFormat="1" applyFill="1" applyBorder="1" applyAlignment="1">
      <alignment horizontal="left"/>
    </xf>
    <xf numFmtId="11" fontId="0" fillId="15" borderId="1" xfId="0" applyNumberFormat="1" applyFill="1" applyBorder="1" applyAlignment="1" applyProtection="1">
      <alignment horizontal="left"/>
      <protection locked="0"/>
    </xf>
    <xf numFmtId="179" fontId="0" fillId="15" borderId="21" xfId="0" applyNumberFormat="1" applyFill="1" applyBorder="1" applyAlignment="1" applyProtection="1">
      <alignment horizontal="left"/>
      <protection locked="0"/>
    </xf>
    <xf numFmtId="2" fontId="0" fillId="15" borderId="21" xfId="0" applyNumberFormat="1" applyFill="1" applyBorder="1" applyAlignment="1" applyProtection="1">
      <alignment horizontal="left"/>
      <protection locked="0"/>
    </xf>
    <xf numFmtId="0" fontId="23" fillId="0" borderId="0" xfId="0" applyFont="1" applyBorder="1" applyAlignment="1">
      <alignment vertical="center" wrapText="1"/>
    </xf>
    <xf numFmtId="0" fontId="23" fillId="0" borderId="2" xfId="0" applyFont="1" applyBorder="1" applyAlignment="1">
      <alignment vertical="center" wrapText="1"/>
    </xf>
    <xf numFmtId="0" fontId="23" fillId="0" borderId="3" xfId="0" applyFont="1" applyBorder="1" applyAlignment="1">
      <alignment vertical="center" wrapText="1"/>
    </xf>
    <xf numFmtId="0" fontId="23" fillId="0" borderId="4" xfId="0" applyFont="1" applyBorder="1" applyAlignment="1">
      <alignment vertical="center" wrapText="1"/>
    </xf>
    <xf numFmtId="0" fontId="23" fillId="0" borderId="5" xfId="0" applyFont="1" applyBorder="1" applyAlignment="1">
      <alignment vertical="center" wrapText="1"/>
    </xf>
    <xf numFmtId="0" fontId="23" fillId="0" borderId="6" xfId="0" applyFont="1" applyBorder="1" applyAlignment="1">
      <alignment vertical="center" wrapText="1"/>
    </xf>
    <xf numFmtId="0" fontId="23" fillId="0" borderId="7" xfId="0" applyFont="1" applyBorder="1" applyAlignment="1">
      <alignment vertical="center" wrapText="1"/>
    </xf>
    <xf numFmtId="0" fontId="23" fillId="0" borderId="8" xfId="0" applyFont="1" applyBorder="1" applyAlignment="1">
      <alignment vertical="center" wrapText="1"/>
    </xf>
    <xf numFmtId="179" fontId="0" fillId="15" borderId="1" xfId="0" applyNumberFormat="1" applyFill="1" applyBorder="1" applyAlignment="1" applyProtection="1">
      <alignment horizontal="left"/>
      <protection locked="0"/>
    </xf>
    <xf numFmtId="0" fontId="0" fillId="15" borderId="1" xfId="0" applyFill="1" applyBorder="1" applyAlignment="1">
      <alignment horizontal="left"/>
    </xf>
    <xf numFmtId="0" fontId="25" fillId="0" borderId="0" xfId="0" applyFont="1" applyBorder="1" applyAlignment="1">
      <alignment vertical="center" wrapText="1"/>
    </xf>
    <xf numFmtId="0" fontId="9" fillId="0" borderId="0" xfId="0" applyFont="1" applyBorder="1"/>
    <xf numFmtId="0" fontId="25" fillId="0" borderId="0" xfId="0" applyFont="1" applyFill="1" applyBorder="1" applyAlignment="1">
      <alignment vertical="center" wrapText="1"/>
    </xf>
    <xf numFmtId="0" fontId="25" fillId="0" borderId="0" xfId="0" applyFont="1" applyFill="1" applyBorder="1" applyAlignment="1">
      <alignment horizontal="center" vertical="center" wrapText="1"/>
    </xf>
    <xf numFmtId="180" fontId="0" fillId="0" borderId="1" xfId="0" applyNumberFormat="1" applyFont="1" applyFill="1" applyBorder="1" applyAlignment="1">
      <alignment horizontal="left"/>
    </xf>
    <xf numFmtId="0" fontId="0" fillId="0" borderId="21" xfId="0" applyFill="1" applyBorder="1"/>
    <xf numFmtId="179" fontId="0" fillId="13" borderId="23" xfId="0" applyNumberFormat="1" applyFill="1" applyBorder="1" applyAlignment="1" applyProtection="1">
      <alignment horizontal="left"/>
      <protection locked="0"/>
    </xf>
    <xf numFmtId="0" fontId="0" fillId="0" borderId="23" xfId="0" applyBorder="1" applyAlignment="1">
      <alignment wrapText="1"/>
    </xf>
    <xf numFmtId="0" fontId="17" fillId="0" borderId="16" xfId="0" applyFont="1" applyBorder="1"/>
    <xf numFmtId="0" fontId="0" fillId="0" borderId="17" xfId="0" applyBorder="1" applyAlignment="1"/>
    <xf numFmtId="0" fontId="0" fillId="0" borderId="18" xfId="0" applyBorder="1" applyAlignment="1"/>
    <xf numFmtId="2" fontId="0" fillId="0" borderId="1" xfId="0" applyNumberFormat="1" applyBorder="1" applyAlignment="1">
      <alignment horizontal="left"/>
    </xf>
    <xf numFmtId="179" fontId="0" fillId="0" borderId="1" xfId="0" applyNumberFormat="1" applyBorder="1" applyAlignment="1">
      <alignment horizontal="left"/>
    </xf>
    <xf numFmtId="2" fontId="0" fillId="0" borderId="21" xfId="0" applyNumberFormat="1" applyBorder="1" applyAlignment="1">
      <alignment horizontal="left"/>
    </xf>
    <xf numFmtId="2" fontId="0" fillId="0" borderId="0" xfId="0" applyNumberFormat="1" applyAlignment="1">
      <alignment horizontal="left"/>
    </xf>
    <xf numFmtId="10" fontId="0" fillId="0" borderId="1" xfId="2" applyNumberFormat="1" applyFont="1" applyBorder="1" applyAlignment="1">
      <alignment horizontal="left"/>
    </xf>
    <xf numFmtId="2" fontId="20" fillId="15" borderId="1" xfId="0" applyNumberFormat="1" applyFont="1" applyFill="1" applyBorder="1" applyAlignment="1">
      <alignment horizontal="left"/>
    </xf>
    <xf numFmtId="2" fontId="20" fillId="0" borderId="1" xfId="0" applyNumberFormat="1" applyFont="1" applyFill="1" applyBorder="1" applyAlignment="1">
      <alignment horizontal="left"/>
    </xf>
    <xf numFmtId="0" fontId="21" fillId="0" borderId="1" xfId="1" applyFont="1" applyFill="1" applyBorder="1" applyAlignment="1">
      <alignment wrapText="1"/>
    </xf>
    <xf numFmtId="0" fontId="21" fillId="0" borderId="1" xfId="1" applyFont="1" applyBorder="1"/>
    <xf numFmtId="0" fontId="21" fillId="0" borderId="1" xfId="1" applyFont="1" applyBorder="1" applyAlignment="1">
      <alignment wrapText="1"/>
    </xf>
    <xf numFmtId="0" fontId="0" fillId="0" borderId="0" xfId="0" applyAlignment="1">
      <alignment horizontal="left"/>
    </xf>
    <xf numFmtId="0" fontId="9" fillId="0" borderId="0" xfId="0" applyFont="1" applyFill="1" applyBorder="1"/>
    <xf numFmtId="0" fontId="9" fillId="0" borderId="0" xfId="0" applyFont="1" applyFill="1" applyBorder="1" applyAlignment="1">
      <alignment horizontal="center"/>
    </xf>
    <xf numFmtId="0" fontId="26" fillId="0" borderId="1" xfId="0" applyFont="1" applyBorder="1"/>
    <xf numFmtId="0" fontId="26" fillId="0" borderId="0" xfId="0" applyFont="1"/>
    <xf numFmtId="0" fontId="27" fillId="0" borderId="1" xfId="0" applyFont="1" applyBorder="1" applyAlignment="1">
      <alignment wrapText="1"/>
    </xf>
    <xf numFmtId="0" fontId="27" fillId="0" borderId="1" xfId="0" applyFont="1" applyBorder="1"/>
    <xf numFmtId="0" fontId="27" fillId="0" borderId="1" xfId="0" applyFont="1" applyBorder="1" applyAlignment="1">
      <alignment horizontal="left"/>
    </xf>
    <xf numFmtId="0" fontId="0" fillId="8" borderId="14" xfId="0" applyFill="1" applyBorder="1"/>
    <xf numFmtId="0" fontId="0" fillId="4" borderId="21" xfId="0" applyFill="1" applyBorder="1"/>
    <xf numFmtId="0" fontId="0" fillId="13" borderId="0" xfId="0" applyFont="1" applyFill="1" applyBorder="1"/>
    <xf numFmtId="0" fontId="28" fillId="13" borderId="0" xfId="0" applyFont="1" applyFill="1" applyBorder="1" applyAlignment="1" applyProtection="1">
      <alignment vertical="center"/>
    </xf>
    <xf numFmtId="2" fontId="0" fillId="13" borderId="0" xfId="0" applyNumberFormat="1" applyFont="1" applyFill="1" applyBorder="1"/>
    <xf numFmtId="0" fontId="6" fillId="13" borderId="0" xfId="0" applyFont="1" applyFill="1" applyBorder="1" applyProtection="1"/>
    <xf numFmtId="0" fontId="0" fillId="13" borderId="0" xfId="0" applyFont="1" applyFill="1" applyBorder="1" applyAlignment="1">
      <alignment horizontal="center"/>
    </xf>
    <xf numFmtId="0" fontId="0" fillId="13" borderId="0" xfId="0" applyFont="1" applyFill="1" applyAlignment="1">
      <alignment horizontal="right"/>
    </xf>
    <xf numFmtId="0" fontId="0" fillId="0" borderId="1" xfId="0" applyBorder="1" applyAlignment="1">
      <alignment horizontal="right" vertical="center"/>
    </xf>
    <xf numFmtId="0" fontId="0" fillId="0" borderId="1" xfId="0" applyFill="1" applyBorder="1" applyAlignment="1">
      <alignment horizontal="right" vertical="center"/>
    </xf>
    <xf numFmtId="0" fontId="0" fillId="0" borderId="1" xfId="0" applyFont="1" applyFill="1" applyBorder="1" applyAlignment="1">
      <alignment horizontal="right" vertical="center"/>
    </xf>
    <xf numFmtId="0" fontId="0" fillId="0" borderId="1" xfId="0" applyBorder="1" applyAlignment="1">
      <alignment vertical="center"/>
    </xf>
    <xf numFmtId="0" fontId="0" fillId="13" borderId="1" xfId="0" applyFont="1" applyFill="1" applyBorder="1" applyAlignment="1">
      <alignment horizontal="right" vertical="center"/>
    </xf>
    <xf numFmtId="0" fontId="0" fillId="0" borderId="1" xfId="0" applyFont="1" applyBorder="1" applyAlignment="1">
      <alignment horizontal="right" vertical="center"/>
    </xf>
    <xf numFmtId="2" fontId="0" fillId="0" borderId="1" xfId="0" applyNumberFormat="1" applyBorder="1" applyAlignment="1">
      <alignment vertical="center"/>
    </xf>
    <xf numFmtId="0" fontId="0" fillId="0" borderId="0" xfId="0" applyAlignment="1">
      <alignment horizontal="right" vertical="center"/>
    </xf>
    <xf numFmtId="2" fontId="0" fillId="0" borderId="0" xfId="0" applyNumberFormat="1" applyAlignment="1">
      <alignment vertical="center"/>
    </xf>
    <xf numFmtId="0" fontId="0" fillId="0" borderId="0" xfId="0" applyAlignment="1">
      <alignment vertical="center"/>
    </xf>
    <xf numFmtId="0" fontId="0" fillId="3" borderId="1" xfId="0" applyFill="1" applyBorder="1" applyAlignment="1" applyProtection="1">
      <alignment vertical="center"/>
      <protection locked="0"/>
    </xf>
    <xf numFmtId="2" fontId="0" fillId="3" borderId="1" xfId="0" applyNumberFormat="1" applyFill="1" applyBorder="1" applyAlignment="1" applyProtection="1">
      <alignment vertical="center"/>
      <protection locked="0"/>
    </xf>
    <xf numFmtId="0" fontId="0" fillId="0" borderId="1" xfId="0" applyFill="1" applyBorder="1" applyAlignment="1">
      <alignment vertical="center"/>
    </xf>
    <xf numFmtId="0" fontId="0" fillId="0" borderId="14" xfId="0" applyFill="1" applyBorder="1" applyAlignment="1">
      <alignment horizontal="right" vertical="center"/>
    </xf>
    <xf numFmtId="0" fontId="0" fillId="3" borderId="14" xfId="0" applyFill="1" applyBorder="1" applyAlignment="1" applyProtection="1">
      <alignment vertical="center"/>
      <protection locked="0"/>
    </xf>
    <xf numFmtId="0" fontId="0" fillId="0" borderId="14" xfId="0" applyBorder="1" applyAlignment="1">
      <alignment vertical="center"/>
    </xf>
    <xf numFmtId="4" fontId="0" fillId="0" borderId="1" xfId="0" applyNumberFormat="1" applyBorder="1" applyAlignment="1">
      <alignment vertical="center"/>
    </xf>
    <xf numFmtId="2" fontId="0" fillId="0" borderId="1" xfId="0" applyNumberFormat="1" applyBorder="1" applyAlignment="1">
      <alignment horizontal="right" vertical="center"/>
    </xf>
    <xf numFmtId="0" fontId="0" fillId="0" borderId="1" xfId="0" applyBorder="1" applyAlignment="1">
      <alignment horizontal="left" vertical="center"/>
    </xf>
    <xf numFmtId="0" fontId="0" fillId="0" borderId="0" xfId="0" applyFill="1" applyBorder="1" applyAlignment="1">
      <alignment horizontal="right" vertical="center"/>
    </xf>
    <xf numFmtId="4" fontId="0" fillId="0" borderId="0" xfId="0" applyNumberFormat="1" applyBorder="1" applyAlignment="1">
      <alignment vertical="center"/>
    </xf>
    <xf numFmtId="0" fontId="0" fillId="0" borderId="0" xfId="0" applyFill="1" applyBorder="1" applyAlignment="1">
      <alignment vertical="center"/>
    </xf>
    <xf numFmtId="0" fontId="0" fillId="0" borderId="1" xfId="0" applyFont="1" applyFill="1" applyBorder="1" applyAlignment="1">
      <alignment horizontal="right" vertical="center" wrapText="1"/>
    </xf>
    <xf numFmtId="1" fontId="0" fillId="0" borderId="1" xfId="0" applyNumberFormat="1" applyFont="1" applyFill="1" applyBorder="1" applyAlignment="1">
      <alignment horizontal="right" vertical="center"/>
    </xf>
    <xf numFmtId="0" fontId="0" fillId="0" borderId="1" xfId="0" applyFont="1" applyFill="1" applyBorder="1" applyAlignment="1">
      <alignment vertical="center"/>
    </xf>
    <xf numFmtId="1" fontId="0" fillId="0" borderId="1" xfId="0" applyNumberFormat="1" applyBorder="1" applyAlignment="1">
      <alignment vertical="center"/>
    </xf>
    <xf numFmtId="0" fontId="0" fillId="13" borderId="1" xfId="0" applyFill="1" applyBorder="1" applyAlignment="1">
      <alignment horizontal="right" vertical="center"/>
    </xf>
    <xf numFmtId="0" fontId="2" fillId="0" borderId="1" xfId="0" applyFont="1" applyFill="1" applyBorder="1" applyAlignment="1">
      <alignment horizontal="right" vertical="center"/>
    </xf>
    <xf numFmtId="179" fontId="0" fillId="0" borderId="1" xfId="0" applyNumberFormat="1" applyBorder="1" applyAlignment="1">
      <alignment vertical="center"/>
    </xf>
    <xf numFmtId="0" fontId="6" fillId="13" borderId="1" xfId="0" applyFont="1" applyFill="1" applyBorder="1" applyAlignment="1" applyProtection="1">
      <alignment horizontal="right"/>
    </xf>
    <xf numFmtId="0" fontId="6" fillId="13" borderId="1" xfId="0" applyFont="1" applyFill="1" applyBorder="1" applyAlignment="1" applyProtection="1">
      <alignment horizontal="center" vertical="center"/>
    </xf>
    <xf numFmtId="0" fontId="6" fillId="13" borderId="1" xfId="0" applyFont="1" applyFill="1" applyBorder="1" applyAlignment="1" applyProtection="1">
      <alignment horizontal="left"/>
    </xf>
    <xf numFmtId="179" fontId="0" fillId="13" borderId="1" xfId="0" applyNumberFormat="1" applyFill="1" applyBorder="1" applyAlignment="1">
      <alignment vertical="center"/>
    </xf>
    <xf numFmtId="1" fontId="0" fillId="3" borderId="1" xfId="0" applyNumberFormat="1" applyFill="1" applyBorder="1" applyAlignment="1" applyProtection="1">
      <alignment vertical="center"/>
      <protection locked="0"/>
    </xf>
    <xf numFmtId="0" fontId="11" fillId="13" borderId="11" xfId="0" applyFont="1" applyFill="1" applyBorder="1" applyAlignment="1" applyProtection="1">
      <alignment horizontal="left" vertical="center"/>
    </xf>
    <xf numFmtId="0" fontId="11" fillId="13" borderId="12" xfId="0" applyFont="1" applyFill="1" applyBorder="1" applyAlignment="1" applyProtection="1">
      <alignment horizontal="left" vertical="center"/>
    </xf>
    <xf numFmtId="0" fontId="11" fillId="13" borderId="13" xfId="0" applyFont="1" applyFill="1" applyBorder="1" applyAlignment="1" applyProtection="1">
      <alignment horizontal="left" vertical="center"/>
    </xf>
    <xf numFmtId="0" fontId="1" fillId="4" borderId="0" xfId="0" applyFont="1" applyFill="1" applyAlignment="1">
      <alignment horizontal="center" vertical="center"/>
    </xf>
    <xf numFmtId="0" fontId="0" fillId="4" borderId="0" xfId="0" applyFont="1" applyFill="1" applyBorder="1"/>
    <xf numFmtId="0" fontId="1" fillId="4" borderId="0" xfId="0" applyFont="1" applyFill="1" applyBorder="1"/>
    <xf numFmtId="0" fontId="9" fillId="4" borderId="0" xfId="0" applyFont="1" applyFill="1" applyBorder="1"/>
    <xf numFmtId="2" fontId="9" fillId="4" borderId="0" xfId="0" applyNumberFormat="1" applyFont="1" applyFill="1" applyBorder="1"/>
    <xf numFmtId="0" fontId="0" fillId="4" borderId="0" xfId="0" applyFill="1"/>
    <xf numFmtId="2" fontId="0" fillId="4" borderId="0" xfId="0" applyNumberFormat="1" applyFont="1" applyFill="1"/>
    <xf numFmtId="0" fontId="0" fillId="4" borderId="0" xfId="0" applyFill="1" applyBorder="1"/>
    <xf numFmtId="2" fontId="0" fillId="13" borderId="1" xfId="0" applyNumberFormat="1" applyFill="1" applyBorder="1" applyAlignment="1">
      <alignment vertical="center"/>
    </xf>
    <xf numFmtId="0" fontId="33" fillId="0" borderId="1" xfId="0" applyFont="1" applyFill="1" applyBorder="1" applyAlignment="1">
      <alignment horizontal="right" vertical="center"/>
    </xf>
    <xf numFmtId="0" fontId="33" fillId="0" borderId="1" xfId="0" applyFont="1" applyBorder="1" applyAlignment="1">
      <alignment horizontal="right" vertical="center"/>
    </xf>
    <xf numFmtId="0" fontId="33" fillId="13" borderId="1" xfId="0" applyFont="1" applyFill="1" applyBorder="1" applyAlignment="1">
      <alignment horizontal="right" vertical="center"/>
    </xf>
    <xf numFmtId="179" fontId="0" fillId="0" borderId="1" xfId="0" applyNumberFormat="1" applyFill="1" applyBorder="1" applyAlignment="1">
      <alignment vertical="center"/>
    </xf>
    <xf numFmtId="181" fontId="0" fillId="6" borderId="0" xfId="0" applyNumberFormat="1" applyFill="1"/>
    <xf numFmtId="0" fontId="0" fillId="7" borderId="0" xfId="0" applyFill="1" applyBorder="1" applyAlignment="1">
      <alignment vertical="center" wrapText="1"/>
    </xf>
    <xf numFmtId="179" fontId="0" fillId="0" borderId="0" xfId="0" applyNumberFormat="1"/>
    <xf numFmtId="0" fontId="34" fillId="0" borderId="1" xfId="0" applyFont="1" applyFill="1" applyBorder="1" applyAlignment="1">
      <alignment horizontal="right" vertical="center" wrapText="1"/>
    </xf>
    <xf numFmtId="179" fontId="0" fillId="3" borderId="1" xfId="0" applyNumberFormat="1" applyFill="1" applyBorder="1" applyAlignment="1" applyProtection="1">
      <alignment vertical="center"/>
      <protection locked="0"/>
    </xf>
    <xf numFmtId="0" fontId="18" fillId="0" borderId="23" xfId="0" applyFont="1" applyFill="1" applyBorder="1"/>
    <xf numFmtId="0" fontId="0" fillId="0" borderId="0" xfId="0" applyBorder="1" applyAlignment="1">
      <alignment horizontal="left"/>
    </xf>
    <xf numFmtId="2" fontId="0" fillId="0" borderId="0" xfId="0" applyNumberFormat="1" applyBorder="1" applyAlignment="1">
      <alignment horizontal="left"/>
    </xf>
    <xf numFmtId="0" fontId="0" fillId="0" borderId="1" xfId="0" applyFont="1" applyBorder="1" applyAlignment="1">
      <alignment vertical="center"/>
    </xf>
    <xf numFmtId="49" fontId="35" fillId="0" borderId="1" xfId="0" applyNumberFormat="1" applyFont="1" applyFill="1" applyBorder="1" applyAlignment="1">
      <alignment horizontal="right" vertical="center" wrapText="1"/>
    </xf>
    <xf numFmtId="179" fontId="0" fillId="0" borderId="1" xfId="0" applyNumberFormat="1" applyFont="1" applyFill="1" applyBorder="1" applyAlignment="1">
      <alignment horizontal="right" vertical="center"/>
    </xf>
    <xf numFmtId="0" fontId="31" fillId="0" borderId="1" xfId="0" applyFont="1" applyFill="1" applyBorder="1" applyAlignment="1">
      <alignment vertical="center"/>
    </xf>
    <xf numFmtId="3" fontId="0" fillId="3" borderId="1" xfId="0" applyNumberFormat="1" applyFill="1" applyBorder="1" applyAlignment="1" applyProtection="1">
      <alignment vertical="center"/>
      <protection locked="0"/>
    </xf>
    <xf numFmtId="4" fontId="0" fillId="3" borderId="1" xfId="0" applyNumberFormat="1" applyFill="1" applyBorder="1" applyAlignment="1" applyProtection="1">
      <alignment vertical="center"/>
      <protection locked="0"/>
    </xf>
    <xf numFmtId="1" fontId="0" fillId="3" borderId="1" xfId="0" applyNumberFormat="1" applyFont="1" applyFill="1" applyBorder="1" applyAlignment="1" applyProtection="1">
      <alignment horizontal="right" vertical="center"/>
      <protection locked="0"/>
    </xf>
    <xf numFmtId="179" fontId="0" fillId="3" borderId="1" xfId="0" applyNumberFormat="1" applyFont="1" applyFill="1" applyBorder="1" applyAlignment="1" applyProtection="1">
      <alignment horizontal="right" vertical="center"/>
      <protection locked="0"/>
    </xf>
    <xf numFmtId="2" fontId="0" fillId="13" borderId="0" xfId="0" applyNumberFormat="1" applyFill="1"/>
    <xf numFmtId="0" fontId="9" fillId="13" borderId="0" xfId="0" applyFont="1" applyFill="1" applyAlignment="1">
      <alignment vertical="center"/>
    </xf>
    <xf numFmtId="2" fontId="0" fillId="13" borderId="0" xfId="0" applyNumberFormat="1" applyFill="1" applyAlignment="1">
      <alignment vertical="center"/>
    </xf>
    <xf numFmtId="2" fontId="9" fillId="13" borderId="0" xfId="0" applyNumberFormat="1" applyFont="1" applyFill="1"/>
    <xf numFmtId="0" fontId="14" fillId="13" borderId="0" xfId="1" applyFill="1"/>
    <xf numFmtId="0" fontId="37" fillId="13" borderId="0" xfId="1" applyFont="1" applyFill="1"/>
    <xf numFmtId="2" fontId="9" fillId="13" borderId="0" xfId="0" applyNumberFormat="1" applyFont="1" applyFill="1" applyAlignment="1">
      <alignment vertical="center"/>
    </xf>
    <xf numFmtId="0" fontId="0" fillId="13" borderId="0" xfId="0" applyFill="1" applyAlignment="1">
      <alignment vertical="center"/>
    </xf>
    <xf numFmtId="1" fontId="0" fillId="0" borderId="1" xfId="0" applyNumberFormat="1" applyFill="1" applyBorder="1" applyAlignment="1">
      <alignment horizontal="right" vertical="center"/>
    </xf>
    <xf numFmtId="0" fontId="6" fillId="13" borderId="0" xfId="0" applyFont="1" applyFill="1" applyBorder="1" applyAlignment="1" applyProtection="1">
      <alignment horizontal="center" vertical="center"/>
    </xf>
    <xf numFmtId="182" fontId="0" fillId="6" borderId="0" xfId="0" applyNumberFormat="1" applyFill="1"/>
    <xf numFmtId="16" fontId="0" fillId="8" borderId="1" xfId="0" applyNumberFormat="1" applyFill="1" applyBorder="1"/>
    <xf numFmtId="2" fontId="0" fillId="0" borderId="1" xfId="0" applyNumberFormat="1" applyFont="1" applyFill="1" applyBorder="1" applyAlignment="1">
      <alignment horizontal="right" vertical="center"/>
    </xf>
    <xf numFmtId="2" fontId="0" fillId="0" borderId="1" xfId="0" applyNumberFormat="1" applyFill="1" applyBorder="1" applyAlignment="1" applyProtection="1">
      <alignment vertical="center"/>
    </xf>
    <xf numFmtId="3" fontId="0" fillId="6" borderId="0" xfId="0" applyNumberFormat="1" applyFill="1"/>
    <xf numFmtId="0" fontId="0" fillId="0" borderId="0" xfId="0"/>
    <xf numFmtId="0" fontId="6" fillId="13" borderId="11" xfId="0" applyFont="1" applyFill="1" applyBorder="1" applyAlignment="1" applyProtection="1">
      <alignment horizontal="right" vertical="center"/>
    </xf>
    <xf numFmtId="0" fontId="6" fillId="13" borderId="12" xfId="0" applyFont="1" applyFill="1" applyBorder="1" applyAlignment="1" applyProtection="1">
      <alignment horizontal="right" vertical="center"/>
    </xf>
    <xf numFmtId="0" fontId="6" fillId="13" borderId="13" xfId="0" applyFont="1" applyFill="1" applyBorder="1" applyAlignment="1" applyProtection="1">
      <alignment horizontal="right" vertical="center"/>
    </xf>
    <xf numFmtId="0" fontId="0" fillId="0" borderId="0" xfId="0" applyAlignment="1">
      <alignment horizontal="right"/>
    </xf>
    <xf numFmtId="0" fontId="11" fillId="13" borderId="11" xfId="0" applyFont="1" applyFill="1" applyBorder="1" applyAlignment="1" applyProtection="1">
      <alignment horizontal="left" vertical="center"/>
    </xf>
    <xf numFmtId="0" fontId="11" fillId="13" borderId="12" xfId="0" applyFont="1" applyFill="1" applyBorder="1" applyAlignment="1" applyProtection="1">
      <alignment horizontal="left" vertical="center"/>
    </xf>
    <xf numFmtId="0" fontId="11" fillId="13" borderId="13" xfId="0" applyFont="1" applyFill="1" applyBorder="1" applyAlignment="1" applyProtection="1">
      <alignment horizontal="left" vertical="center"/>
    </xf>
    <xf numFmtId="0" fontId="6" fillId="16" borderId="11" xfId="0" applyFont="1" applyFill="1" applyBorder="1" applyAlignment="1" applyProtection="1">
      <alignment horizontal="center" vertical="center"/>
    </xf>
    <xf numFmtId="0" fontId="6" fillId="16" borderId="12" xfId="0" applyFont="1" applyFill="1" applyBorder="1" applyAlignment="1" applyProtection="1">
      <alignment horizontal="center" vertical="center"/>
    </xf>
    <xf numFmtId="0" fontId="6" fillId="16" borderId="13" xfId="0" applyFont="1" applyFill="1" applyBorder="1" applyAlignment="1" applyProtection="1">
      <alignment horizontal="center" vertical="center"/>
    </xf>
    <xf numFmtId="0" fontId="11" fillId="13" borderId="1" xfId="0" applyFont="1" applyFill="1" applyBorder="1" applyAlignment="1" applyProtection="1">
      <alignment horizontal="left" vertical="center"/>
    </xf>
    <xf numFmtId="0" fontId="0" fillId="0" borderId="0" xfId="0" applyAlignment="1">
      <alignment horizontal="center"/>
    </xf>
    <xf numFmtId="0" fontId="3" fillId="2" borderId="0" xfId="0" applyFont="1" applyFill="1" applyAlignment="1">
      <alignment horizontal="center" vertical="center"/>
    </xf>
    <xf numFmtId="0" fontId="17" fillId="0" borderId="12" xfId="0" applyFont="1" applyFill="1" applyBorder="1" applyAlignment="1">
      <alignment horizontal="center" vertical="center"/>
    </xf>
    <xf numFmtId="0" fontId="17" fillId="0" borderId="13" xfId="0" applyFont="1" applyFill="1" applyBorder="1" applyAlignment="1">
      <alignment horizontal="center" vertical="center"/>
    </xf>
    <xf numFmtId="0" fontId="17" fillId="13" borderId="11" xfId="0" applyFont="1" applyFill="1" applyBorder="1" applyAlignment="1">
      <alignment horizontal="center" vertical="center"/>
    </xf>
    <xf numFmtId="0" fontId="17" fillId="13" borderId="12" xfId="0" applyFont="1" applyFill="1" applyBorder="1" applyAlignment="1">
      <alignment horizontal="center" vertical="center"/>
    </xf>
    <xf numFmtId="0" fontId="17" fillId="13" borderId="13" xfId="0" applyFont="1" applyFill="1" applyBorder="1" applyAlignment="1">
      <alignment horizontal="center" vertical="center"/>
    </xf>
    <xf numFmtId="0" fontId="0" fillId="8" borderId="3" xfId="0" applyFill="1" applyBorder="1" applyAlignment="1">
      <alignment horizontal="center" wrapText="1"/>
    </xf>
    <xf numFmtId="0" fontId="0" fillId="11" borderId="3" xfId="0" applyFill="1" applyBorder="1" applyAlignment="1">
      <alignment horizontal="center" wrapText="1"/>
    </xf>
    <xf numFmtId="0" fontId="0" fillId="11" borderId="4" xfId="0" applyFill="1" applyBorder="1" applyAlignment="1">
      <alignment horizontal="center" wrapText="1"/>
    </xf>
    <xf numFmtId="0" fontId="0" fillId="12" borderId="5" xfId="0" applyFill="1" applyBorder="1" applyAlignment="1">
      <alignment horizontal="center"/>
    </xf>
    <xf numFmtId="0" fontId="0" fillId="12" borderId="0" xfId="0" applyFill="1" applyAlignment="1">
      <alignment horizontal="center"/>
    </xf>
    <xf numFmtId="0" fontId="0" fillId="2" borderId="0" xfId="0" applyFill="1" applyAlignment="1">
      <alignment horizontal="center"/>
    </xf>
    <xf numFmtId="0" fontId="5" fillId="5" borderId="0" xfId="0" applyFont="1" applyFill="1" applyAlignment="1">
      <alignment horizontal="center" vertical="center" wrapText="1"/>
    </xf>
    <xf numFmtId="0" fontId="0" fillId="7" borderId="3" xfId="0" applyFill="1" applyBorder="1" applyAlignment="1">
      <alignment horizontal="center" wrapText="1"/>
    </xf>
    <xf numFmtId="0" fontId="0" fillId="3" borderId="0" xfId="0" applyFill="1" applyAlignment="1">
      <alignment horizontal="center"/>
    </xf>
    <xf numFmtId="0" fontId="24" fillId="0" borderId="16" xfId="1" applyFont="1" applyFill="1" applyBorder="1" applyAlignment="1">
      <alignment horizontal="left"/>
    </xf>
    <xf numFmtId="0" fontId="24" fillId="0" borderId="17" xfId="1" applyFont="1" applyFill="1" applyBorder="1" applyAlignment="1">
      <alignment horizontal="left"/>
    </xf>
    <xf numFmtId="0" fontId="24" fillId="0" borderId="18" xfId="1" applyFont="1" applyFill="1" applyBorder="1" applyAlignment="1">
      <alignment horizontal="left"/>
    </xf>
    <xf numFmtId="0" fontId="17" fillId="0" borderId="19" xfId="0" applyFont="1" applyFill="1" applyBorder="1" applyAlignment="1">
      <alignment horizontal="left" wrapText="1"/>
    </xf>
    <xf numFmtId="0" fontId="17" fillId="0" borderId="12" xfId="0" applyFont="1" applyFill="1" applyBorder="1" applyAlignment="1">
      <alignment horizontal="left" wrapText="1"/>
    </xf>
    <xf numFmtId="0" fontId="17" fillId="0" borderId="26" xfId="0" applyFont="1" applyFill="1" applyBorder="1" applyAlignment="1">
      <alignment horizontal="left" wrapText="1"/>
    </xf>
    <xf numFmtId="0" fontId="17" fillId="0" borderId="16" xfId="0" applyFont="1" applyBorder="1" applyAlignment="1">
      <alignment horizontal="left"/>
    </xf>
    <xf numFmtId="0" fontId="17" fillId="0" borderId="17" xfId="0" applyFont="1" applyBorder="1" applyAlignment="1">
      <alignment horizontal="left"/>
    </xf>
    <xf numFmtId="0" fontId="17" fillId="0" borderId="18" xfId="0" applyFont="1" applyBorder="1" applyAlignment="1">
      <alignment horizontal="left"/>
    </xf>
    <xf numFmtId="0" fontId="0" fillId="4" borderId="1" xfId="0" applyFill="1" applyBorder="1" applyAlignment="1">
      <alignment horizontal="left"/>
    </xf>
    <xf numFmtId="0" fontId="0" fillId="4" borderId="11" xfId="0" applyFill="1" applyBorder="1" applyAlignment="1">
      <alignment horizontal="left"/>
    </xf>
    <xf numFmtId="0" fontId="0" fillId="4" borderId="13" xfId="0" applyFill="1" applyBorder="1" applyAlignment="1">
      <alignment horizontal="left"/>
    </xf>
    <xf numFmtId="0" fontId="26" fillId="0" borderId="11" xfId="0" applyFont="1" applyBorder="1" applyAlignment="1">
      <alignment horizontal="left"/>
    </xf>
    <xf numFmtId="0" fontId="26" fillId="0" borderId="13" xfId="0" applyFont="1" applyBorder="1" applyAlignment="1">
      <alignment horizontal="left"/>
    </xf>
    <xf numFmtId="0" fontId="0" fillId="0" borderId="16" xfId="0" applyBorder="1" applyAlignment="1">
      <alignment horizontal="left"/>
    </xf>
    <xf numFmtId="0" fontId="0" fillId="0" borderId="18" xfId="0" applyBorder="1" applyAlignment="1">
      <alignment horizontal="left"/>
    </xf>
    <xf numFmtId="0" fontId="18" fillId="0" borderId="2" xfId="0" applyFont="1" applyFill="1" applyBorder="1" applyAlignment="1">
      <alignment horizontal="left"/>
    </xf>
    <xf numFmtId="0" fontId="18" fillId="0" borderId="4" xfId="0" applyFont="1" applyFill="1" applyBorder="1" applyAlignment="1">
      <alignment horizontal="left"/>
    </xf>
  </cellXfs>
  <cellStyles count="4">
    <cellStyle name="Normal 2" xfId="1" xr:uid="{00000000-0005-0000-0000-000002000000}"/>
    <cellStyle name="一般" xfId="0" builtinId="0"/>
    <cellStyle name="百分比" xfId="2" builtinId="5"/>
    <cellStyle name="超連結" xfId="3" builtinId="8"/>
  </cellStyles>
  <dxfs count="12">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9C0006"/>
      </font>
      <fill>
        <patternFill>
          <bgColor rgb="FFFFC7CE"/>
        </patternFill>
      </fill>
    </dxf>
  </dxfs>
  <tableStyles count="0" defaultTableStyle="TableStyleMedium2" defaultPivotStyle="PivotStyleMedium9"/>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TW"/>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1400" b="1" i="0" u="none" strike="noStrike" kern="1200" baseline="0">
                <a:solidFill>
                  <a:schemeClr val="tx1"/>
                </a:solidFill>
                <a:latin typeface="+mn-lt"/>
                <a:ea typeface="+mn-ea"/>
                <a:cs typeface="+mn-cs"/>
              </a:defRPr>
            </a:pPr>
            <a:r>
              <a:rPr lang="en-US" sz="1400"/>
              <a:t>Open Loop</a:t>
            </a:r>
            <a:r>
              <a:rPr lang="en-US" sz="1400" baseline="0"/>
              <a:t> </a:t>
            </a:r>
            <a:r>
              <a:rPr lang="en-US" sz="1400"/>
              <a:t>Bode Plot</a:t>
            </a:r>
          </a:p>
        </c:rich>
      </c:tx>
      <c:layout>
        <c:manualLayout>
          <c:xMode val="edge"/>
          <c:yMode val="edge"/>
          <c:x val="0.37487036354856207"/>
          <c:y val="4.7738469311054431E-2"/>
        </c:manualLayout>
      </c:layout>
      <c:overlay val="0"/>
    </c:title>
    <c:autoTitleDeleted val="0"/>
    <c:plotArea>
      <c:layout>
        <c:manualLayout>
          <c:layoutTarget val="inner"/>
          <c:xMode val="edge"/>
          <c:yMode val="edge"/>
          <c:x val="0.13754928180157133"/>
          <c:y val="0.16504197701770776"/>
          <c:w val="0.73309107814769525"/>
          <c:h val="0.60450453443392704"/>
        </c:manualLayout>
      </c:layout>
      <c:scatterChart>
        <c:scatterStyle val="smoothMarker"/>
        <c:varyColors val="0"/>
        <c:ser>
          <c:idx val="2"/>
          <c:order val="0"/>
          <c:tx>
            <c:v>gain</c:v>
          </c:tx>
          <c:spPr>
            <a:ln>
              <a:solidFill>
                <a:srgbClr val="0070C0"/>
              </a:solidFill>
              <a:prstDash val="solid"/>
            </a:ln>
          </c:spPr>
          <c:marker>
            <c:symbol val="none"/>
          </c:marker>
          <c:xVal>
            <c:numRef>
              <c:f>Sheet2!$W$4:$W$404</c:f>
              <c:numCache>
                <c:formatCode>0</c:formatCode>
                <c:ptCount val="401"/>
                <c:pt idx="0">
                  <c:v>100</c:v>
                </c:pt>
                <c:pt idx="1">
                  <c:v>102.32929922807543</c:v>
                </c:pt>
                <c:pt idx="2">
                  <c:v>104.71285480508999</c:v>
                </c:pt>
                <c:pt idx="3">
                  <c:v>107.15193052376068</c:v>
                </c:pt>
                <c:pt idx="4">
                  <c:v>109.64781961431854</c:v>
                </c:pt>
                <c:pt idx="5">
                  <c:v>112.20184543019636</c:v>
                </c:pt>
                <c:pt idx="6">
                  <c:v>114.81536214968834</c:v>
                </c:pt>
                <c:pt idx="7">
                  <c:v>117.489755493953</c:v>
                </c:pt>
                <c:pt idx="8">
                  <c:v>120.22644346174133</c:v>
                </c:pt>
                <c:pt idx="9">
                  <c:v>123.02687708123818</c:v>
                </c:pt>
                <c:pt idx="10">
                  <c:v>125.8925411794168</c:v>
                </c:pt>
                <c:pt idx="11">
                  <c:v>128.82495516931345</c:v>
                </c:pt>
                <c:pt idx="12">
                  <c:v>131.82567385564076</c:v>
                </c:pt>
                <c:pt idx="13">
                  <c:v>134.89628825916535</c:v>
                </c:pt>
                <c:pt idx="14">
                  <c:v>138.03842646028852</c:v>
                </c:pt>
                <c:pt idx="15">
                  <c:v>141.25375446227542</c:v>
                </c:pt>
                <c:pt idx="16">
                  <c:v>144.54397707459276</c:v>
                </c:pt>
                <c:pt idx="17">
                  <c:v>147.91083881682073</c:v>
                </c:pt>
                <c:pt idx="18">
                  <c:v>151.35612484362088</c:v>
                </c:pt>
                <c:pt idx="19">
                  <c:v>154.88166189124817</c:v>
                </c:pt>
                <c:pt idx="20">
                  <c:v>158.48931924611136</c:v>
                </c:pt>
                <c:pt idx="21">
                  <c:v>162.18100973589299</c:v>
                </c:pt>
                <c:pt idx="22">
                  <c:v>165.95869074375614</c:v>
                </c:pt>
                <c:pt idx="23">
                  <c:v>169.82436524617447</c:v>
                </c:pt>
                <c:pt idx="24">
                  <c:v>173.78008287493756</c:v>
                </c:pt>
                <c:pt idx="25">
                  <c:v>177.82794100389236</c:v>
                </c:pt>
                <c:pt idx="26">
                  <c:v>181.97008586099841</c:v>
                </c:pt>
                <c:pt idx="27">
                  <c:v>186.2087136662868</c:v>
                </c:pt>
                <c:pt idx="28">
                  <c:v>190.54607179632478</c:v>
                </c:pt>
                <c:pt idx="29">
                  <c:v>194.98445997580464</c:v>
                </c:pt>
                <c:pt idx="30">
                  <c:v>199.52623149688804</c:v>
                </c:pt>
                <c:pt idx="31">
                  <c:v>204.17379446695298</c:v>
                </c:pt>
                <c:pt idx="32">
                  <c:v>208.92961308540401</c:v>
                </c:pt>
                <c:pt idx="33">
                  <c:v>213.79620895022333</c:v>
                </c:pt>
                <c:pt idx="34">
                  <c:v>218.77616239495538</c:v>
                </c:pt>
                <c:pt idx="35">
                  <c:v>223.87211385683403</c:v>
                </c:pt>
                <c:pt idx="36">
                  <c:v>229.08676527677738</c:v>
                </c:pt>
                <c:pt idx="37">
                  <c:v>234.42288153199235</c:v>
                </c:pt>
                <c:pt idx="38">
                  <c:v>239.88329190194906</c:v>
                </c:pt>
                <c:pt idx="39">
                  <c:v>245.47089156850305</c:v>
                </c:pt>
                <c:pt idx="40">
                  <c:v>251.188643150958</c:v>
                </c:pt>
                <c:pt idx="41">
                  <c:v>257.03957827688646</c:v>
                </c:pt>
                <c:pt idx="42">
                  <c:v>263.02679918953822</c:v>
                </c:pt>
                <c:pt idx="43">
                  <c:v>269.15348039269156</c:v>
                </c:pt>
                <c:pt idx="44">
                  <c:v>275.42287033381666</c:v>
                </c:pt>
                <c:pt idx="45">
                  <c:v>281.83829312644548</c:v>
                </c:pt>
                <c:pt idx="46">
                  <c:v>288.40315031266067</c:v>
                </c:pt>
                <c:pt idx="47">
                  <c:v>295.12092266663865</c:v>
                </c:pt>
                <c:pt idx="48">
                  <c:v>301.99517204020162</c:v>
                </c:pt>
                <c:pt idx="49">
                  <c:v>309.0295432513592</c:v>
                </c:pt>
                <c:pt idx="50">
                  <c:v>316.22776601683802</c:v>
                </c:pt>
                <c:pt idx="51">
                  <c:v>323.59365692962831</c:v>
                </c:pt>
                <c:pt idx="52">
                  <c:v>331.13112148259125</c:v>
                </c:pt>
                <c:pt idx="53">
                  <c:v>338.84415613920271</c:v>
                </c:pt>
                <c:pt idx="54">
                  <c:v>346.73685045253183</c:v>
                </c:pt>
                <c:pt idx="55">
                  <c:v>354.81338923357555</c:v>
                </c:pt>
                <c:pt idx="56">
                  <c:v>363.07805477010157</c:v>
                </c:pt>
                <c:pt idx="57">
                  <c:v>371.53522909717276</c:v>
                </c:pt>
                <c:pt idx="58">
                  <c:v>380.1893963205614</c:v>
                </c:pt>
                <c:pt idx="59">
                  <c:v>389.04514499428075</c:v>
                </c:pt>
                <c:pt idx="60">
                  <c:v>398.10717055349755</c:v>
                </c:pt>
                <c:pt idx="61">
                  <c:v>407.38027780411301</c:v>
                </c:pt>
                <c:pt idx="62">
                  <c:v>416.86938347033561</c:v>
                </c:pt>
                <c:pt idx="63">
                  <c:v>426.57951880159266</c:v>
                </c:pt>
                <c:pt idx="64">
                  <c:v>436.51583224016611</c:v>
                </c:pt>
                <c:pt idx="65">
                  <c:v>446.68359215096325</c:v>
                </c:pt>
                <c:pt idx="66">
                  <c:v>457.08818961487509</c:v>
                </c:pt>
                <c:pt idx="67">
                  <c:v>467.73514128719819</c:v>
                </c:pt>
                <c:pt idx="68">
                  <c:v>478.63009232263857</c:v>
                </c:pt>
                <c:pt idx="69">
                  <c:v>489.77881936844631</c:v>
                </c:pt>
                <c:pt idx="70">
                  <c:v>501.18723362727235</c:v>
                </c:pt>
                <c:pt idx="71">
                  <c:v>512.86138399136485</c:v>
                </c:pt>
                <c:pt idx="72">
                  <c:v>524.80746024977282</c:v>
                </c:pt>
                <c:pt idx="73">
                  <c:v>537.03179637025289</c:v>
                </c:pt>
                <c:pt idx="74">
                  <c:v>549.54087385762466</c:v>
                </c:pt>
                <c:pt idx="75">
                  <c:v>562.34132519034915</c:v>
                </c:pt>
                <c:pt idx="76">
                  <c:v>575.43993733715695</c:v>
                </c:pt>
                <c:pt idx="77">
                  <c:v>588.84365535558948</c:v>
                </c:pt>
                <c:pt idx="78">
                  <c:v>602.55958607435821</c:v>
                </c:pt>
                <c:pt idx="79">
                  <c:v>616.59500186148261</c:v>
                </c:pt>
                <c:pt idx="80">
                  <c:v>630.95734448019368</c:v>
                </c:pt>
                <c:pt idx="81">
                  <c:v>645.65422903465583</c:v>
                </c:pt>
                <c:pt idx="82">
                  <c:v>660.6934480075962</c:v>
                </c:pt>
                <c:pt idx="83">
                  <c:v>676.0829753919819</c:v>
                </c:pt>
                <c:pt idx="84">
                  <c:v>691.8309709189366</c:v>
                </c:pt>
                <c:pt idx="85">
                  <c:v>707.94578438413862</c:v>
                </c:pt>
                <c:pt idx="86">
                  <c:v>724.4359600749907</c:v>
                </c:pt>
                <c:pt idx="87">
                  <c:v>741.31024130091816</c:v>
                </c:pt>
                <c:pt idx="88">
                  <c:v>758.57757502918366</c:v>
                </c:pt>
                <c:pt idx="89">
                  <c:v>776.2471166286922</c:v>
                </c:pt>
                <c:pt idx="90">
                  <c:v>794.32823472428197</c:v>
                </c:pt>
                <c:pt idx="91">
                  <c:v>812.83051616409966</c:v>
                </c:pt>
                <c:pt idx="92">
                  <c:v>831.76377110267129</c:v>
                </c:pt>
                <c:pt idx="93">
                  <c:v>851.13803820237661</c:v>
                </c:pt>
                <c:pt idx="94">
                  <c:v>870.96358995608068</c:v>
                </c:pt>
                <c:pt idx="95">
                  <c:v>891.25093813374565</c:v>
                </c:pt>
                <c:pt idx="96">
                  <c:v>912.01083935590975</c:v>
                </c:pt>
                <c:pt idx="97">
                  <c:v>933.25430079699174</c:v>
                </c:pt>
                <c:pt idx="98">
                  <c:v>954.99258602143652</c:v>
                </c:pt>
                <c:pt idx="99">
                  <c:v>977.23722095581127</c:v>
                </c:pt>
                <c:pt idx="100">
                  <c:v>1000</c:v>
                </c:pt>
                <c:pt idx="101">
                  <c:v>1023.2929922807544</c:v>
                </c:pt>
                <c:pt idx="102">
                  <c:v>1047.1285480508998</c:v>
                </c:pt>
                <c:pt idx="103">
                  <c:v>1071.5193052376067</c:v>
                </c:pt>
                <c:pt idx="104">
                  <c:v>1096.4781961431861</c:v>
                </c:pt>
                <c:pt idx="105">
                  <c:v>1122.0184543019634</c:v>
                </c:pt>
                <c:pt idx="106">
                  <c:v>1148.1536214968835</c:v>
                </c:pt>
                <c:pt idx="107">
                  <c:v>1174.8975549395293</c:v>
                </c:pt>
                <c:pt idx="108">
                  <c:v>1202.2644346174136</c:v>
                </c:pt>
                <c:pt idx="109">
                  <c:v>1230.2687708123822</c:v>
                </c:pt>
                <c:pt idx="110">
                  <c:v>1258.9254117941678</c:v>
                </c:pt>
                <c:pt idx="111">
                  <c:v>1288.2495516931342</c:v>
                </c:pt>
                <c:pt idx="112">
                  <c:v>1318.2567385564084</c:v>
                </c:pt>
                <c:pt idx="113">
                  <c:v>1348.9628825916539</c:v>
                </c:pt>
                <c:pt idx="114">
                  <c:v>1380.3842646028861</c:v>
                </c:pt>
                <c:pt idx="115">
                  <c:v>1412.5375446227542</c:v>
                </c:pt>
                <c:pt idx="116">
                  <c:v>1445.4397707459284</c:v>
                </c:pt>
                <c:pt idx="117">
                  <c:v>1479.1083881682084</c:v>
                </c:pt>
                <c:pt idx="118">
                  <c:v>1513.5612484362091</c:v>
                </c:pt>
                <c:pt idx="119">
                  <c:v>1548.816618912482</c:v>
                </c:pt>
                <c:pt idx="120">
                  <c:v>1584.8931924611154</c:v>
                </c:pt>
                <c:pt idx="121">
                  <c:v>1621.8100973589303</c:v>
                </c:pt>
                <c:pt idx="122">
                  <c:v>1659.5869074375623</c:v>
                </c:pt>
                <c:pt idx="123">
                  <c:v>1698.2436524617444</c:v>
                </c:pt>
                <c:pt idx="124">
                  <c:v>1737.8008287493767</c:v>
                </c:pt>
                <c:pt idx="125">
                  <c:v>1778.2794100389242</c:v>
                </c:pt>
                <c:pt idx="126">
                  <c:v>1819.700858609983</c:v>
                </c:pt>
                <c:pt idx="127">
                  <c:v>1862.0871366628685</c:v>
                </c:pt>
                <c:pt idx="128">
                  <c:v>1905.460717963248</c:v>
                </c:pt>
                <c:pt idx="129">
                  <c:v>1949.8445997580459</c:v>
                </c:pt>
                <c:pt idx="130">
                  <c:v>1995.2623149688802</c:v>
                </c:pt>
                <c:pt idx="131">
                  <c:v>2041.7379446695315</c:v>
                </c:pt>
                <c:pt idx="132">
                  <c:v>2089.2961308540398</c:v>
                </c:pt>
                <c:pt idx="133">
                  <c:v>2137.962089502234</c:v>
                </c:pt>
                <c:pt idx="134">
                  <c:v>2187.7616239495524</c:v>
                </c:pt>
                <c:pt idx="135">
                  <c:v>2238.7211385683413</c:v>
                </c:pt>
                <c:pt idx="136">
                  <c:v>2290.8676527677744</c:v>
                </c:pt>
                <c:pt idx="137">
                  <c:v>2344.2288153199233</c:v>
                </c:pt>
                <c:pt idx="138">
                  <c:v>2398.8329190194913</c:v>
                </c:pt>
                <c:pt idx="139">
                  <c:v>2454.7089156850329</c:v>
                </c:pt>
                <c:pt idx="140">
                  <c:v>2511.8864315095807</c:v>
                </c:pt>
                <c:pt idx="141">
                  <c:v>2570.3957827688664</c:v>
                </c:pt>
                <c:pt idx="142">
                  <c:v>2630.2679918953818</c:v>
                </c:pt>
                <c:pt idx="143">
                  <c:v>2691.5348039269179</c:v>
                </c:pt>
                <c:pt idx="144">
                  <c:v>2754.2287033381681</c:v>
                </c:pt>
                <c:pt idx="145">
                  <c:v>2818.3829312644552</c:v>
                </c:pt>
                <c:pt idx="146">
                  <c:v>2884.0315031266073</c:v>
                </c:pt>
                <c:pt idx="147">
                  <c:v>2951.2092266663894</c:v>
                </c:pt>
                <c:pt idx="148">
                  <c:v>3019.9517204020167</c:v>
                </c:pt>
                <c:pt idx="149">
                  <c:v>3090.2954325135938</c:v>
                </c:pt>
                <c:pt idx="150">
                  <c:v>3162.2776601683827</c:v>
                </c:pt>
                <c:pt idx="151">
                  <c:v>3235.9365692962824</c:v>
                </c:pt>
                <c:pt idx="152">
                  <c:v>3311.3112148259138</c:v>
                </c:pt>
                <c:pt idx="153">
                  <c:v>3388.4415613920246</c:v>
                </c:pt>
                <c:pt idx="154">
                  <c:v>3467.3685045253183</c:v>
                </c:pt>
                <c:pt idx="155">
                  <c:v>3548.1338923357566</c:v>
                </c:pt>
                <c:pt idx="156">
                  <c:v>3630.7805477010152</c:v>
                </c:pt>
                <c:pt idx="157">
                  <c:v>3715.3522909717267</c:v>
                </c:pt>
                <c:pt idx="158">
                  <c:v>3801.8939632056163</c:v>
                </c:pt>
                <c:pt idx="159">
                  <c:v>3890.4514499428064</c:v>
                </c:pt>
                <c:pt idx="160">
                  <c:v>3981.071705534976</c:v>
                </c:pt>
                <c:pt idx="161">
                  <c:v>4073.8027780411271</c:v>
                </c:pt>
                <c:pt idx="162">
                  <c:v>4168.6938347033574</c:v>
                </c:pt>
                <c:pt idx="163">
                  <c:v>4265.7951880159289</c:v>
                </c:pt>
                <c:pt idx="164">
                  <c:v>4365.1583224016622</c:v>
                </c:pt>
                <c:pt idx="165">
                  <c:v>4466.8359215096334</c:v>
                </c:pt>
                <c:pt idx="166">
                  <c:v>4570.8818961487559</c:v>
                </c:pt>
                <c:pt idx="167">
                  <c:v>4677.3514128719835</c:v>
                </c:pt>
                <c:pt idx="168">
                  <c:v>4786.3009232263885</c:v>
                </c:pt>
                <c:pt idx="169">
                  <c:v>4897.7881936844624</c:v>
                </c:pt>
                <c:pt idx="170">
                  <c:v>5011.8723362727269</c:v>
                </c:pt>
                <c:pt idx="171">
                  <c:v>5128.6138399136516</c:v>
                </c:pt>
                <c:pt idx="172">
                  <c:v>5248.0746024977288</c:v>
                </c:pt>
                <c:pt idx="173">
                  <c:v>5370.3179637025296</c:v>
                </c:pt>
                <c:pt idx="174">
                  <c:v>5495.4087385762532</c:v>
                </c:pt>
                <c:pt idx="175">
                  <c:v>5623.4132519034929</c:v>
                </c:pt>
                <c:pt idx="176">
                  <c:v>5754.3993733715706</c:v>
                </c:pt>
                <c:pt idx="177">
                  <c:v>5888.4365535558954</c:v>
                </c:pt>
                <c:pt idx="178">
                  <c:v>6025.5958607435778</c:v>
                </c:pt>
                <c:pt idx="179">
                  <c:v>6165.9500186148271</c:v>
                </c:pt>
                <c:pt idx="180">
                  <c:v>6309.5734448019321</c:v>
                </c:pt>
                <c:pt idx="181">
                  <c:v>6456.5422903465596</c:v>
                </c:pt>
                <c:pt idx="182">
                  <c:v>6606.9344800759645</c:v>
                </c:pt>
                <c:pt idx="183">
                  <c:v>6760.8297539198211</c:v>
                </c:pt>
                <c:pt idx="184">
                  <c:v>6918.3097091893669</c:v>
                </c:pt>
                <c:pt idx="185">
                  <c:v>7079.4578438413873</c:v>
                </c:pt>
                <c:pt idx="186">
                  <c:v>7244.3596007499027</c:v>
                </c:pt>
                <c:pt idx="187">
                  <c:v>7413.1024130091828</c:v>
                </c:pt>
                <c:pt idx="188">
                  <c:v>7585.7757502918375</c:v>
                </c:pt>
                <c:pt idx="189">
                  <c:v>7762.4711662869231</c:v>
                </c:pt>
                <c:pt idx="190">
                  <c:v>7943.2823472428208</c:v>
                </c:pt>
                <c:pt idx="191">
                  <c:v>8128.3051616409975</c:v>
                </c:pt>
                <c:pt idx="192">
                  <c:v>8317.6377110267131</c:v>
                </c:pt>
                <c:pt idx="193">
                  <c:v>8511.3803820237772</c:v>
                </c:pt>
                <c:pt idx="194">
                  <c:v>8709.6358995608098</c:v>
                </c:pt>
                <c:pt idx="195">
                  <c:v>8912.509381337466</c:v>
                </c:pt>
                <c:pt idx="196">
                  <c:v>9120.1083935590977</c:v>
                </c:pt>
                <c:pt idx="197">
                  <c:v>9332.5430079699199</c:v>
                </c:pt>
                <c:pt idx="198">
                  <c:v>9549.9258602143673</c:v>
                </c:pt>
                <c:pt idx="199">
                  <c:v>9772.3722095581143</c:v>
                </c:pt>
                <c:pt idx="200">
                  <c:v>10000</c:v>
                </c:pt>
                <c:pt idx="201">
                  <c:v>10232.929922807547</c:v>
                </c:pt>
                <c:pt idx="202">
                  <c:v>10471.285480508999</c:v>
                </c:pt>
                <c:pt idx="203">
                  <c:v>10715.193052376069</c:v>
                </c:pt>
                <c:pt idx="204">
                  <c:v>10964.781961431863</c:v>
                </c:pt>
                <c:pt idx="205">
                  <c:v>11220.184543019637</c:v>
                </c:pt>
                <c:pt idx="206">
                  <c:v>11481.536214968839</c:v>
                </c:pt>
                <c:pt idx="207">
                  <c:v>11748.975549395294</c:v>
                </c:pt>
                <c:pt idx="208">
                  <c:v>12022.644346174138</c:v>
                </c:pt>
                <c:pt idx="209">
                  <c:v>12302.687708123824</c:v>
                </c:pt>
                <c:pt idx="210">
                  <c:v>12589.25411794168</c:v>
                </c:pt>
                <c:pt idx="211">
                  <c:v>12882.495516931347</c:v>
                </c:pt>
                <c:pt idx="212">
                  <c:v>13182.567385564089</c:v>
                </c:pt>
                <c:pt idx="213">
                  <c:v>13489.628825916541</c:v>
                </c:pt>
                <c:pt idx="214">
                  <c:v>13803.842646028863</c:v>
                </c:pt>
                <c:pt idx="215">
                  <c:v>14125.375446227545</c:v>
                </c:pt>
                <c:pt idx="216">
                  <c:v>14454.397707459288</c:v>
                </c:pt>
                <c:pt idx="217">
                  <c:v>14791.083881682087</c:v>
                </c:pt>
                <c:pt idx="218">
                  <c:v>15135.612484362093</c:v>
                </c:pt>
                <c:pt idx="219">
                  <c:v>15488.166189124822</c:v>
                </c:pt>
                <c:pt idx="220">
                  <c:v>15848.931924611155</c:v>
                </c:pt>
                <c:pt idx="221">
                  <c:v>16218.100973589308</c:v>
                </c:pt>
                <c:pt idx="222">
                  <c:v>16595.869074375627</c:v>
                </c:pt>
                <c:pt idx="223">
                  <c:v>16982.436524617446</c:v>
                </c:pt>
                <c:pt idx="224">
                  <c:v>17378.008287493773</c:v>
                </c:pt>
                <c:pt idx="225">
                  <c:v>17782.794100389245</c:v>
                </c:pt>
                <c:pt idx="226">
                  <c:v>18197.008586099833</c:v>
                </c:pt>
                <c:pt idx="227">
                  <c:v>18620.871366628686</c:v>
                </c:pt>
                <c:pt idx="228">
                  <c:v>19054.607179632483</c:v>
                </c:pt>
                <c:pt idx="229">
                  <c:v>19498.445997580464</c:v>
                </c:pt>
                <c:pt idx="230">
                  <c:v>19952.623149688803</c:v>
                </c:pt>
                <c:pt idx="231">
                  <c:v>20417.379446695319</c:v>
                </c:pt>
                <c:pt idx="232">
                  <c:v>20892.961308540398</c:v>
                </c:pt>
                <c:pt idx="233">
                  <c:v>21379.620895022344</c:v>
                </c:pt>
                <c:pt idx="234">
                  <c:v>21877.616239495528</c:v>
                </c:pt>
                <c:pt idx="235">
                  <c:v>22387.211385683418</c:v>
                </c:pt>
                <c:pt idx="236">
                  <c:v>22908.676527677748</c:v>
                </c:pt>
                <c:pt idx="237">
                  <c:v>23442.288153199239</c:v>
                </c:pt>
                <c:pt idx="238">
                  <c:v>23988.32919019492</c:v>
                </c:pt>
                <c:pt idx="239">
                  <c:v>24547.089156850339</c:v>
                </c:pt>
                <c:pt idx="240">
                  <c:v>25118.864315095812</c:v>
                </c:pt>
                <c:pt idx="241">
                  <c:v>25703.957827688668</c:v>
                </c:pt>
                <c:pt idx="242">
                  <c:v>26302.679918953821</c:v>
                </c:pt>
                <c:pt idx="243">
                  <c:v>26915.348039269185</c:v>
                </c:pt>
                <c:pt idx="244">
                  <c:v>27542.28703338169</c:v>
                </c:pt>
                <c:pt idx="245">
                  <c:v>28183.829312644561</c:v>
                </c:pt>
                <c:pt idx="246">
                  <c:v>28840.315031266076</c:v>
                </c:pt>
                <c:pt idx="247">
                  <c:v>29512.092266663898</c:v>
                </c:pt>
                <c:pt idx="248">
                  <c:v>30199.517204020176</c:v>
                </c:pt>
                <c:pt idx="249">
                  <c:v>30902.954325135921</c:v>
                </c:pt>
                <c:pt idx="250">
                  <c:v>31622.776601684531</c:v>
                </c:pt>
                <c:pt idx="251">
                  <c:v>32359.36569296358</c:v>
                </c:pt>
                <c:pt idx="252">
                  <c:v>33113.112148259883</c:v>
                </c:pt>
                <c:pt idx="253">
                  <c:v>33884.415613921039</c:v>
                </c:pt>
                <c:pt idx="254">
                  <c:v>34673.685045253958</c:v>
                </c:pt>
                <c:pt idx="255">
                  <c:v>35481.338923358424</c:v>
                </c:pt>
                <c:pt idx="256">
                  <c:v>36307.805477010959</c:v>
                </c:pt>
                <c:pt idx="257">
                  <c:v>37153.522909718165</c:v>
                </c:pt>
                <c:pt idx="258">
                  <c:v>38018.939632056979</c:v>
                </c:pt>
                <c:pt idx="259">
                  <c:v>38904.514499429002</c:v>
                </c:pt>
                <c:pt idx="260">
                  <c:v>39810.717055350688</c:v>
                </c:pt>
                <c:pt idx="261">
                  <c:v>40738.02778041226</c:v>
                </c:pt>
                <c:pt idx="262">
                  <c:v>41686.938347034535</c:v>
                </c:pt>
                <c:pt idx="263">
                  <c:v>42657.95188016029</c:v>
                </c:pt>
                <c:pt idx="264">
                  <c:v>43651.583224017639</c:v>
                </c:pt>
                <c:pt idx="265">
                  <c:v>44668.359215097371</c:v>
                </c:pt>
                <c:pt idx="266">
                  <c:v>45708.818961488585</c:v>
                </c:pt>
                <c:pt idx="267">
                  <c:v>46773.514128720919</c:v>
                </c:pt>
                <c:pt idx="268">
                  <c:v>47863.009232264958</c:v>
                </c:pt>
                <c:pt idx="269">
                  <c:v>48977.881936845763</c:v>
                </c:pt>
                <c:pt idx="270">
                  <c:v>50118.7233627284</c:v>
                </c:pt>
                <c:pt idx="271">
                  <c:v>51286.138399137766</c:v>
                </c:pt>
                <c:pt idx="272">
                  <c:v>52480.746024978471</c:v>
                </c:pt>
                <c:pt idx="273">
                  <c:v>53703.179637026609</c:v>
                </c:pt>
                <c:pt idx="274">
                  <c:v>54954.087385763814</c:v>
                </c:pt>
                <c:pt idx="275">
                  <c:v>56234.132519036291</c:v>
                </c:pt>
                <c:pt idx="276">
                  <c:v>57543.9937337171</c:v>
                </c:pt>
                <c:pt idx="277">
                  <c:v>58884.365535560224</c:v>
                </c:pt>
                <c:pt idx="278">
                  <c:v>60255.958607437242</c:v>
                </c:pt>
                <c:pt idx="279">
                  <c:v>61659.500186149708</c:v>
                </c:pt>
                <c:pt idx="280">
                  <c:v>63095.734448020849</c:v>
                </c:pt>
                <c:pt idx="281">
                  <c:v>64565.422903467101</c:v>
                </c:pt>
                <c:pt idx="282">
                  <c:v>66069.344800761188</c:v>
                </c:pt>
                <c:pt idx="283">
                  <c:v>67608.29753919979</c:v>
                </c:pt>
                <c:pt idx="284">
                  <c:v>69183.097091895295</c:v>
                </c:pt>
                <c:pt idx="285">
                  <c:v>70794.578438415469</c:v>
                </c:pt>
                <c:pt idx="286">
                  <c:v>72443.596007500717</c:v>
                </c:pt>
                <c:pt idx="287">
                  <c:v>74131.024130093487</c:v>
                </c:pt>
                <c:pt idx="288">
                  <c:v>75857.757502920154</c:v>
                </c:pt>
                <c:pt idx="289">
                  <c:v>77624.711662870977</c:v>
                </c:pt>
                <c:pt idx="290">
                  <c:v>79432.823472430129</c:v>
                </c:pt>
                <c:pt idx="291">
                  <c:v>81283.051616411802</c:v>
                </c:pt>
                <c:pt idx="292">
                  <c:v>83176.377110270929</c:v>
                </c:pt>
                <c:pt idx="293">
                  <c:v>85113.803820239584</c:v>
                </c:pt>
                <c:pt idx="294">
                  <c:v>87096.358995612216</c:v>
                </c:pt>
                <c:pt idx="295">
                  <c:v>89125.093813378786</c:v>
                </c:pt>
                <c:pt idx="296">
                  <c:v>91201.083935595307</c:v>
                </c:pt>
                <c:pt idx="297">
                  <c:v>93325.430079703525</c:v>
                </c:pt>
                <c:pt idx="298">
                  <c:v>95499.258602148111</c:v>
                </c:pt>
                <c:pt idx="299">
                  <c:v>97723.722095585676</c:v>
                </c:pt>
                <c:pt idx="300">
                  <c:v>100000.00000000471</c:v>
                </c:pt>
                <c:pt idx="301">
                  <c:v>102329.29922808021</c:v>
                </c:pt>
                <c:pt idx="302">
                  <c:v>104712.85480509486</c:v>
                </c:pt>
                <c:pt idx="303">
                  <c:v>107151.93052376565</c:v>
                </c:pt>
                <c:pt idx="304">
                  <c:v>109647.81961432361</c:v>
                </c:pt>
                <c:pt idx="305">
                  <c:v>112201.84543020178</c:v>
                </c:pt>
                <c:pt idx="306">
                  <c:v>114815.36214969361</c:v>
                </c:pt>
                <c:pt idx="307">
                  <c:v>117489.75549395839</c:v>
                </c:pt>
                <c:pt idx="308">
                  <c:v>120226.44346174685</c:v>
                </c:pt>
                <c:pt idx="309">
                  <c:v>123026.87708124405</c:v>
                </c:pt>
                <c:pt idx="310">
                  <c:v>125892.54117942275</c:v>
                </c:pt>
                <c:pt idx="311">
                  <c:v>128824.95516931932</c:v>
                </c:pt>
                <c:pt idx="312">
                  <c:v>131825.67385564678</c:v>
                </c:pt>
                <c:pt idx="313">
                  <c:v>134896.28825917176</c:v>
                </c:pt>
                <c:pt idx="314">
                  <c:v>138038.42646029504</c:v>
                </c:pt>
                <c:pt idx="315">
                  <c:v>141253.75446228212</c:v>
                </c:pt>
                <c:pt idx="316">
                  <c:v>144543.97707459933</c:v>
                </c:pt>
                <c:pt idx="317">
                  <c:v>147910.83881682772</c:v>
                </c:pt>
                <c:pt idx="318">
                  <c:v>151356.12484362794</c:v>
                </c:pt>
                <c:pt idx="319">
                  <c:v>154881.66189125541</c:v>
                </c:pt>
                <c:pt idx="320">
                  <c:v>158489.3192461188</c:v>
                </c:pt>
                <c:pt idx="321">
                  <c:v>162181.00973590088</c:v>
                </c:pt>
                <c:pt idx="322">
                  <c:v>165958.69074376384</c:v>
                </c:pt>
                <c:pt idx="323">
                  <c:v>169824.36524618237</c:v>
                </c:pt>
                <c:pt idx="324">
                  <c:v>173780.08287494563</c:v>
                </c:pt>
                <c:pt idx="325">
                  <c:v>177827.94100390084</c:v>
                </c:pt>
                <c:pt idx="326">
                  <c:v>181970.0858610071</c:v>
                </c:pt>
                <c:pt idx="327">
                  <c:v>186208.71366629537</c:v>
                </c:pt>
                <c:pt idx="328">
                  <c:v>190546.07179633353</c:v>
                </c:pt>
                <c:pt idx="329">
                  <c:v>194984.45997581352</c:v>
                </c:pt>
                <c:pt idx="330">
                  <c:v>199526.2314968975</c:v>
                </c:pt>
                <c:pt idx="331">
                  <c:v>204173.79446696263</c:v>
                </c:pt>
                <c:pt idx="332">
                  <c:v>208929.61308541353</c:v>
                </c:pt>
                <c:pt idx="333">
                  <c:v>213796.20895023298</c:v>
                </c:pt>
                <c:pt idx="334">
                  <c:v>218776.16239496562</c:v>
                </c:pt>
                <c:pt idx="335">
                  <c:v>223872.11385684973</c:v>
                </c:pt>
                <c:pt idx="336">
                  <c:v>229086.76527679298</c:v>
                </c:pt>
                <c:pt idx="337">
                  <c:v>234422.88153200864</c:v>
                </c:pt>
                <c:pt idx="338">
                  <c:v>239883.29190196586</c:v>
                </c:pt>
                <c:pt idx="339">
                  <c:v>245470.89156852019</c:v>
                </c:pt>
                <c:pt idx="340">
                  <c:v>251188.64315097555</c:v>
                </c:pt>
                <c:pt idx="341">
                  <c:v>257039.57827690477</c:v>
                </c:pt>
                <c:pt idx="342">
                  <c:v>263026.79918955651</c:v>
                </c:pt>
                <c:pt idx="343">
                  <c:v>269153.48039271031</c:v>
                </c:pt>
                <c:pt idx="344">
                  <c:v>275422.87033383577</c:v>
                </c:pt>
                <c:pt idx="345">
                  <c:v>281838.2931264654</c:v>
                </c:pt>
                <c:pt idx="346">
                  <c:v>288403.1503126811</c:v>
                </c:pt>
                <c:pt idx="347">
                  <c:v>295120.922666659</c:v>
                </c:pt>
                <c:pt idx="348">
                  <c:v>301995.1720402225</c:v>
                </c:pt>
                <c:pt idx="349">
                  <c:v>309029.54325138091</c:v>
                </c:pt>
                <c:pt idx="350">
                  <c:v>316227.76601686032</c:v>
                </c:pt>
                <c:pt idx="351">
                  <c:v>323593.6569296511</c:v>
                </c:pt>
                <c:pt idx="352">
                  <c:v>331131.1214826139</c:v>
                </c:pt>
                <c:pt idx="353">
                  <c:v>338844.15613922582</c:v>
                </c:pt>
                <c:pt idx="354">
                  <c:v>346736.85045255604</c:v>
                </c:pt>
                <c:pt idx="355">
                  <c:v>354813.38923360041</c:v>
                </c:pt>
                <c:pt idx="356">
                  <c:v>363078.05477012682</c:v>
                </c:pt>
                <c:pt idx="357">
                  <c:v>371535.22909719788</c:v>
                </c:pt>
                <c:pt idx="358">
                  <c:v>380189.39632058778</c:v>
                </c:pt>
                <c:pt idx="359">
                  <c:v>389045.14499430778</c:v>
                </c:pt>
                <c:pt idx="360">
                  <c:v>398107.17055352498</c:v>
                </c:pt>
                <c:pt idx="361">
                  <c:v>407380.27780414105</c:v>
                </c:pt>
                <c:pt idx="362">
                  <c:v>416869.38347036514</c:v>
                </c:pt>
                <c:pt idx="363">
                  <c:v>426579.51880162227</c:v>
                </c:pt>
                <c:pt idx="364">
                  <c:v>436515.83224019624</c:v>
                </c:pt>
                <c:pt idx="365">
                  <c:v>446683.59215099411</c:v>
                </c:pt>
                <c:pt idx="366">
                  <c:v>457088.18961490749</c:v>
                </c:pt>
                <c:pt idx="367">
                  <c:v>467735.14128723129</c:v>
                </c:pt>
                <c:pt idx="368">
                  <c:v>478630.09232267219</c:v>
                </c:pt>
                <c:pt idx="369">
                  <c:v>489778.81936847995</c:v>
                </c:pt>
                <c:pt idx="370">
                  <c:v>501187.23362730764</c:v>
                </c:pt>
                <c:pt idx="371">
                  <c:v>512861.383991401</c:v>
                </c:pt>
                <c:pt idx="372">
                  <c:v>524807.46024980955</c:v>
                </c:pt>
                <c:pt idx="373">
                  <c:v>537031.79637029045</c:v>
                </c:pt>
                <c:pt idx="374">
                  <c:v>549540.87385766313</c:v>
                </c:pt>
                <c:pt idx="375">
                  <c:v>562341.32519038848</c:v>
                </c:pt>
                <c:pt idx="376">
                  <c:v>575439.93733719713</c:v>
                </c:pt>
                <c:pt idx="377">
                  <c:v>588843.65535563009</c:v>
                </c:pt>
                <c:pt idx="378">
                  <c:v>602559.58607441373</c:v>
                </c:pt>
                <c:pt idx="379">
                  <c:v>616595.00186153932</c:v>
                </c:pt>
                <c:pt idx="380">
                  <c:v>630957.34448025166</c:v>
                </c:pt>
                <c:pt idx="381">
                  <c:v>645654.22903471533</c:v>
                </c:pt>
                <c:pt idx="382">
                  <c:v>660693.44800765836</c:v>
                </c:pt>
                <c:pt idx="383">
                  <c:v>676082.97539204429</c:v>
                </c:pt>
                <c:pt idx="384">
                  <c:v>691830.97091900045</c:v>
                </c:pt>
                <c:pt idx="385">
                  <c:v>707945.78438420314</c:v>
                </c:pt>
                <c:pt idx="386">
                  <c:v>724435.96007505804</c:v>
                </c:pt>
                <c:pt idx="387">
                  <c:v>741310.24130098708</c:v>
                </c:pt>
                <c:pt idx="388">
                  <c:v>758577.57502925477</c:v>
                </c:pt>
                <c:pt idx="389">
                  <c:v>776247.11662876303</c:v>
                </c:pt>
                <c:pt idx="390">
                  <c:v>794328.23472435586</c:v>
                </c:pt>
                <c:pt idx="391">
                  <c:v>812830.51616417523</c:v>
                </c:pt>
                <c:pt idx="392">
                  <c:v>831763.77110274858</c:v>
                </c:pt>
                <c:pt idx="393">
                  <c:v>851138.03820245573</c:v>
                </c:pt>
                <c:pt idx="394">
                  <c:v>870963.5899561618</c:v>
                </c:pt>
                <c:pt idx="395">
                  <c:v>891250.93813382846</c:v>
                </c:pt>
                <c:pt idx="396">
                  <c:v>912010.83935599448</c:v>
                </c:pt>
                <c:pt idx="397">
                  <c:v>933254.30079707771</c:v>
                </c:pt>
                <c:pt idx="398">
                  <c:v>954992.58602152625</c:v>
                </c:pt>
                <c:pt idx="399">
                  <c:v>977237.22095590306</c:v>
                </c:pt>
                <c:pt idx="400">
                  <c:v>1000000.0000000926</c:v>
                </c:pt>
              </c:numCache>
            </c:numRef>
          </c:xVal>
          <c:yVal>
            <c:numRef>
              <c:f>Sheet2!$BB$4:$BB$404</c:f>
              <c:numCache>
                <c:formatCode>0.00</c:formatCode>
                <c:ptCount val="401"/>
                <c:pt idx="0">
                  <c:v>15.370904649250367</c:v>
                </c:pt>
                <c:pt idx="1">
                  <c:v>15.179840740064167</c:v>
                </c:pt>
                <c:pt idx="2">
                  <c:v>14.989165221669722</c:v>
                </c:pt>
                <c:pt idx="3">
                  <c:v>14.79889345392654</c:v>
                </c:pt>
                <c:pt idx="4">
                  <c:v>14.609041266257201</c:v>
                </c:pt>
                <c:pt idx="5">
                  <c:v>14.419624959235977</c:v>
                </c:pt>
                <c:pt idx="6">
                  <c:v>14.230661304786667</c:v>
                </c:pt>
                <c:pt idx="7">
                  <c:v>14.042167544845771</c:v>
                </c:pt>
                <c:pt idx="8">
                  <c:v>13.854161388339223</c:v>
                </c:pt>
                <c:pt idx="9">
                  <c:v>13.666661006314756</c:v>
                </c:pt>
                <c:pt idx="10">
                  <c:v>13.479685025064144</c:v>
                </c:pt>
                <c:pt idx="11">
                  <c:v>13.29325251706403</c:v>
                </c:pt>
                <c:pt idx="12">
                  <c:v>13.107382989558058</c:v>
                </c:pt>
                <c:pt idx="13">
                  <c:v>12.922096370598316</c:v>
                </c:pt>
                <c:pt idx="14">
                  <c:v>12.73741299236009</c:v>
                </c:pt>
                <c:pt idx="15">
                  <c:v>12.553353571540914</c:v>
                </c:pt>
                <c:pt idx="16">
                  <c:v>12.369939186653735</c:v>
                </c:pt>
                <c:pt idx="17">
                  <c:v>12.187191252023728</c:v>
                </c:pt>
                <c:pt idx="18">
                  <c:v>12.005131488299739</c:v>
                </c:pt>
                <c:pt idx="19">
                  <c:v>11.82378188929547</c:v>
                </c:pt>
                <c:pt idx="20">
                  <c:v>11.643164684980867</c:v>
                </c:pt>
                <c:pt idx="21">
                  <c:v>11.463302300452135</c:v>
                </c:pt>
                <c:pt idx="22">
                  <c:v>11.284217310720109</c:v>
                </c:pt>
                <c:pt idx="23">
                  <c:v>11.105932391169612</c:v>
                </c:pt>
                <c:pt idx="24">
                  <c:v>10.928470263559131</c:v>
                </c:pt>
                <c:pt idx="25">
                  <c:v>10.751853637450516</c:v>
                </c:pt>
                <c:pt idx="26">
                  <c:v>10.576105146980623</c:v>
                </c:pt>
                <c:pt idx="27">
                  <c:v>10.401247282914268</c:v>
                </c:pt>
                <c:pt idx="28">
                  <c:v>10.227302319948249</c:v>
                </c:pt>
                <c:pt idx="29">
                  <c:v>10.054292239269865</c:v>
                </c:pt>
                <c:pt idx="30">
                  <c:v>9.8822386464117908</c:v>
                </c:pt>
                <c:pt idx="31">
                  <c:v>9.7111626844865597</c:v>
                </c:pt>
                <c:pt idx="32">
                  <c:v>9.541084942929146</c:v>
                </c:pt>
                <c:pt idx="33">
                  <c:v>9.3720253619250364</c:v>
                </c:pt>
                <c:pt idx="34">
                  <c:v>9.2040031327530833</c:v>
                </c:pt>
                <c:pt idx="35">
                  <c:v>9.0370365943271587</c:v>
                </c:pt>
                <c:pt idx="36">
                  <c:v>8.8711431262780902</c:v>
                </c:pt>
                <c:pt idx="37">
                  <c:v>8.7063390389767381</c:v>
                </c:pt>
                <c:pt idx="38">
                  <c:v>8.5426394609596485</c:v>
                </c:pt>
                <c:pt idx="39">
                  <c:v>8.3800582242797681</c:v>
                </c:pt>
                <c:pt idx="40">
                  <c:v>8.2186077483672104</c:v>
                </c:pt>
                <c:pt idx="41">
                  <c:v>8.0582989230433881</c:v>
                </c:pt>
                <c:pt idx="42">
                  <c:v>7.8991409913928408</c:v>
                </c:pt>
                <c:pt idx="43">
                  <c:v>7.7411414332506627</c:v>
                </c:pt>
                <c:pt idx="44">
                  <c:v>7.5843058501165173</c:v>
                </c:pt>
                <c:pt idx="45">
                  <c:v>7.4286378523530736</c:v>
                </c:pt>
                <c:pt idx="46">
                  <c:v>7.2741389495669075</c:v>
                </c:pt>
                <c:pt idx="47">
                  <c:v>7.1208084451050953</c:v>
                </c:pt>
                <c:pt idx="48">
                  <c:v>6.9686433356255817</c:v>
                </c:pt>
                <c:pt idx="49">
                  <c:v>6.8176382167167739</c:v>
                </c:pt>
                <c:pt idx="50">
                  <c:v>6.6677851955489604</c:v>
                </c:pt>
                <c:pt idx="51">
                  <c:v>6.519073811536269</c:v>
                </c:pt>
                <c:pt idx="52">
                  <c:v>6.3714909659731784</c:v>
                </c:pt>
                <c:pt idx="53">
                  <c:v>6.2250208615826939</c:v>
                </c:pt>
                <c:pt idx="54">
                  <c:v>6.0796449528748795</c:v>
                </c:pt>
                <c:pt idx="55">
                  <c:v>5.935341908163168</c:v>
                </c:pt>
                <c:pt idx="56">
                  <c:v>5.7920875840226804</c:v>
                </c:pt>
                <c:pt idx="57">
                  <c:v>5.6498550129002965</c:v>
                </c:pt>
                <c:pt idx="58">
                  <c:v>5.5086144044994265</c:v>
                </c:pt>
                <c:pt idx="59">
                  <c:v>5.368333161464963</c:v>
                </c:pt>
                <c:pt idx="60">
                  <c:v>5.2289759097886437</c:v>
                </c:pt>
                <c:pt idx="61">
                  <c:v>5.0905045442372812</c:v>
                </c:pt>
                <c:pt idx="62">
                  <c:v>4.9528782889853966</c:v>
                </c:pt>
                <c:pt idx="63">
                  <c:v>4.8160537735034197</c:v>
                </c:pt>
                <c:pt idx="64">
                  <c:v>4.6799851236197112</c:v>
                </c:pt>
                <c:pt idx="65">
                  <c:v>4.5446240675382787</c:v>
                </c:pt>
                <c:pt idx="66">
                  <c:v>4.4099200564559347</c:v>
                </c:pt>
                <c:pt idx="67">
                  <c:v>4.2758203992866948</c:v>
                </c:pt>
                <c:pt idx="68">
                  <c:v>4.1422704108653967</c:v>
                </c:pt>
                <c:pt idx="69">
                  <c:v>4.0092135728731337</c:v>
                </c:pt>
                <c:pt idx="70">
                  <c:v>3.8765917066013174</c:v>
                </c:pt>
                <c:pt idx="71">
                  <c:v>3.7443451565548611</c:v>
                </c:pt>
                <c:pt idx="72">
                  <c:v>3.6124129837856054</c:v>
                </c:pt>
                <c:pt idx="73">
                  <c:v>3.4807331677499258</c:v>
                </c:pt>
                <c:pt idx="74">
                  <c:v>3.3492428153974054</c:v>
                </c:pt>
                <c:pt idx="75">
                  <c:v>3.217878376124065</c:v>
                </c:pt>
                <c:pt idx="76">
                  <c:v>3.0865758611638641</c:v>
                </c:pt>
                <c:pt idx="77">
                  <c:v>2.955271065946167</c:v>
                </c:pt>
                <c:pt idx="78">
                  <c:v>2.8238997939164761</c:v>
                </c:pt>
                <c:pt idx="79">
                  <c:v>2.692398080303176</c:v>
                </c:pt>
                <c:pt idx="80">
                  <c:v>2.5607024143131141</c:v>
                </c:pt>
                <c:pt idx="81">
                  <c:v>2.4287499582548571</c:v>
                </c:pt>
                <c:pt idx="82">
                  <c:v>2.2964787621204721</c:v>
                </c:pt>
                <c:pt idx="83">
                  <c:v>2.1638279722034905</c:v>
                </c:pt>
                <c:pt idx="84">
                  <c:v>2.0307380323905755</c:v>
                </c:pt>
                <c:pt idx="85">
                  <c:v>1.8971508768403815</c:v>
                </c:pt>
                <c:pt idx="86">
                  <c:v>1.7630101128496636</c:v>
                </c:pt>
                <c:pt idx="87">
                  <c:v>1.6282611928054291</c:v>
                </c:pt>
                <c:pt idx="88">
                  <c:v>1.492851574231471</c:v>
                </c:pt>
                <c:pt idx="89">
                  <c:v>1.3567308670550797</c:v>
                </c:pt>
                <c:pt idx="90">
                  <c:v>1.2198509673453801</c:v>
                </c:pt>
                <c:pt idx="91">
                  <c:v>1.0821661769049795</c:v>
                </c:pt>
                <c:pt idx="92">
                  <c:v>0.94363330823224656</c:v>
                </c:pt>
                <c:pt idx="93">
                  <c:v>0.80421177450795422</c:v>
                </c:pt>
                <c:pt idx="94">
                  <c:v>0.66386366439797961</c:v>
                </c:pt>
                <c:pt idx="95">
                  <c:v>0.52255380159958786</c:v>
                </c:pt>
                <c:pt idx="96">
                  <c:v>0.38024978919268565</c:v>
                </c:pt>
                <c:pt idx="97">
                  <c:v>0.2369220389851365</c:v>
                </c:pt>
                <c:pt idx="98">
                  <c:v>9.2543786164949834E-2</c:v>
                </c:pt>
                <c:pt idx="99">
                  <c:v>-5.2908910314103719E-2</c:v>
                </c:pt>
                <c:pt idx="100">
                  <c:v>-0.19945718107999519</c:v>
                </c:pt>
                <c:pt idx="101">
                  <c:v>-0.34711937279329597</c:v>
                </c:pt>
                <c:pt idx="102">
                  <c:v>-0.49591108698673725</c:v>
                </c:pt>
                <c:pt idx="103">
                  <c:v>-0.64584523050344977</c:v>
                </c:pt>
                <c:pt idx="104">
                  <c:v>-0.79693207668311017</c:v>
                </c:pt>
                <c:pt idx="105">
                  <c:v>-0.94917933639375673</c:v>
                </c:pt>
                <c:pt idx="106">
                  <c:v>-1.1025922379697808</c:v>
                </c:pt>
                <c:pt idx="107">
                  <c:v>-1.2571736150911443</c:v>
                </c:pt>
                <c:pt idx="108">
                  <c:v>-1.4129240016236575</c:v>
                </c:pt>
                <c:pt idx="109">
                  <c:v>-1.5698417324386305</c:v>
                </c:pt>
                <c:pt idx="110">
                  <c:v>-1.7279230492370694</c:v>
                </c:pt>
                <c:pt idx="111">
                  <c:v>-1.8871622104215457</c:v>
                </c:pt>
                <c:pt idx="112">
                  <c:v>-2.0475516040851813</c:v>
                </c:pt>
                <c:pt idx="113">
                  <c:v>-2.2090818632221731</c:v>
                </c:pt>
                <c:pt idx="114">
                  <c:v>-2.371741982305013</c:v>
                </c:pt>
                <c:pt idx="115">
                  <c:v>-2.5355194344215026</c:v>
                </c:pt>
                <c:pt idx="116">
                  <c:v>-2.7004002882165308</c:v>
                </c:pt>
                <c:pt idx="117">
                  <c:v>-2.8663693239396011</c:v>
                </c:pt>
                <c:pt idx="118">
                  <c:v>-3.0334101479580058</c:v>
                </c:pt>
                <c:pt idx="119">
                  <c:v>-3.2015053051554831</c:v>
                </c:pt>
                <c:pt idx="120">
                  <c:v>-3.3706363886982054</c:v>
                </c:pt>
                <c:pt idx="121">
                  <c:v>-3.540784146710954</c:v>
                </c:pt>
                <c:pt idx="122">
                  <c:v>-3.711928585466862</c:v>
                </c:pt>
                <c:pt idx="123">
                  <c:v>-3.884049068753372</c:v>
                </c:pt>
                <c:pt idx="124">
                  <c:v>-4.0571244131346615</c:v>
                </c:pt>
                <c:pt idx="125">
                  <c:v>-4.231132978884439</c:v>
                </c:pt>
                <c:pt idx="126">
                  <c:v>-4.4060527564158889</c:v>
                </c:pt>
                <c:pt idx="127">
                  <c:v>-4.5818614480833686</c:v>
                </c:pt>
                <c:pt idx="128">
                  <c:v>-4.7585365452754278</c:v>
                </c:pt>
                <c:pt idx="129">
                  <c:v>-4.9360554007607425</c:v>
                </c:pt>
                <c:pt idx="130">
                  <c:v>-5.1143952962851804</c:v>
                </c:pt>
                <c:pt idx="131">
                  <c:v>-5.2935335054533432</c:v>
                </c:pt>
                <c:pt idx="132">
                  <c:v>-5.4734473519568034</c:v>
                </c:pt>
                <c:pt idx="133">
                  <c:v>-5.6541142632387968</c:v>
                </c:pt>
                <c:pt idx="134">
                  <c:v>-5.8355118197073894</c:v>
                </c:pt>
                <c:pt idx="135">
                  <c:v>-6.0176177996290425</c:v>
                </c:pt>
                <c:pt idx="136">
                  <c:v>-6.2004102198505899</c:v>
                </c:pt>
                <c:pt idx="137">
                  <c:v>-6.3838673725113315</c:v>
                </c:pt>
                <c:pt idx="138">
                  <c:v>-6.5679678579168828</c:v>
                </c:pt>
                <c:pt idx="139">
                  <c:v>-6.7526906137552087</c:v>
                </c:pt>
                <c:pt idx="140">
                  <c:v>-6.9380149408395511</c:v>
                </c:pt>
                <c:pt idx="141">
                  <c:v>-7.1239205255680611</c:v>
                </c:pt>
                <c:pt idx="142">
                  <c:v>-7.3103874592897444</c:v>
                </c:pt>
                <c:pt idx="143">
                  <c:v>-7.4973962547677546</c:v>
                </c:pt>
                <c:pt idx="144">
                  <c:v>-7.6849278599280684</c:v>
                </c:pt>
                <c:pt idx="145">
                  <c:v>-7.8729636690795868</c:v>
                </c:pt>
                <c:pt idx="146">
                  <c:v>-8.0614855317872909</c:v>
                </c:pt>
                <c:pt idx="147">
                  <c:v>-8.2504757595752185</c:v>
                </c:pt>
                <c:pt idx="148">
                  <c:v>-8.4399171306302279</c:v>
                </c:pt>
                <c:pt idx="149">
                  <c:v>-8.6297928926715102</c:v>
                </c:pt>
                <c:pt idx="150">
                  <c:v>-8.8200867641433138</c:v>
                </c:pt>
                <c:pt idx="151">
                  <c:v>-9.01078293388235</c:v>
                </c:pt>
                <c:pt idx="152">
                  <c:v>-9.2018660594029154</c:v>
                </c:pt>
                <c:pt idx="153">
                  <c:v>-9.3933212639354657</c:v>
                </c:pt>
                <c:pt idx="154">
                  <c:v>-9.585134132347422</c:v>
                </c:pt>
                <c:pt idx="155">
                  <c:v>-9.7772907060664576</c:v>
                </c:pt>
                <c:pt idx="156">
                  <c:v>-9.9697774771197434</c:v>
                </c:pt>
                <c:pt idx="157">
                  <c:v>-10.162581381394791</c:v>
                </c:pt>
                <c:pt idx="158">
                  <c:v>-10.355689791220502</c:v>
                </c:pt>
                <c:pt idx="159">
                  <c:v>-10.549090507360008</c:v>
                </c:pt>
                <c:pt idx="160">
                  <c:v>-10.742771750500108</c:v>
                </c:pt>
                <c:pt idx="161">
                  <c:v>-10.936722152315413</c:v>
                </c:pt>
                <c:pt idx="162">
                  <c:v>-11.13093074617959</c:v>
                </c:pt>
                <c:pt idx="163">
                  <c:v>-11.325386957589128</c:v>
                </c:pt>
                <c:pt idx="164">
                  <c:v>-11.520080594360861</c:v>
                </c:pt>
                <c:pt idx="165">
                  <c:v>-11.715001836657706</c:v>
                </c:pt>
                <c:pt idx="166">
                  <c:v>-11.910141226892634</c:v>
                </c:pt>
                <c:pt idx="167">
                  <c:v>-12.105489659556753</c:v>
                </c:pt>
                <c:pt idx="168">
                  <c:v>-12.301038371011559</c:v>
                </c:pt>
                <c:pt idx="169">
                  <c:v>-12.49677892928233</c:v>
                </c:pt>
                <c:pt idx="170">
                  <c:v>-12.692703223885626</c:v>
                </c:pt>
                <c:pt idx="171">
                  <c:v>-12.888803455719492</c:v>
                </c:pt>
                <c:pt idx="172">
                  <c:v>-13.085072127042693</c:v>
                </c:pt>
                <c:pt idx="173">
                  <c:v>-13.281502031565248</c:v>
                </c:pt>
                <c:pt idx="174">
                  <c:v>-13.478086244670406</c:v>
                </c:pt>
                <c:pt idx="175">
                  <c:v>-13.674818113784776</c:v>
                </c:pt>
                <c:pt idx="176">
                  <c:v>-13.871691248912006</c:v>
                </c:pt>
                <c:pt idx="177">
                  <c:v>-14.068699513341841</c:v>
                </c:pt>
                <c:pt idx="178">
                  <c:v>-14.265837014545397</c:v>
                </c:pt>
                <c:pt idx="179">
                  <c:v>-14.463098095265437</c:v>
                </c:pt>
                <c:pt idx="180">
                  <c:v>-14.660477324808188</c:v>
                </c:pt>
                <c:pt idx="181">
                  <c:v>-14.857969490542473</c:v>
                </c:pt>
                <c:pt idx="182">
                  <c:v>-15.055569589609933</c:v>
                </c:pt>
                <c:pt idx="183">
                  <c:v>-15.253272820849393</c:v>
                </c:pt>
                <c:pt idx="184">
                  <c:v>-15.451074576936707</c:v>
                </c:pt>
                <c:pt idx="185">
                  <c:v>-15.648970436741138</c:v>
                </c:pt>
                <c:pt idx="186">
                  <c:v>-15.846956157897603</c:v>
                </c:pt>
                <c:pt idx="187">
                  <c:v>-16.045027669594297</c:v>
                </c:pt>
                <c:pt idx="188">
                  <c:v>-16.243181065573154</c:v>
                </c:pt>
                <c:pt idx="189">
                  <c:v>-16.44141259734182</c:v>
                </c:pt>
                <c:pt idx="190">
                  <c:v>-16.639718667593066</c:v>
                </c:pt>
                <c:pt idx="191">
                  <c:v>-16.838095823829324</c:v>
                </c:pt>
                <c:pt idx="192">
                  <c:v>-17.036540752187648</c:v>
                </c:pt>
                <c:pt idx="193">
                  <c:v>-17.235050271461649</c:v>
                </c:pt>
                <c:pt idx="194">
                  <c:v>-17.43362132731524</c:v>
                </c:pt>
                <c:pt idx="195">
                  <c:v>-17.632250986684042</c:v>
                </c:pt>
                <c:pt idx="196">
                  <c:v>-17.830936432359152</c:v>
                </c:pt>
                <c:pt idx="197">
                  <c:v>-18.029674957748295</c:v>
                </c:pt>
                <c:pt idx="198">
                  <c:v>-18.228463961808885</c:v>
                </c:pt>
                <c:pt idx="199">
                  <c:v>-18.427300944147866</c:v>
                </c:pt>
                <c:pt idx="200">
                  <c:v>-18.626183500282732</c:v>
                </c:pt>
                <c:pt idx="201">
                  <c:v>-18.825109317058104</c:v>
                </c:pt>
                <c:pt idx="202">
                  <c:v>-19.024076168212378</c:v>
                </c:pt>
                <c:pt idx="203">
                  <c:v>-19.223081910088894</c:v>
                </c:pt>
                <c:pt idx="204">
                  <c:v>-19.422124477485809</c:v>
                </c:pt>
                <c:pt idx="205">
                  <c:v>-19.621201879639376</c:v>
                </c:pt>
                <c:pt idx="206">
                  <c:v>-19.820312196334957</c:v>
                </c:pt>
                <c:pt idx="207">
                  <c:v>-20.019453574139774</c:v>
                </c:pt>
                <c:pt idx="208">
                  <c:v>-20.21862422275283</c:v>
                </c:pt>
                <c:pt idx="209">
                  <c:v>-20.417822411465639</c:v>
                </c:pt>
                <c:pt idx="210">
                  <c:v>-20.617046465728855</c:v>
                </c:pt>
                <c:pt idx="211">
                  <c:v>-20.816294763819347</c:v>
                </c:pt>
                <c:pt idx="212">
                  <c:v>-21.01556573360245</c:v>
                </c:pt>
                <c:pt idx="213">
                  <c:v>-21.214857849384181</c:v>
                </c:pt>
                <c:pt idx="214">
                  <c:v>-21.41416962884826</c:v>
                </c:pt>
                <c:pt idx="215">
                  <c:v>-21.61349963007283</c:v>
                </c:pt>
                <c:pt idx="216">
                  <c:v>-21.812846448622132</c:v>
                </c:pt>
                <c:pt idx="217">
                  <c:v>-22.012208714707754</c:v>
                </c:pt>
                <c:pt idx="218">
                  <c:v>-22.211585090414889</c:v>
                </c:pt>
                <c:pt idx="219">
                  <c:v>-22.410974266989115</c:v>
                </c:pt>
                <c:pt idx="220">
                  <c:v>-22.610374962177993</c:v>
                </c:pt>
                <c:pt idx="221">
                  <c:v>-22.809785917624083</c:v>
                </c:pt>
                <c:pt idx="222">
                  <c:v>-23.009205896303797</c:v>
                </c:pt>
                <c:pt idx="223">
                  <c:v>-23.208633680007896</c:v>
                </c:pt>
                <c:pt idx="224">
                  <c:v>-23.408068066859492</c:v>
                </c:pt>
                <c:pt idx="225">
                  <c:v>-23.607507868864431</c:v>
                </c:pt>
                <c:pt idx="226">
                  <c:v>-23.806951909490348</c:v>
                </c:pt>
                <c:pt idx="227">
                  <c:v>-24.006399021269807</c:v>
                </c:pt>
                <c:pt idx="228">
                  <c:v>-24.205848043423007</c:v>
                </c:pt>
                <c:pt idx="229">
                  <c:v>-24.405297819496479</c:v>
                </c:pt>
                <c:pt idx="230">
                  <c:v>-24.604747195013022</c:v>
                </c:pt>
                <c:pt idx="231">
                  <c:v>-24.804195015128865</c:v>
                </c:pt>
                <c:pt idx="232">
                  <c:v>-25.003640122294275</c:v>
                </c:pt>
                <c:pt idx="233">
                  <c:v>-25.20308135391334</c:v>
                </c:pt>
                <c:pt idx="234">
                  <c:v>-25.402517539998435</c:v>
                </c:pt>
                <c:pt idx="235">
                  <c:v>-25.601947500816792</c:v>
                </c:pt>
                <c:pt idx="236">
                  <c:v>-25.801370044523264</c:v>
                </c:pt>
                <c:pt idx="237">
                  <c:v>-26.000783964777312</c:v>
                </c:pt>
                <c:pt idx="238">
                  <c:v>-26.200188038338993</c:v>
                </c:pt>
                <c:pt idx="239">
                  <c:v>-26.39958102264066</c:v>
                </c:pt>
                <c:pt idx="240">
                  <c:v>-26.598961653330708</c:v>
                </c:pt>
                <c:pt idx="241">
                  <c:v>-26.798328641785307</c:v>
                </c:pt>
                <c:pt idx="242">
                  <c:v>-26.997680672584448</c:v>
                </c:pt>
                <c:pt idx="243">
                  <c:v>-27.197016400949124</c:v>
                </c:pt>
                <c:pt idx="244">
                  <c:v>-27.396334450135271</c:v>
                </c:pt>
                <c:pt idx="245">
                  <c:v>-27.595633408781733</c:v>
                </c:pt>
                <c:pt idx="246">
                  <c:v>-27.794911828208036</c:v>
                </c:pt>
                <c:pt idx="247">
                  <c:v>-27.994168219659379</c:v>
                </c:pt>
                <c:pt idx="248">
                  <c:v>-28.193401051494941</c:v>
                </c:pt>
                <c:pt idx="249">
                  <c:v>-28.392608746316412</c:v>
                </c:pt>
                <c:pt idx="250">
                  <c:v>-28.591789678034278</c:v>
                </c:pt>
                <c:pt idx="251">
                  <c:v>-28.790942168867058</c:v>
                </c:pt>
                <c:pt idx="252">
                  <c:v>-28.99006448627453</c:v>
                </c:pt>
                <c:pt idx="253">
                  <c:v>-29.189154839817338</c:v>
                </c:pt>
                <c:pt idx="254">
                  <c:v>-29.388211377944526</c:v>
                </c:pt>
                <c:pt idx="255">
                  <c:v>-29.587232184704792</c:v>
                </c:pt>
                <c:pt idx="256">
                  <c:v>-29.786215276380013</c:v>
                </c:pt>
                <c:pt idx="257">
                  <c:v>-29.985158598039884</c:v>
                </c:pt>
                <c:pt idx="258">
                  <c:v>-30.184060020014801</c:v>
                </c:pt>
                <c:pt idx="259">
                  <c:v>-30.382917334287821</c:v>
                </c:pt>
                <c:pt idx="260">
                  <c:v>-30.581728250803394</c:v>
                </c:pt>
                <c:pt idx="261">
                  <c:v>-30.780490393693796</c:v>
                </c:pt>
                <c:pt idx="262">
                  <c:v>-30.979201297422776</c:v>
                </c:pt>
                <c:pt idx="263">
                  <c:v>-31.177858402847672</c:v>
                </c:pt>
                <c:pt idx="264">
                  <c:v>-31.376459053201156</c:v>
                </c:pt>
                <c:pt idx="265">
                  <c:v>-31.575000489994636</c:v>
                </c:pt>
                <c:pt idx="266">
                  <c:v>-31.773479848846261</c:v>
                </c:pt>
                <c:pt idx="267">
                  <c:v>-31.971894155236868</c:v>
                </c:pt>
                <c:pt idx="268">
                  <c:v>-32.170240320198566</c:v>
                </c:pt>
                <c:pt idx="269">
                  <c:v>-32.368515135941308</c:v>
                </c:pt>
                <c:pt idx="270">
                  <c:v>-32.566715271423597</c:v>
                </c:pt>
                <c:pt idx="271">
                  <c:v>-32.764837267875876</c:v>
                </c:pt>
                <c:pt idx="272">
                  <c:v>-32.962877534284566</c:v>
                </c:pt>
                <c:pt idx="273">
                  <c:v>-33.160832342847641</c:v>
                </c:pt>
                <c:pt idx="274">
                  <c:v>-33.35869782441349</c:v>
                </c:pt>
                <c:pt idx="275">
                  <c:v>-33.556469963916719</c:v>
                </c:pt>
                <c:pt idx="276">
                  <c:v>-33.754144595825807</c:v>
                </c:pt>
                <c:pt idx="277">
                  <c:v>-33.951717399620215</c:v>
                </c:pt>
                <c:pt idx="278">
                  <c:v>-34.149183895316334</c:v>
                </c:pt>
                <c:pt idx="279">
                  <c:v>-34.346539439063221</c:v>
                </c:pt>
                <c:pt idx="280">
                  <c:v>-34.54377921883323</c:v>
                </c:pt>
                <c:pt idx="281">
                  <c:v>-34.740898250232902</c:v>
                </c:pt>
                <c:pt idx="282">
                  <c:v>-34.937891372464804</c:v>
                </c:pt>
                <c:pt idx="283">
                  <c:v>-35.134753244471447</c:v>
                </c:pt>
                <c:pt idx="284">
                  <c:v>-35.331478341297768</c:v>
                </c:pt>
                <c:pt idx="285">
                  <c:v>-35.528060950710753</c:v>
                </c:pt>
                <c:pt idx="286">
                  <c:v>-35.724495170118658</c:v>
                </c:pt>
                <c:pt idx="287">
                  <c:v>-35.920774903836069</c:v>
                </c:pt>
                <c:pt idx="288">
                  <c:v>-36.116893860745272</c:v>
                </c:pt>
                <c:pt idx="289">
                  <c:v>-36.312845552407829</c:v>
                </c:pt>
                <c:pt idx="290">
                  <c:v>-36.508623291685765</c:v>
                </c:pt>
                <c:pt idx="291">
                  <c:v>-36.704220191934823</c:v>
                </c:pt>
                <c:pt idx="292">
                  <c:v>-36.899629166838587</c:v>
                </c:pt>
                <c:pt idx="293">
                  <c:v>-37.094842930954364</c:v>
                </c:pt>
                <c:pt idx="294">
                  <c:v>-37.289854001052994</c:v>
                </c:pt>
                <c:pt idx="295">
                  <c:v>-37.484654698327127</c:v>
                </c:pt>
                <c:pt idx="296">
                  <c:v>-37.679237151565772</c:v>
                </c:pt>
                <c:pt idx="297">
                  <c:v>-37.873593301379579</c:v>
                </c:pt>
                <c:pt idx="298">
                  <c:v>-38.067714905579336</c:v>
                </c:pt>
                <c:pt idx="299">
                  <c:v>-38.261593545808928</c:v>
                </c:pt>
                <c:pt idx="300">
                  <c:v>-38.45522063554067</c:v>
                </c:pt>
                <c:pt idx="301">
                  <c:v>-38.64858742954565</c:v>
                </c:pt>
                <c:pt idx="302">
                  <c:v>-38.84168503495443</c:v>
                </c:pt>
                <c:pt idx="303">
                  <c:v>-39.034504424029592</c:v>
                </c:pt>
                <c:pt idx="304">
                  <c:v>-39.227036448772722</c:v>
                </c:pt>
                <c:pt idx="305">
                  <c:v>-39.419271857493008</c:v>
                </c:pt>
                <c:pt idx="306">
                  <c:v>-39.61120131346447</c:v>
                </c:pt>
                <c:pt idx="307">
                  <c:v>-39.802815415802655</c:v>
                </c:pt>
                <c:pt idx="308">
                  <c:v>-39.994104722687993</c:v>
                </c:pt>
                <c:pt idx="309">
                  <c:v>-40.185059777066179</c:v>
                </c:pt>
                <c:pt idx="310">
                  <c:v>-40.375671134949208</c:v>
                </c:pt>
                <c:pt idx="311">
                  <c:v>-40.565929396439799</c:v>
                </c:pt>
                <c:pt idx="312">
                  <c:v>-40.755825239594984</c:v>
                </c:pt>
                <c:pt idx="313">
                  <c:v>-40.945349457236247</c:v>
                </c:pt>
                <c:pt idx="314">
                  <c:v>-41.134492996806429</c:v>
                </c:pt>
                <c:pt idx="315">
                  <c:v>-41.323247003359171</c:v>
                </c:pt>
                <c:pt idx="316">
                  <c:v>-41.511602865754568</c:v>
                </c:pt>
                <c:pt idx="317">
                  <c:v>-41.699552266117152</c:v>
                </c:pt>
                <c:pt idx="318">
                  <c:v>-41.887087232592606</c:v>
                </c:pt>
                <c:pt idx="319">
                  <c:v>-42.074200195420133</c:v>
                </c:pt>
                <c:pt idx="320">
                  <c:v>-42.260884046308782</c:v>
                </c:pt>
                <c:pt idx="321">
                  <c:v>-42.447132201082105</c:v>
                </c:pt>
                <c:pt idx="322">
                  <c:v>-42.632938665522985</c:v>
                </c:pt>
                <c:pt idx="323">
                  <c:v>-42.818298104318011</c:v>
                </c:pt>
                <c:pt idx="324">
                  <c:v>-43.003205912964354</c:v>
                </c:pt>
                <c:pt idx="325">
                  <c:v>-43.187658292465031</c:v>
                </c:pt>
                <c:pt idx="326">
                  <c:v>-43.37165232659585</c:v>
                </c:pt>
                <c:pt idx="327">
                  <c:v>-43.555186061486346</c:v>
                </c:pt>
                <c:pt idx="328">
                  <c:v>-43.738258587212634</c:v>
                </c:pt>
                <c:pt idx="329">
                  <c:v>-43.920870121053206</c:v>
                </c:pt>
                <c:pt idx="330">
                  <c:v>-44.103022092015912</c:v>
                </c:pt>
                <c:pt idx="331">
                  <c:v>-44.28471722619615</c:v>
                </c:pt>
                <c:pt idx="332">
                  <c:v>-44.465959632482033</c:v>
                </c:pt>
                <c:pt idx="333">
                  <c:v>-44.646754888080849</c:v>
                </c:pt>
                <c:pt idx="334">
                  <c:v>-44.827110123297658</c:v>
                </c:pt>
                <c:pt idx="335">
                  <c:v>-45.007034104962138</c:v>
                </c:pt>
                <c:pt idx="336">
                  <c:v>-45.186537317864676</c:v>
                </c:pt>
                <c:pt idx="337">
                  <c:v>-45.365632043538554</c:v>
                </c:pt>
                <c:pt idx="338">
                  <c:v>-45.544332435698763</c:v>
                </c:pt>
                <c:pt idx="339">
                  <c:v>-45.722654591638943</c:v>
                </c:pt>
                <c:pt idx="340">
                  <c:v>-45.900616618879944</c:v>
                </c:pt>
                <c:pt idx="341">
                  <c:v>-46.078238696367222</c:v>
                </c:pt>
                <c:pt idx="342">
                  <c:v>-46.255543129527048</c:v>
                </c:pt>
                <c:pt idx="343">
                  <c:v>-46.43255439851719</c:v>
                </c:pt>
                <c:pt idx="344">
                  <c:v>-46.609299199038958</c:v>
                </c:pt>
                <c:pt idx="345">
                  <c:v>-46.785806475126556</c:v>
                </c:pt>
                <c:pt idx="346">
                  <c:v>-46.962107443384561</c:v>
                </c:pt>
                <c:pt idx="347">
                  <c:v>-47.13823560821313</c:v>
                </c:pt>
                <c:pt idx="348">
                  <c:v>-47.314226767638885</c:v>
                </c:pt>
                <c:pt idx="349">
                  <c:v>-47.49011900945856</c:v>
                </c:pt>
                <c:pt idx="350">
                  <c:v>-47.6659526974993</c:v>
                </c:pt>
                <c:pt idx="351">
                  <c:v>-47.841770447906242</c:v>
                </c:pt>
                <c:pt idx="352">
                  <c:v>-48.01761709547889</c:v>
                </c:pt>
                <c:pt idx="353">
                  <c:v>-48.193539650194694</c:v>
                </c:pt>
                <c:pt idx="354">
                  <c:v>-48.369587244178639</c:v>
                </c:pt>
                <c:pt idx="355">
                  <c:v>-48.54581106949712</c:v>
                </c:pt>
                <c:pt idx="356">
                  <c:v>-48.722264307274479</c:v>
                </c:pt>
                <c:pt idx="357">
                  <c:v>-48.899002048745494</c:v>
                </c:pt>
                <c:pt idx="358">
                  <c:v>-49.07608120896851</c:v>
                </c:pt>
                <c:pt idx="359">
                  <c:v>-49.25356043402433</c:v>
                </c:pt>
                <c:pt idx="360">
                  <c:v>-49.431500002619941</c:v>
                </c:pt>
                <c:pt idx="361">
                  <c:v>-49.609961723094848</c:v>
                </c:pt>
                <c:pt idx="362">
                  <c:v>-49.78900882689527</c:v>
                </c:pt>
                <c:pt idx="363">
                  <c:v>-49.968705859632117</c:v>
                </c:pt>
                <c:pt idx="364">
                  <c:v>-50.149118570873071</c:v>
                </c:pt>
                <c:pt idx="365">
                  <c:v>-50.330313803837441</c:v>
                </c:pt>
                <c:pt idx="366">
                  <c:v>-50.512359386160036</c:v>
                </c:pt>
                <c:pt idx="367">
                  <c:v>-50.695324022873244</c:v>
                </c:pt>
                <c:pt idx="368">
                  <c:v>-50.879277192718462</c:v>
                </c:pt>
                <c:pt idx="369">
                  <c:v>-51.064289048844543</c:v>
                </c:pt>
                <c:pt idx="370">
                  <c:v>-51.250430324879467</c:v>
                </c:pt>
                <c:pt idx="371">
                  <c:v>-51.437772247276762</c:v>
                </c:pt>
                <c:pt idx="372">
                  <c:v>-51.626386454737414</c:v>
                </c:pt>
                <c:pt idx="373">
                  <c:v>-51.816344925396244</c:v>
                </c:pt>
                <c:pt idx="374">
                  <c:v>-52.00771991234226</c:v>
                </c:pt>
                <c:pt idx="375">
                  <c:v>-52.200583887909602</c:v>
                </c:pt>
                <c:pt idx="376">
                  <c:v>-52.395009497044882</c:v>
                </c:pt>
                <c:pt idx="377">
                  <c:v>-52.591069519914377</c:v>
                </c:pt>
                <c:pt idx="378">
                  <c:v>-52.788836843778938</c:v>
                </c:pt>
                <c:pt idx="379">
                  <c:v>-52.988384444021698</c:v>
                </c:pt>
                <c:pt idx="380">
                  <c:v>-53.18978537408622</c:v>
                </c:pt>
                <c:pt idx="381">
                  <c:v>-53.393112763942682</c:v>
                </c:pt>
                <c:pt idx="382">
                  <c:v>-53.598439826586421</c:v>
                </c:pt>
                <c:pt idx="383">
                  <c:v>-53.80583987195287</c:v>
                </c:pt>
                <c:pt idx="384">
                  <c:v>-54.015386327531104</c:v>
                </c:pt>
                <c:pt idx="385">
                  <c:v>-54.227152764863085</c:v>
                </c:pt>
                <c:pt idx="386">
                  <c:v>-54.441212931035331</c:v>
                </c:pt>
                <c:pt idx="387">
                  <c:v>-54.657640784198207</c:v>
                </c:pt>
                <c:pt idx="388">
                  <c:v>-54.876510532093661</c:v>
                </c:pt>
                <c:pt idx="389">
                  <c:v>-55.09789667252597</c:v>
                </c:pt>
                <c:pt idx="390">
                  <c:v>-55.321874034681386</c:v>
                </c:pt>
                <c:pt idx="391">
                  <c:v>-55.548517820181679</c:v>
                </c:pt>
                <c:pt idx="392">
                  <c:v>-55.777903642754055</c:v>
                </c:pt>
                <c:pt idx="393">
                  <c:v>-56.010107565402336</c:v>
                </c:pt>
                <c:pt idx="394">
                  <c:v>-56.24520613398456</c:v>
                </c:pt>
                <c:pt idx="395">
                  <c:v>-56.483276406128567</c:v>
                </c:pt>
                <c:pt idx="396">
                  <c:v>-56.724395974456392</c:v>
                </c:pt>
                <c:pt idx="397">
                  <c:v>-56.968642983134202</c:v>
                </c:pt>
                <c:pt idx="398">
                  <c:v>-57.216096136823296</c:v>
                </c:pt>
                <c:pt idx="399">
                  <c:v>-57.466834701168025</c:v>
                </c:pt>
                <c:pt idx="400">
                  <c:v>-57.720938494030754</c:v>
                </c:pt>
              </c:numCache>
            </c:numRef>
          </c:yVal>
          <c:smooth val="1"/>
          <c:extLst>
            <c:ext xmlns:c16="http://schemas.microsoft.com/office/drawing/2014/chart" uri="{C3380CC4-5D6E-409C-BE32-E72D297353CC}">
              <c16:uniqueId val="{00000000-E2D9-4BFB-A900-F38F4F3A0A20}"/>
            </c:ext>
          </c:extLst>
        </c:ser>
        <c:dLbls>
          <c:showLegendKey val="0"/>
          <c:showVal val="0"/>
          <c:showCatName val="0"/>
          <c:showSerName val="0"/>
          <c:showPercent val="0"/>
          <c:showBubbleSize val="0"/>
        </c:dLbls>
        <c:axId val="530503168"/>
        <c:axId val="530505088"/>
      </c:scatterChart>
      <c:scatterChart>
        <c:scatterStyle val="smoothMarker"/>
        <c:varyColors val="0"/>
        <c:ser>
          <c:idx val="3"/>
          <c:order val="1"/>
          <c:tx>
            <c:v>phase</c:v>
          </c:tx>
          <c:spPr>
            <a:ln>
              <a:solidFill>
                <a:srgbClr val="C00000"/>
              </a:solidFill>
              <a:prstDash val="solid"/>
            </a:ln>
          </c:spPr>
          <c:marker>
            <c:symbol val="none"/>
          </c:marker>
          <c:xVal>
            <c:numRef>
              <c:f>Sheet2!$W$4:$W$404</c:f>
              <c:numCache>
                <c:formatCode>0</c:formatCode>
                <c:ptCount val="401"/>
                <c:pt idx="0">
                  <c:v>100</c:v>
                </c:pt>
                <c:pt idx="1">
                  <c:v>102.32929922807543</c:v>
                </c:pt>
                <c:pt idx="2">
                  <c:v>104.71285480508999</c:v>
                </c:pt>
                <c:pt idx="3">
                  <c:v>107.15193052376068</c:v>
                </c:pt>
                <c:pt idx="4">
                  <c:v>109.64781961431854</c:v>
                </c:pt>
                <c:pt idx="5">
                  <c:v>112.20184543019636</c:v>
                </c:pt>
                <c:pt idx="6">
                  <c:v>114.81536214968834</c:v>
                </c:pt>
                <c:pt idx="7">
                  <c:v>117.489755493953</c:v>
                </c:pt>
                <c:pt idx="8">
                  <c:v>120.22644346174133</c:v>
                </c:pt>
                <c:pt idx="9">
                  <c:v>123.02687708123818</c:v>
                </c:pt>
                <c:pt idx="10">
                  <c:v>125.8925411794168</c:v>
                </c:pt>
                <c:pt idx="11">
                  <c:v>128.82495516931345</c:v>
                </c:pt>
                <c:pt idx="12">
                  <c:v>131.82567385564076</c:v>
                </c:pt>
                <c:pt idx="13">
                  <c:v>134.89628825916535</c:v>
                </c:pt>
                <c:pt idx="14">
                  <c:v>138.03842646028852</c:v>
                </c:pt>
                <c:pt idx="15">
                  <c:v>141.25375446227542</c:v>
                </c:pt>
                <c:pt idx="16">
                  <c:v>144.54397707459276</c:v>
                </c:pt>
                <c:pt idx="17">
                  <c:v>147.91083881682073</c:v>
                </c:pt>
                <c:pt idx="18">
                  <c:v>151.35612484362088</c:v>
                </c:pt>
                <c:pt idx="19">
                  <c:v>154.88166189124817</c:v>
                </c:pt>
                <c:pt idx="20">
                  <c:v>158.48931924611136</c:v>
                </c:pt>
                <c:pt idx="21">
                  <c:v>162.18100973589299</c:v>
                </c:pt>
                <c:pt idx="22">
                  <c:v>165.95869074375614</c:v>
                </c:pt>
                <c:pt idx="23">
                  <c:v>169.82436524617447</c:v>
                </c:pt>
                <c:pt idx="24">
                  <c:v>173.78008287493756</c:v>
                </c:pt>
                <c:pt idx="25">
                  <c:v>177.82794100389236</c:v>
                </c:pt>
                <c:pt idx="26">
                  <c:v>181.97008586099841</c:v>
                </c:pt>
                <c:pt idx="27">
                  <c:v>186.2087136662868</c:v>
                </c:pt>
                <c:pt idx="28">
                  <c:v>190.54607179632478</c:v>
                </c:pt>
                <c:pt idx="29">
                  <c:v>194.98445997580464</c:v>
                </c:pt>
                <c:pt idx="30">
                  <c:v>199.52623149688804</c:v>
                </c:pt>
                <c:pt idx="31">
                  <c:v>204.17379446695298</c:v>
                </c:pt>
                <c:pt idx="32">
                  <c:v>208.92961308540401</c:v>
                </c:pt>
                <c:pt idx="33">
                  <c:v>213.79620895022333</c:v>
                </c:pt>
                <c:pt idx="34">
                  <c:v>218.77616239495538</c:v>
                </c:pt>
                <c:pt idx="35">
                  <c:v>223.87211385683403</c:v>
                </c:pt>
                <c:pt idx="36">
                  <c:v>229.08676527677738</c:v>
                </c:pt>
                <c:pt idx="37">
                  <c:v>234.42288153199235</c:v>
                </c:pt>
                <c:pt idx="38">
                  <c:v>239.88329190194906</c:v>
                </c:pt>
                <c:pt idx="39">
                  <c:v>245.47089156850305</c:v>
                </c:pt>
                <c:pt idx="40">
                  <c:v>251.188643150958</c:v>
                </c:pt>
                <c:pt idx="41">
                  <c:v>257.03957827688646</c:v>
                </c:pt>
                <c:pt idx="42">
                  <c:v>263.02679918953822</c:v>
                </c:pt>
                <c:pt idx="43">
                  <c:v>269.15348039269156</c:v>
                </c:pt>
                <c:pt idx="44">
                  <c:v>275.42287033381666</c:v>
                </c:pt>
                <c:pt idx="45">
                  <c:v>281.83829312644548</c:v>
                </c:pt>
                <c:pt idx="46">
                  <c:v>288.40315031266067</c:v>
                </c:pt>
                <c:pt idx="47">
                  <c:v>295.12092266663865</c:v>
                </c:pt>
                <c:pt idx="48">
                  <c:v>301.99517204020162</c:v>
                </c:pt>
                <c:pt idx="49">
                  <c:v>309.0295432513592</c:v>
                </c:pt>
                <c:pt idx="50">
                  <c:v>316.22776601683802</c:v>
                </c:pt>
                <c:pt idx="51">
                  <c:v>323.59365692962831</c:v>
                </c:pt>
                <c:pt idx="52">
                  <c:v>331.13112148259125</c:v>
                </c:pt>
                <c:pt idx="53">
                  <c:v>338.84415613920271</c:v>
                </c:pt>
                <c:pt idx="54">
                  <c:v>346.73685045253183</c:v>
                </c:pt>
                <c:pt idx="55">
                  <c:v>354.81338923357555</c:v>
                </c:pt>
                <c:pt idx="56">
                  <c:v>363.07805477010157</c:v>
                </c:pt>
                <c:pt idx="57">
                  <c:v>371.53522909717276</c:v>
                </c:pt>
                <c:pt idx="58">
                  <c:v>380.1893963205614</c:v>
                </c:pt>
                <c:pt idx="59">
                  <c:v>389.04514499428075</c:v>
                </c:pt>
                <c:pt idx="60">
                  <c:v>398.10717055349755</c:v>
                </c:pt>
                <c:pt idx="61">
                  <c:v>407.38027780411301</c:v>
                </c:pt>
                <c:pt idx="62">
                  <c:v>416.86938347033561</c:v>
                </c:pt>
                <c:pt idx="63">
                  <c:v>426.57951880159266</c:v>
                </c:pt>
                <c:pt idx="64">
                  <c:v>436.51583224016611</c:v>
                </c:pt>
                <c:pt idx="65">
                  <c:v>446.68359215096325</c:v>
                </c:pt>
                <c:pt idx="66">
                  <c:v>457.08818961487509</c:v>
                </c:pt>
                <c:pt idx="67">
                  <c:v>467.73514128719819</c:v>
                </c:pt>
                <c:pt idx="68">
                  <c:v>478.63009232263857</c:v>
                </c:pt>
                <c:pt idx="69">
                  <c:v>489.77881936844631</c:v>
                </c:pt>
                <c:pt idx="70">
                  <c:v>501.18723362727235</c:v>
                </c:pt>
                <c:pt idx="71">
                  <c:v>512.86138399136485</c:v>
                </c:pt>
                <c:pt idx="72">
                  <c:v>524.80746024977282</c:v>
                </c:pt>
                <c:pt idx="73">
                  <c:v>537.03179637025289</c:v>
                </c:pt>
                <c:pt idx="74">
                  <c:v>549.54087385762466</c:v>
                </c:pt>
                <c:pt idx="75">
                  <c:v>562.34132519034915</c:v>
                </c:pt>
                <c:pt idx="76">
                  <c:v>575.43993733715695</c:v>
                </c:pt>
                <c:pt idx="77">
                  <c:v>588.84365535558948</c:v>
                </c:pt>
                <c:pt idx="78">
                  <c:v>602.55958607435821</c:v>
                </c:pt>
                <c:pt idx="79">
                  <c:v>616.59500186148261</c:v>
                </c:pt>
                <c:pt idx="80">
                  <c:v>630.95734448019368</c:v>
                </c:pt>
                <c:pt idx="81">
                  <c:v>645.65422903465583</c:v>
                </c:pt>
                <c:pt idx="82">
                  <c:v>660.6934480075962</c:v>
                </c:pt>
                <c:pt idx="83">
                  <c:v>676.0829753919819</c:v>
                </c:pt>
                <c:pt idx="84">
                  <c:v>691.8309709189366</c:v>
                </c:pt>
                <c:pt idx="85">
                  <c:v>707.94578438413862</c:v>
                </c:pt>
                <c:pt idx="86">
                  <c:v>724.4359600749907</c:v>
                </c:pt>
                <c:pt idx="87">
                  <c:v>741.31024130091816</c:v>
                </c:pt>
                <c:pt idx="88">
                  <c:v>758.57757502918366</c:v>
                </c:pt>
                <c:pt idx="89">
                  <c:v>776.2471166286922</c:v>
                </c:pt>
                <c:pt idx="90">
                  <c:v>794.32823472428197</c:v>
                </c:pt>
                <c:pt idx="91">
                  <c:v>812.83051616409966</c:v>
                </c:pt>
                <c:pt idx="92">
                  <c:v>831.76377110267129</c:v>
                </c:pt>
                <c:pt idx="93">
                  <c:v>851.13803820237661</c:v>
                </c:pt>
                <c:pt idx="94">
                  <c:v>870.96358995608068</c:v>
                </c:pt>
                <c:pt idx="95">
                  <c:v>891.25093813374565</c:v>
                </c:pt>
                <c:pt idx="96">
                  <c:v>912.01083935590975</c:v>
                </c:pt>
                <c:pt idx="97">
                  <c:v>933.25430079699174</c:v>
                </c:pt>
                <c:pt idx="98">
                  <c:v>954.99258602143652</c:v>
                </c:pt>
                <c:pt idx="99">
                  <c:v>977.23722095581127</c:v>
                </c:pt>
                <c:pt idx="100">
                  <c:v>1000</c:v>
                </c:pt>
                <c:pt idx="101">
                  <c:v>1023.2929922807544</c:v>
                </c:pt>
                <c:pt idx="102">
                  <c:v>1047.1285480508998</c:v>
                </c:pt>
                <c:pt idx="103">
                  <c:v>1071.5193052376067</c:v>
                </c:pt>
                <c:pt idx="104">
                  <c:v>1096.4781961431861</c:v>
                </c:pt>
                <c:pt idx="105">
                  <c:v>1122.0184543019634</c:v>
                </c:pt>
                <c:pt idx="106">
                  <c:v>1148.1536214968835</c:v>
                </c:pt>
                <c:pt idx="107">
                  <c:v>1174.8975549395293</c:v>
                </c:pt>
                <c:pt idx="108">
                  <c:v>1202.2644346174136</c:v>
                </c:pt>
                <c:pt idx="109">
                  <c:v>1230.2687708123822</c:v>
                </c:pt>
                <c:pt idx="110">
                  <c:v>1258.9254117941678</c:v>
                </c:pt>
                <c:pt idx="111">
                  <c:v>1288.2495516931342</c:v>
                </c:pt>
                <c:pt idx="112">
                  <c:v>1318.2567385564084</c:v>
                </c:pt>
                <c:pt idx="113">
                  <c:v>1348.9628825916539</c:v>
                </c:pt>
                <c:pt idx="114">
                  <c:v>1380.3842646028861</c:v>
                </c:pt>
                <c:pt idx="115">
                  <c:v>1412.5375446227542</c:v>
                </c:pt>
                <c:pt idx="116">
                  <c:v>1445.4397707459284</c:v>
                </c:pt>
                <c:pt idx="117">
                  <c:v>1479.1083881682084</c:v>
                </c:pt>
                <c:pt idx="118">
                  <c:v>1513.5612484362091</c:v>
                </c:pt>
                <c:pt idx="119">
                  <c:v>1548.816618912482</c:v>
                </c:pt>
                <c:pt idx="120">
                  <c:v>1584.8931924611154</c:v>
                </c:pt>
                <c:pt idx="121">
                  <c:v>1621.8100973589303</c:v>
                </c:pt>
                <c:pt idx="122">
                  <c:v>1659.5869074375623</c:v>
                </c:pt>
                <c:pt idx="123">
                  <c:v>1698.2436524617444</c:v>
                </c:pt>
                <c:pt idx="124">
                  <c:v>1737.8008287493767</c:v>
                </c:pt>
                <c:pt idx="125">
                  <c:v>1778.2794100389242</c:v>
                </c:pt>
                <c:pt idx="126">
                  <c:v>1819.700858609983</c:v>
                </c:pt>
                <c:pt idx="127">
                  <c:v>1862.0871366628685</c:v>
                </c:pt>
                <c:pt idx="128">
                  <c:v>1905.460717963248</c:v>
                </c:pt>
                <c:pt idx="129">
                  <c:v>1949.8445997580459</c:v>
                </c:pt>
                <c:pt idx="130">
                  <c:v>1995.2623149688802</c:v>
                </c:pt>
                <c:pt idx="131">
                  <c:v>2041.7379446695315</c:v>
                </c:pt>
                <c:pt idx="132">
                  <c:v>2089.2961308540398</c:v>
                </c:pt>
                <c:pt idx="133">
                  <c:v>2137.962089502234</c:v>
                </c:pt>
                <c:pt idx="134">
                  <c:v>2187.7616239495524</c:v>
                </c:pt>
                <c:pt idx="135">
                  <c:v>2238.7211385683413</c:v>
                </c:pt>
                <c:pt idx="136">
                  <c:v>2290.8676527677744</c:v>
                </c:pt>
                <c:pt idx="137">
                  <c:v>2344.2288153199233</c:v>
                </c:pt>
                <c:pt idx="138">
                  <c:v>2398.8329190194913</c:v>
                </c:pt>
                <c:pt idx="139">
                  <c:v>2454.7089156850329</c:v>
                </c:pt>
                <c:pt idx="140">
                  <c:v>2511.8864315095807</c:v>
                </c:pt>
                <c:pt idx="141">
                  <c:v>2570.3957827688664</c:v>
                </c:pt>
                <c:pt idx="142">
                  <c:v>2630.2679918953818</c:v>
                </c:pt>
                <c:pt idx="143">
                  <c:v>2691.5348039269179</c:v>
                </c:pt>
                <c:pt idx="144">
                  <c:v>2754.2287033381681</c:v>
                </c:pt>
                <c:pt idx="145">
                  <c:v>2818.3829312644552</c:v>
                </c:pt>
                <c:pt idx="146">
                  <c:v>2884.0315031266073</c:v>
                </c:pt>
                <c:pt idx="147">
                  <c:v>2951.2092266663894</c:v>
                </c:pt>
                <c:pt idx="148">
                  <c:v>3019.9517204020167</c:v>
                </c:pt>
                <c:pt idx="149">
                  <c:v>3090.2954325135938</c:v>
                </c:pt>
                <c:pt idx="150">
                  <c:v>3162.2776601683827</c:v>
                </c:pt>
                <c:pt idx="151">
                  <c:v>3235.9365692962824</c:v>
                </c:pt>
                <c:pt idx="152">
                  <c:v>3311.3112148259138</c:v>
                </c:pt>
                <c:pt idx="153">
                  <c:v>3388.4415613920246</c:v>
                </c:pt>
                <c:pt idx="154">
                  <c:v>3467.3685045253183</c:v>
                </c:pt>
                <c:pt idx="155">
                  <c:v>3548.1338923357566</c:v>
                </c:pt>
                <c:pt idx="156">
                  <c:v>3630.7805477010152</c:v>
                </c:pt>
                <c:pt idx="157">
                  <c:v>3715.3522909717267</c:v>
                </c:pt>
                <c:pt idx="158">
                  <c:v>3801.8939632056163</c:v>
                </c:pt>
                <c:pt idx="159">
                  <c:v>3890.4514499428064</c:v>
                </c:pt>
                <c:pt idx="160">
                  <c:v>3981.071705534976</c:v>
                </c:pt>
                <c:pt idx="161">
                  <c:v>4073.8027780411271</c:v>
                </c:pt>
                <c:pt idx="162">
                  <c:v>4168.6938347033574</c:v>
                </c:pt>
                <c:pt idx="163">
                  <c:v>4265.7951880159289</c:v>
                </c:pt>
                <c:pt idx="164">
                  <c:v>4365.1583224016622</c:v>
                </c:pt>
                <c:pt idx="165">
                  <c:v>4466.8359215096334</c:v>
                </c:pt>
                <c:pt idx="166">
                  <c:v>4570.8818961487559</c:v>
                </c:pt>
                <c:pt idx="167">
                  <c:v>4677.3514128719835</c:v>
                </c:pt>
                <c:pt idx="168">
                  <c:v>4786.3009232263885</c:v>
                </c:pt>
                <c:pt idx="169">
                  <c:v>4897.7881936844624</c:v>
                </c:pt>
                <c:pt idx="170">
                  <c:v>5011.8723362727269</c:v>
                </c:pt>
                <c:pt idx="171">
                  <c:v>5128.6138399136516</c:v>
                </c:pt>
                <c:pt idx="172">
                  <c:v>5248.0746024977288</c:v>
                </c:pt>
                <c:pt idx="173">
                  <c:v>5370.3179637025296</c:v>
                </c:pt>
                <c:pt idx="174">
                  <c:v>5495.4087385762532</c:v>
                </c:pt>
                <c:pt idx="175">
                  <c:v>5623.4132519034929</c:v>
                </c:pt>
                <c:pt idx="176">
                  <c:v>5754.3993733715706</c:v>
                </c:pt>
                <c:pt idx="177">
                  <c:v>5888.4365535558954</c:v>
                </c:pt>
                <c:pt idx="178">
                  <c:v>6025.5958607435778</c:v>
                </c:pt>
                <c:pt idx="179">
                  <c:v>6165.9500186148271</c:v>
                </c:pt>
                <c:pt idx="180">
                  <c:v>6309.5734448019321</c:v>
                </c:pt>
                <c:pt idx="181">
                  <c:v>6456.5422903465596</c:v>
                </c:pt>
                <c:pt idx="182">
                  <c:v>6606.9344800759645</c:v>
                </c:pt>
                <c:pt idx="183">
                  <c:v>6760.8297539198211</c:v>
                </c:pt>
                <c:pt idx="184">
                  <c:v>6918.3097091893669</c:v>
                </c:pt>
                <c:pt idx="185">
                  <c:v>7079.4578438413873</c:v>
                </c:pt>
                <c:pt idx="186">
                  <c:v>7244.3596007499027</c:v>
                </c:pt>
                <c:pt idx="187">
                  <c:v>7413.1024130091828</c:v>
                </c:pt>
                <c:pt idx="188">
                  <c:v>7585.7757502918375</c:v>
                </c:pt>
                <c:pt idx="189">
                  <c:v>7762.4711662869231</c:v>
                </c:pt>
                <c:pt idx="190">
                  <c:v>7943.2823472428208</c:v>
                </c:pt>
                <c:pt idx="191">
                  <c:v>8128.3051616409975</c:v>
                </c:pt>
                <c:pt idx="192">
                  <c:v>8317.6377110267131</c:v>
                </c:pt>
                <c:pt idx="193">
                  <c:v>8511.3803820237772</c:v>
                </c:pt>
                <c:pt idx="194">
                  <c:v>8709.6358995608098</c:v>
                </c:pt>
                <c:pt idx="195">
                  <c:v>8912.509381337466</c:v>
                </c:pt>
                <c:pt idx="196">
                  <c:v>9120.1083935590977</c:v>
                </c:pt>
                <c:pt idx="197">
                  <c:v>9332.5430079699199</c:v>
                </c:pt>
                <c:pt idx="198">
                  <c:v>9549.9258602143673</c:v>
                </c:pt>
                <c:pt idx="199">
                  <c:v>9772.3722095581143</c:v>
                </c:pt>
                <c:pt idx="200">
                  <c:v>10000</c:v>
                </c:pt>
                <c:pt idx="201">
                  <c:v>10232.929922807547</c:v>
                </c:pt>
                <c:pt idx="202">
                  <c:v>10471.285480508999</c:v>
                </c:pt>
                <c:pt idx="203">
                  <c:v>10715.193052376069</c:v>
                </c:pt>
                <c:pt idx="204">
                  <c:v>10964.781961431863</c:v>
                </c:pt>
                <c:pt idx="205">
                  <c:v>11220.184543019637</c:v>
                </c:pt>
                <c:pt idx="206">
                  <c:v>11481.536214968839</c:v>
                </c:pt>
                <c:pt idx="207">
                  <c:v>11748.975549395294</c:v>
                </c:pt>
                <c:pt idx="208">
                  <c:v>12022.644346174138</c:v>
                </c:pt>
                <c:pt idx="209">
                  <c:v>12302.687708123824</c:v>
                </c:pt>
                <c:pt idx="210">
                  <c:v>12589.25411794168</c:v>
                </c:pt>
                <c:pt idx="211">
                  <c:v>12882.495516931347</c:v>
                </c:pt>
                <c:pt idx="212">
                  <c:v>13182.567385564089</c:v>
                </c:pt>
                <c:pt idx="213">
                  <c:v>13489.628825916541</c:v>
                </c:pt>
                <c:pt idx="214">
                  <c:v>13803.842646028863</c:v>
                </c:pt>
                <c:pt idx="215">
                  <c:v>14125.375446227545</c:v>
                </c:pt>
                <c:pt idx="216">
                  <c:v>14454.397707459288</c:v>
                </c:pt>
                <c:pt idx="217">
                  <c:v>14791.083881682087</c:v>
                </c:pt>
                <c:pt idx="218">
                  <c:v>15135.612484362093</c:v>
                </c:pt>
                <c:pt idx="219">
                  <c:v>15488.166189124822</c:v>
                </c:pt>
                <c:pt idx="220">
                  <c:v>15848.931924611155</c:v>
                </c:pt>
                <c:pt idx="221">
                  <c:v>16218.100973589308</c:v>
                </c:pt>
                <c:pt idx="222">
                  <c:v>16595.869074375627</c:v>
                </c:pt>
                <c:pt idx="223">
                  <c:v>16982.436524617446</c:v>
                </c:pt>
                <c:pt idx="224">
                  <c:v>17378.008287493773</c:v>
                </c:pt>
                <c:pt idx="225">
                  <c:v>17782.794100389245</c:v>
                </c:pt>
                <c:pt idx="226">
                  <c:v>18197.008586099833</c:v>
                </c:pt>
                <c:pt idx="227">
                  <c:v>18620.871366628686</c:v>
                </c:pt>
                <c:pt idx="228">
                  <c:v>19054.607179632483</c:v>
                </c:pt>
                <c:pt idx="229">
                  <c:v>19498.445997580464</c:v>
                </c:pt>
                <c:pt idx="230">
                  <c:v>19952.623149688803</c:v>
                </c:pt>
                <c:pt idx="231">
                  <c:v>20417.379446695319</c:v>
                </c:pt>
                <c:pt idx="232">
                  <c:v>20892.961308540398</c:v>
                </c:pt>
                <c:pt idx="233">
                  <c:v>21379.620895022344</c:v>
                </c:pt>
                <c:pt idx="234">
                  <c:v>21877.616239495528</c:v>
                </c:pt>
                <c:pt idx="235">
                  <c:v>22387.211385683418</c:v>
                </c:pt>
                <c:pt idx="236">
                  <c:v>22908.676527677748</c:v>
                </c:pt>
                <c:pt idx="237">
                  <c:v>23442.288153199239</c:v>
                </c:pt>
                <c:pt idx="238">
                  <c:v>23988.32919019492</c:v>
                </c:pt>
                <c:pt idx="239">
                  <c:v>24547.089156850339</c:v>
                </c:pt>
                <c:pt idx="240">
                  <c:v>25118.864315095812</c:v>
                </c:pt>
                <c:pt idx="241">
                  <c:v>25703.957827688668</c:v>
                </c:pt>
                <c:pt idx="242">
                  <c:v>26302.679918953821</c:v>
                </c:pt>
                <c:pt idx="243">
                  <c:v>26915.348039269185</c:v>
                </c:pt>
                <c:pt idx="244">
                  <c:v>27542.28703338169</c:v>
                </c:pt>
                <c:pt idx="245">
                  <c:v>28183.829312644561</c:v>
                </c:pt>
                <c:pt idx="246">
                  <c:v>28840.315031266076</c:v>
                </c:pt>
                <c:pt idx="247">
                  <c:v>29512.092266663898</c:v>
                </c:pt>
                <c:pt idx="248">
                  <c:v>30199.517204020176</c:v>
                </c:pt>
                <c:pt idx="249">
                  <c:v>30902.954325135921</c:v>
                </c:pt>
                <c:pt idx="250">
                  <c:v>31622.776601684531</c:v>
                </c:pt>
                <c:pt idx="251">
                  <c:v>32359.36569296358</c:v>
                </c:pt>
                <c:pt idx="252">
                  <c:v>33113.112148259883</c:v>
                </c:pt>
                <c:pt idx="253">
                  <c:v>33884.415613921039</c:v>
                </c:pt>
                <c:pt idx="254">
                  <c:v>34673.685045253958</c:v>
                </c:pt>
                <c:pt idx="255">
                  <c:v>35481.338923358424</c:v>
                </c:pt>
                <c:pt idx="256">
                  <c:v>36307.805477010959</c:v>
                </c:pt>
                <c:pt idx="257">
                  <c:v>37153.522909718165</c:v>
                </c:pt>
                <c:pt idx="258">
                  <c:v>38018.939632056979</c:v>
                </c:pt>
                <c:pt idx="259">
                  <c:v>38904.514499429002</c:v>
                </c:pt>
                <c:pt idx="260">
                  <c:v>39810.717055350688</c:v>
                </c:pt>
                <c:pt idx="261">
                  <c:v>40738.02778041226</c:v>
                </c:pt>
                <c:pt idx="262">
                  <c:v>41686.938347034535</c:v>
                </c:pt>
                <c:pt idx="263">
                  <c:v>42657.95188016029</c:v>
                </c:pt>
                <c:pt idx="264">
                  <c:v>43651.583224017639</c:v>
                </c:pt>
                <c:pt idx="265">
                  <c:v>44668.359215097371</c:v>
                </c:pt>
                <c:pt idx="266">
                  <c:v>45708.818961488585</c:v>
                </c:pt>
                <c:pt idx="267">
                  <c:v>46773.514128720919</c:v>
                </c:pt>
                <c:pt idx="268">
                  <c:v>47863.009232264958</c:v>
                </c:pt>
                <c:pt idx="269">
                  <c:v>48977.881936845763</c:v>
                </c:pt>
                <c:pt idx="270">
                  <c:v>50118.7233627284</c:v>
                </c:pt>
                <c:pt idx="271">
                  <c:v>51286.138399137766</c:v>
                </c:pt>
                <c:pt idx="272">
                  <c:v>52480.746024978471</c:v>
                </c:pt>
                <c:pt idx="273">
                  <c:v>53703.179637026609</c:v>
                </c:pt>
                <c:pt idx="274">
                  <c:v>54954.087385763814</c:v>
                </c:pt>
                <c:pt idx="275">
                  <c:v>56234.132519036291</c:v>
                </c:pt>
                <c:pt idx="276">
                  <c:v>57543.9937337171</c:v>
                </c:pt>
                <c:pt idx="277">
                  <c:v>58884.365535560224</c:v>
                </c:pt>
                <c:pt idx="278">
                  <c:v>60255.958607437242</c:v>
                </c:pt>
                <c:pt idx="279">
                  <c:v>61659.500186149708</c:v>
                </c:pt>
                <c:pt idx="280">
                  <c:v>63095.734448020849</c:v>
                </c:pt>
                <c:pt idx="281">
                  <c:v>64565.422903467101</c:v>
                </c:pt>
                <c:pt idx="282">
                  <c:v>66069.344800761188</c:v>
                </c:pt>
                <c:pt idx="283">
                  <c:v>67608.29753919979</c:v>
                </c:pt>
                <c:pt idx="284">
                  <c:v>69183.097091895295</c:v>
                </c:pt>
                <c:pt idx="285">
                  <c:v>70794.578438415469</c:v>
                </c:pt>
                <c:pt idx="286">
                  <c:v>72443.596007500717</c:v>
                </c:pt>
                <c:pt idx="287">
                  <c:v>74131.024130093487</c:v>
                </c:pt>
                <c:pt idx="288">
                  <c:v>75857.757502920154</c:v>
                </c:pt>
                <c:pt idx="289">
                  <c:v>77624.711662870977</c:v>
                </c:pt>
                <c:pt idx="290">
                  <c:v>79432.823472430129</c:v>
                </c:pt>
                <c:pt idx="291">
                  <c:v>81283.051616411802</c:v>
                </c:pt>
                <c:pt idx="292">
                  <c:v>83176.377110270929</c:v>
                </c:pt>
                <c:pt idx="293">
                  <c:v>85113.803820239584</c:v>
                </c:pt>
                <c:pt idx="294">
                  <c:v>87096.358995612216</c:v>
                </c:pt>
                <c:pt idx="295">
                  <c:v>89125.093813378786</c:v>
                </c:pt>
                <c:pt idx="296">
                  <c:v>91201.083935595307</c:v>
                </c:pt>
                <c:pt idx="297">
                  <c:v>93325.430079703525</c:v>
                </c:pt>
                <c:pt idx="298">
                  <c:v>95499.258602148111</c:v>
                </c:pt>
                <c:pt idx="299">
                  <c:v>97723.722095585676</c:v>
                </c:pt>
                <c:pt idx="300">
                  <c:v>100000.00000000471</c:v>
                </c:pt>
                <c:pt idx="301">
                  <c:v>102329.29922808021</c:v>
                </c:pt>
                <c:pt idx="302">
                  <c:v>104712.85480509486</c:v>
                </c:pt>
                <c:pt idx="303">
                  <c:v>107151.93052376565</c:v>
                </c:pt>
                <c:pt idx="304">
                  <c:v>109647.81961432361</c:v>
                </c:pt>
                <c:pt idx="305">
                  <c:v>112201.84543020178</c:v>
                </c:pt>
                <c:pt idx="306">
                  <c:v>114815.36214969361</c:v>
                </c:pt>
                <c:pt idx="307">
                  <c:v>117489.75549395839</c:v>
                </c:pt>
                <c:pt idx="308">
                  <c:v>120226.44346174685</c:v>
                </c:pt>
                <c:pt idx="309">
                  <c:v>123026.87708124405</c:v>
                </c:pt>
                <c:pt idx="310">
                  <c:v>125892.54117942275</c:v>
                </c:pt>
                <c:pt idx="311">
                  <c:v>128824.95516931932</c:v>
                </c:pt>
                <c:pt idx="312">
                  <c:v>131825.67385564678</c:v>
                </c:pt>
                <c:pt idx="313">
                  <c:v>134896.28825917176</c:v>
                </c:pt>
                <c:pt idx="314">
                  <c:v>138038.42646029504</c:v>
                </c:pt>
                <c:pt idx="315">
                  <c:v>141253.75446228212</c:v>
                </c:pt>
                <c:pt idx="316">
                  <c:v>144543.97707459933</c:v>
                </c:pt>
                <c:pt idx="317">
                  <c:v>147910.83881682772</c:v>
                </c:pt>
                <c:pt idx="318">
                  <c:v>151356.12484362794</c:v>
                </c:pt>
                <c:pt idx="319">
                  <c:v>154881.66189125541</c:v>
                </c:pt>
                <c:pt idx="320">
                  <c:v>158489.3192461188</c:v>
                </c:pt>
                <c:pt idx="321">
                  <c:v>162181.00973590088</c:v>
                </c:pt>
                <c:pt idx="322">
                  <c:v>165958.69074376384</c:v>
                </c:pt>
                <c:pt idx="323">
                  <c:v>169824.36524618237</c:v>
                </c:pt>
                <c:pt idx="324">
                  <c:v>173780.08287494563</c:v>
                </c:pt>
                <c:pt idx="325">
                  <c:v>177827.94100390084</c:v>
                </c:pt>
                <c:pt idx="326">
                  <c:v>181970.0858610071</c:v>
                </c:pt>
                <c:pt idx="327">
                  <c:v>186208.71366629537</c:v>
                </c:pt>
                <c:pt idx="328">
                  <c:v>190546.07179633353</c:v>
                </c:pt>
                <c:pt idx="329">
                  <c:v>194984.45997581352</c:v>
                </c:pt>
                <c:pt idx="330">
                  <c:v>199526.2314968975</c:v>
                </c:pt>
                <c:pt idx="331">
                  <c:v>204173.79446696263</c:v>
                </c:pt>
                <c:pt idx="332">
                  <c:v>208929.61308541353</c:v>
                </c:pt>
                <c:pt idx="333">
                  <c:v>213796.20895023298</c:v>
                </c:pt>
                <c:pt idx="334">
                  <c:v>218776.16239496562</c:v>
                </c:pt>
                <c:pt idx="335">
                  <c:v>223872.11385684973</c:v>
                </c:pt>
                <c:pt idx="336">
                  <c:v>229086.76527679298</c:v>
                </c:pt>
                <c:pt idx="337">
                  <c:v>234422.88153200864</c:v>
                </c:pt>
                <c:pt idx="338">
                  <c:v>239883.29190196586</c:v>
                </c:pt>
                <c:pt idx="339">
                  <c:v>245470.89156852019</c:v>
                </c:pt>
                <c:pt idx="340">
                  <c:v>251188.64315097555</c:v>
                </c:pt>
                <c:pt idx="341">
                  <c:v>257039.57827690477</c:v>
                </c:pt>
                <c:pt idx="342">
                  <c:v>263026.79918955651</c:v>
                </c:pt>
                <c:pt idx="343">
                  <c:v>269153.48039271031</c:v>
                </c:pt>
                <c:pt idx="344">
                  <c:v>275422.87033383577</c:v>
                </c:pt>
                <c:pt idx="345">
                  <c:v>281838.2931264654</c:v>
                </c:pt>
                <c:pt idx="346">
                  <c:v>288403.1503126811</c:v>
                </c:pt>
                <c:pt idx="347">
                  <c:v>295120.922666659</c:v>
                </c:pt>
                <c:pt idx="348">
                  <c:v>301995.1720402225</c:v>
                </c:pt>
                <c:pt idx="349">
                  <c:v>309029.54325138091</c:v>
                </c:pt>
                <c:pt idx="350">
                  <c:v>316227.76601686032</c:v>
                </c:pt>
                <c:pt idx="351">
                  <c:v>323593.6569296511</c:v>
                </c:pt>
                <c:pt idx="352">
                  <c:v>331131.1214826139</c:v>
                </c:pt>
                <c:pt idx="353">
                  <c:v>338844.15613922582</c:v>
                </c:pt>
                <c:pt idx="354">
                  <c:v>346736.85045255604</c:v>
                </c:pt>
                <c:pt idx="355">
                  <c:v>354813.38923360041</c:v>
                </c:pt>
                <c:pt idx="356">
                  <c:v>363078.05477012682</c:v>
                </c:pt>
                <c:pt idx="357">
                  <c:v>371535.22909719788</c:v>
                </c:pt>
                <c:pt idx="358">
                  <c:v>380189.39632058778</c:v>
                </c:pt>
                <c:pt idx="359">
                  <c:v>389045.14499430778</c:v>
                </c:pt>
                <c:pt idx="360">
                  <c:v>398107.17055352498</c:v>
                </c:pt>
                <c:pt idx="361">
                  <c:v>407380.27780414105</c:v>
                </c:pt>
                <c:pt idx="362">
                  <c:v>416869.38347036514</c:v>
                </c:pt>
                <c:pt idx="363">
                  <c:v>426579.51880162227</c:v>
                </c:pt>
                <c:pt idx="364">
                  <c:v>436515.83224019624</c:v>
                </c:pt>
                <c:pt idx="365">
                  <c:v>446683.59215099411</c:v>
                </c:pt>
                <c:pt idx="366">
                  <c:v>457088.18961490749</c:v>
                </c:pt>
                <c:pt idx="367">
                  <c:v>467735.14128723129</c:v>
                </c:pt>
                <c:pt idx="368">
                  <c:v>478630.09232267219</c:v>
                </c:pt>
                <c:pt idx="369">
                  <c:v>489778.81936847995</c:v>
                </c:pt>
                <c:pt idx="370">
                  <c:v>501187.23362730764</c:v>
                </c:pt>
                <c:pt idx="371">
                  <c:v>512861.383991401</c:v>
                </c:pt>
                <c:pt idx="372">
                  <c:v>524807.46024980955</c:v>
                </c:pt>
                <c:pt idx="373">
                  <c:v>537031.79637029045</c:v>
                </c:pt>
                <c:pt idx="374">
                  <c:v>549540.87385766313</c:v>
                </c:pt>
                <c:pt idx="375">
                  <c:v>562341.32519038848</c:v>
                </c:pt>
                <c:pt idx="376">
                  <c:v>575439.93733719713</c:v>
                </c:pt>
                <c:pt idx="377">
                  <c:v>588843.65535563009</c:v>
                </c:pt>
                <c:pt idx="378">
                  <c:v>602559.58607441373</c:v>
                </c:pt>
                <c:pt idx="379">
                  <c:v>616595.00186153932</c:v>
                </c:pt>
                <c:pt idx="380">
                  <c:v>630957.34448025166</c:v>
                </c:pt>
                <c:pt idx="381">
                  <c:v>645654.22903471533</c:v>
                </c:pt>
                <c:pt idx="382">
                  <c:v>660693.44800765836</c:v>
                </c:pt>
                <c:pt idx="383">
                  <c:v>676082.97539204429</c:v>
                </c:pt>
                <c:pt idx="384">
                  <c:v>691830.97091900045</c:v>
                </c:pt>
                <c:pt idx="385">
                  <c:v>707945.78438420314</c:v>
                </c:pt>
                <c:pt idx="386">
                  <c:v>724435.96007505804</c:v>
                </c:pt>
                <c:pt idx="387">
                  <c:v>741310.24130098708</c:v>
                </c:pt>
                <c:pt idx="388">
                  <c:v>758577.57502925477</c:v>
                </c:pt>
                <c:pt idx="389">
                  <c:v>776247.11662876303</c:v>
                </c:pt>
                <c:pt idx="390">
                  <c:v>794328.23472435586</c:v>
                </c:pt>
                <c:pt idx="391">
                  <c:v>812830.51616417523</c:v>
                </c:pt>
                <c:pt idx="392">
                  <c:v>831763.77110274858</c:v>
                </c:pt>
                <c:pt idx="393">
                  <c:v>851138.03820245573</c:v>
                </c:pt>
                <c:pt idx="394">
                  <c:v>870963.5899561618</c:v>
                </c:pt>
                <c:pt idx="395">
                  <c:v>891250.93813382846</c:v>
                </c:pt>
                <c:pt idx="396">
                  <c:v>912010.83935599448</c:v>
                </c:pt>
                <c:pt idx="397">
                  <c:v>933254.30079707771</c:v>
                </c:pt>
                <c:pt idx="398">
                  <c:v>954992.58602152625</c:v>
                </c:pt>
                <c:pt idx="399">
                  <c:v>977237.22095590306</c:v>
                </c:pt>
                <c:pt idx="400">
                  <c:v>1000000.0000000926</c:v>
                </c:pt>
              </c:numCache>
            </c:numRef>
          </c:xVal>
          <c:yVal>
            <c:numRef>
              <c:f>Sheet2!$BD$4:$BD$404</c:f>
              <c:numCache>
                <c:formatCode>0.00</c:formatCode>
                <c:ptCount val="401"/>
                <c:pt idx="0">
                  <c:v>97.012734929180368</c:v>
                </c:pt>
                <c:pt idx="1">
                  <c:v>97.164275909462432</c:v>
                </c:pt>
                <c:pt idx="2">
                  <c:v>97.318572467996773</c:v>
                </c:pt>
                <c:pt idx="3">
                  <c:v>97.475638174177718</c:v>
                </c:pt>
                <c:pt idx="4">
                  <c:v>97.635483899746689</c:v>
                </c:pt>
                <c:pt idx="5">
                  <c:v>97.798117604011011</c:v>
                </c:pt>
                <c:pt idx="6">
                  <c:v>97.96354410965067</c:v>
                </c:pt>
                <c:pt idx="7">
                  <c:v>98.131764869163632</c:v>
                </c:pt>
                <c:pt idx="8">
                  <c:v>98.302777722063709</c:v>
                </c:pt>
                <c:pt idx="9">
                  <c:v>98.476576643014837</c:v>
                </c:pt>
                <c:pt idx="10">
                  <c:v>98.653151481164272</c:v>
                </c:pt>
                <c:pt idx="11">
                  <c:v>98.832487691024468</c:v>
                </c:pt>
                <c:pt idx="12">
                  <c:v>99.014566055345853</c:v>
                </c:pt>
                <c:pt idx="13">
                  <c:v>99.199362400528074</c:v>
                </c:pt>
                <c:pt idx="14">
                  <c:v>99.386847305227903</c:v>
                </c:pt>
                <c:pt idx="15">
                  <c:v>99.576985802941579</c:v>
                </c:pt>
                <c:pt idx="16">
                  <c:v>99.769737079470389</c:v>
                </c:pt>
                <c:pt idx="17">
                  <c:v>99.965054166312385</c:v>
                </c:pt>
                <c:pt idx="18">
                  <c:v>100.16288363117077</c:v>
                </c:pt>
                <c:pt idx="19">
                  <c:v>100.36316526691951</c:v>
                </c:pt>
                <c:pt idx="20">
                  <c:v>100.56583178052773</c:v>
                </c:pt>
                <c:pt idx="21">
                  <c:v>100.77080848360552</c:v>
                </c:pt>
                <c:pt idx="22">
                  <c:v>100.97801298640682</c:v>
                </c:pt>
                <c:pt idx="23">
                  <c:v>101.18735489729276</c:v>
                </c:pt>
                <c:pt idx="24">
                  <c:v>101.39873552983428</c:v>
                </c:pt>
                <c:pt idx="25">
                  <c:v>101.61204761990494</c:v>
                </c:pt>
                <c:pt idx="26">
                  <c:v>101.82717505528343</c:v>
                </c:pt>
                <c:pt idx="27">
                  <c:v>102.0439926204515</c:v>
                </c:pt>
                <c:pt idx="28">
                  <c:v>102.26236575942677</c:v>
                </c:pt>
                <c:pt idx="29">
                  <c:v>102.4821503596183</c:v>
                </c:pt>
                <c:pt idx="30">
                  <c:v>102.70319255982162</c:v>
                </c:pt>
                <c:pt idx="31">
                  <c:v>102.92532858558415</c:v>
                </c:pt>
                <c:pt idx="32">
                  <c:v>103.14838461526524</c:v>
                </c:pt>
                <c:pt idx="33">
                  <c:v>103.37217668018143</c:v>
                </c:pt>
                <c:pt idx="34">
                  <c:v>103.59651060226749</c:v>
                </c:pt>
                <c:pt idx="35">
                  <c:v>103.82118197268979</c:v>
                </c:pt>
                <c:pt idx="36">
                  <c:v>104.04597617482014</c:v>
                </c:pt>
                <c:pt idx="37">
                  <c:v>104.27066845490855</c:v>
                </c:pt>
                <c:pt idx="38">
                  <c:v>104.49502404368295</c:v>
                </c:pt>
                <c:pt idx="39">
                  <c:v>104.71879833194663</c:v>
                </c:pt>
                <c:pt idx="40">
                  <c:v>104.94173710303897</c:v>
                </c:pt>
                <c:pt idx="41">
                  <c:v>105.16357682477096</c:v>
                </c:pt>
                <c:pt idx="42">
                  <c:v>105.38404500314081</c:v>
                </c:pt>
                <c:pt idx="43">
                  <c:v>105.6028605997783</c:v>
                </c:pt>
                <c:pt idx="44">
                  <c:v>105.81973451465703</c:v>
                </c:pt>
                <c:pt idx="45">
                  <c:v>106.03437013515712</c:v>
                </c:pt>
                <c:pt idx="46">
                  <c:v>106.2464639520538</c:v>
                </c:pt>
                <c:pt idx="47">
                  <c:v>106.45570624245754</c:v>
                </c:pt>
                <c:pt idx="48">
                  <c:v>106.66178181914189</c:v>
                </c:pt>
                <c:pt idx="49">
                  <c:v>106.86437084506903</c:v>
                </c:pt>
                <c:pt idx="50">
                  <c:v>107.06314971127044</c:v>
                </c:pt>
                <c:pt idx="51">
                  <c:v>107.25779197556578</c:v>
                </c:pt>
                <c:pt idx="52">
                  <c:v>107.44796935891409</c:v>
                </c:pt>
                <c:pt idx="53">
                  <c:v>107.63335279550047</c:v>
                </c:pt>
                <c:pt idx="54">
                  <c:v>107.81361353197413</c:v>
                </c:pt>
                <c:pt idx="55">
                  <c:v>107.98842427058065</c:v>
                </c:pt>
                <c:pt idx="56">
                  <c:v>108.15746035028566</c:v>
                </c:pt>
                <c:pt idx="57">
                  <c:v>108.32040095937366</c:v>
                </c:pt>
                <c:pt idx="58">
                  <c:v>108.47693037243974</c:v>
                </c:pt>
                <c:pt idx="59">
                  <c:v>108.62673920417967</c:v>
                </c:pt>
                <c:pt idx="60">
                  <c:v>108.76952567193572</c:v>
                </c:pt>
                <c:pt idx="61">
                  <c:v>108.90499685857992</c:v>
                </c:pt>
                <c:pt idx="62">
                  <c:v>109.0328699670209</c:v>
                </c:pt>
                <c:pt idx="63">
                  <c:v>109.15287355741049</c:v>
                </c:pt>
                <c:pt idx="64">
                  <c:v>109.26474875800864</c:v>
                </c:pt>
                <c:pt idx="65">
                  <c:v>109.36825044064224</c:v>
                </c:pt>
                <c:pt idx="66">
                  <c:v>109.46314835176905</c:v>
                </c:pt>
                <c:pt idx="67">
                  <c:v>109.54922819033173</c:v>
                </c:pt>
                <c:pt idx="68">
                  <c:v>109.62629262385983</c:v>
                </c:pt>
                <c:pt idx="69">
                  <c:v>109.69416223464782</c:v>
                </c:pt>
                <c:pt idx="70">
                  <c:v>109.75267638829908</c:v>
                </c:pt>
                <c:pt idx="71">
                  <c:v>109.80169401747875</c:v>
                </c:pt>
                <c:pt idx="72">
                  <c:v>109.84109431435284</c:v>
                </c:pt>
                <c:pt idx="73">
                  <c:v>109.87077732590251</c:v>
                </c:pt>
                <c:pt idx="74">
                  <c:v>109.89066444708079</c:v>
                </c:pt>
                <c:pt idx="75">
                  <c:v>109.9006988076184</c:v>
                </c:pt>
                <c:pt idx="76">
                  <c:v>109.90084554917162</c:v>
                </c:pt>
                <c:pt idx="77">
                  <c:v>109.89109199043264</c:v>
                </c:pt>
                <c:pt idx="78">
                  <c:v>109.87144767877643</c:v>
                </c:pt>
                <c:pt idx="79">
                  <c:v>109.8419443279903</c:v>
                </c:pt>
                <c:pt idx="80">
                  <c:v>109.80263564260856</c:v>
                </c:pt>
                <c:pt idx="81">
                  <c:v>109.75359703034511</c:v>
                </c:pt>
                <c:pt idx="82">
                  <c:v>109.69492520506978</c:v>
                </c:pt>
                <c:pt idx="83">
                  <c:v>109.62673768369878</c:v>
                </c:pt>
                <c:pt idx="84">
                  <c:v>109.54917218125264</c:v>
                </c:pt>
                <c:pt idx="85">
                  <c:v>109.46238590917133</c:v>
                </c:pt>
                <c:pt idx="86">
                  <c:v>109.36655478274821</c:v>
                </c:pt>
                <c:pt idx="87">
                  <c:v>109.26187254425311</c:v>
                </c:pt>
                <c:pt idx="88">
                  <c:v>109.14854980894228</c:v>
                </c:pt>
                <c:pt idx="89">
                  <c:v>109.02681304169926</c:v>
                </c:pt>
                <c:pt idx="90">
                  <c:v>108.89690347250756</c:v>
                </c:pt>
                <c:pt idx="91">
                  <c:v>108.75907595931838</c:v>
                </c:pt>
                <c:pt idx="92">
                  <c:v>108.61359780714226</c:v>
                </c:pt>
                <c:pt idx="93">
                  <c:v>108.46074755236155</c:v>
                </c:pt>
                <c:pt idx="94">
                  <c:v>108.3008137213275</c:v>
                </c:pt>
                <c:pt idx="95">
                  <c:v>108.1340935722771</c:v>
                </c:pt>
                <c:pt idx="96">
                  <c:v>107.9608918294803</c:v>
                </c:pt>
                <c:pt idx="97">
                  <c:v>107.78151941831108</c:v>
                </c:pt>
                <c:pt idx="98">
                  <c:v>107.59629220963578</c:v>
                </c:pt>
                <c:pt idx="99">
                  <c:v>107.4055297815294</c:v>
                </c:pt>
                <c:pt idx="100">
                  <c:v>107.20955420587906</c:v>
                </c:pt>
                <c:pt idx="101">
                  <c:v>107.00868886691637</c:v>
                </c:pt>
                <c:pt idx="102">
                  <c:v>106.80325731815105</c:v>
                </c:pt>
                <c:pt idx="103">
                  <c:v>106.59358218356219</c:v>
                </c:pt>
                <c:pt idx="104">
                  <c:v>106.37998410825551</c:v>
                </c:pt>
                <c:pt idx="105">
                  <c:v>106.16278076312024</c:v>
                </c:pt>
                <c:pt idx="106">
                  <c:v>105.94228590733202</c:v>
                </c:pt>
                <c:pt idx="107">
                  <c:v>105.71880851185651</c:v>
                </c:pt>
                <c:pt idx="108">
                  <c:v>105.49265194641987</c:v>
                </c:pt>
                <c:pt idx="109">
                  <c:v>105.26411323174112</c:v>
                </c:pt>
                <c:pt idx="110">
                  <c:v>105.03348235816715</c:v>
                </c:pt>
                <c:pt idx="111">
                  <c:v>104.80104167123083</c:v>
                </c:pt>
                <c:pt idx="112">
                  <c:v>104.56706532406338</c:v>
                </c:pt>
                <c:pt idx="113">
                  <c:v>104.33181879604628</c:v>
                </c:pt>
                <c:pt idx="114">
                  <c:v>104.09555847658457</c:v>
                </c:pt>
                <c:pt idx="115">
                  <c:v>103.85853131242936</c:v>
                </c:pt>
                <c:pt idx="116">
                  <c:v>103.62097451657182</c:v>
                </c:pt>
                <c:pt idx="117">
                  <c:v>103.38311533637851</c:v>
                </c:pt>
                <c:pt idx="118">
                  <c:v>103.14517087833433</c:v>
                </c:pt>
                <c:pt idx="119">
                  <c:v>102.90734798650959</c:v>
                </c:pt>
                <c:pt idx="120">
                  <c:v>102.66984317166566</c:v>
                </c:pt>
                <c:pt idx="121">
                  <c:v>102.43284258775998</c:v>
                </c:pt>
                <c:pt idx="122">
                  <c:v>102.19652205250317</c:v>
                </c:pt>
                <c:pt idx="123">
                  <c:v>101.96104710855569</c:v>
                </c:pt>
                <c:pt idx="124">
                  <c:v>101.72657312192361</c:v>
                </c:pt>
                <c:pt idx="125">
                  <c:v>101.49324541412338</c:v>
                </c:pt>
                <c:pt idx="126">
                  <c:v>101.26119942472651</c:v>
                </c:pt>
                <c:pt idx="127">
                  <c:v>101.03056090096345</c:v>
                </c:pt>
                <c:pt idx="128">
                  <c:v>100.80144611116157</c:v>
                </c:pt>
                <c:pt idx="129">
                  <c:v>100.57396207890567</c:v>
                </c:pt>
                <c:pt idx="130">
                  <c:v>100.34820683494299</c:v>
                </c:pt>
                <c:pt idx="131">
                  <c:v>100.1242696839994</c:v>
                </c:pt>
                <c:pt idx="132">
                  <c:v>99.902231483831969</c:v>
                </c:pt>
                <c:pt idx="133">
                  <c:v>99.68216493400665</c:v>
                </c:pt>
                <c:pt idx="134">
                  <c:v>99.464134872060839</c:v>
                </c:pt>
                <c:pt idx="135">
                  <c:v>99.24819857488157</c:v>
                </c:pt>
                <c:pt idx="136">
                  <c:v>99.034406063304885</c:v>
                </c:pt>
                <c:pt idx="137">
                  <c:v>98.822800408111959</c:v>
                </c:pt>
                <c:pt idx="138">
                  <c:v>98.613418035766472</c:v>
                </c:pt>
                <c:pt idx="139">
                  <c:v>98.406289032402626</c:v>
                </c:pt>
                <c:pt idx="140">
                  <c:v>98.201437444729294</c:v>
                </c:pt>
                <c:pt idx="141">
                  <c:v>97.998881576669945</c:v>
                </c:pt>
                <c:pt idx="142">
                  <c:v>97.798634280700114</c:v>
                </c:pt>
                <c:pt idx="143">
                  <c:v>97.600703242982277</c:v>
                </c:pt>
                <c:pt idx="144">
                  <c:v>97.40509126152503</c:v>
                </c:pt>
                <c:pt idx="145">
                  <c:v>97.211796516713335</c:v>
                </c:pt>
                <c:pt idx="146">
                  <c:v>97.020812833668188</c:v>
                </c:pt>
                <c:pt idx="147">
                  <c:v>96.832129935995667</c:v>
                </c:pt>
                <c:pt idx="148">
                  <c:v>96.645733690579533</c:v>
                </c:pt>
                <c:pt idx="149">
                  <c:v>96.461606343158039</c:v>
                </c:pt>
                <c:pt idx="150">
                  <c:v>96.279726744501758</c:v>
                </c:pt>
                <c:pt idx="151">
                  <c:v>96.100070567080181</c:v>
                </c:pt>
                <c:pt idx="152">
                  <c:v>95.922610512167907</c:v>
                </c:pt>
                <c:pt idx="153">
                  <c:v>95.747316507395297</c:v>
                </c:pt>
                <c:pt idx="154">
                  <c:v>95.574155894798977</c:v>
                </c:pt>
                <c:pt idx="155">
                  <c:v>95.403093609470133</c:v>
                </c:pt>
                <c:pt idx="156">
                  <c:v>95.234092348935278</c:v>
                </c:pt>
                <c:pt idx="157">
                  <c:v>95.06711273343663</c:v>
                </c:pt>
                <c:pt idx="158">
                  <c:v>94.902113457306385</c:v>
                </c:pt>
                <c:pt idx="159">
                  <c:v>94.739051431651205</c:v>
                </c:pt>
                <c:pt idx="160">
                  <c:v>94.577881918582278</c:v>
                </c:pt>
                <c:pt idx="161">
                  <c:v>94.41855865724105</c:v>
                </c:pt>
                <c:pt idx="162">
                  <c:v>94.261033981882036</c:v>
                </c:pt>
                <c:pt idx="163">
                  <c:v>94.105258932282794</c:v>
                </c:pt>
                <c:pt idx="164">
                  <c:v>93.951183356757426</c:v>
                </c:pt>
                <c:pt idx="165">
                  <c:v>93.798756008051882</c:v>
                </c:pt>
                <c:pt idx="166">
                  <c:v>93.647924632403445</c:v>
                </c:pt>
                <c:pt idx="167">
                  <c:v>93.498636052043608</c:v>
                </c:pt>
                <c:pt idx="168">
                  <c:v>93.350836241422797</c:v>
                </c:pt>
                <c:pt idx="169">
                  <c:v>93.204470397433028</c:v>
                </c:pt>
                <c:pt idx="170">
                  <c:v>93.059483003897085</c:v>
                </c:pt>
                <c:pt idx="171">
                  <c:v>92.91581789059083</c:v>
                </c:pt>
                <c:pt idx="172">
                  <c:v>92.773418287056245</c:v>
                </c:pt>
                <c:pt idx="173">
                  <c:v>92.632226871456552</c:v>
                </c:pt>
                <c:pt idx="174">
                  <c:v>92.492185814717729</c:v>
                </c:pt>
                <c:pt idx="175">
                  <c:v>92.353236820192066</c:v>
                </c:pt>
                <c:pt idx="176">
                  <c:v>92.215321159070953</c:v>
                </c:pt>
                <c:pt idx="177">
                  <c:v>92.078379701766437</c:v>
                </c:pt>
                <c:pt idx="178">
                  <c:v>91.942352945470944</c:v>
                </c:pt>
                <c:pt idx="179">
                  <c:v>91.80718103809744</c:v>
                </c:pt>
                <c:pt idx="180">
                  <c:v>91.672803798792089</c:v>
                </c:pt>
                <c:pt idx="181">
                  <c:v>91.539160735203296</c:v>
                </c:pt>
                <c:pt idx="182">
                  <c:v>91.406191057682989</c:v>
                </c:pt>
                <c:pt idx="183">
                  <c:v>91.273833690586045</c:v>
                </c:pt>
                <c:pt idx="184">
                  <c:v>91.142027280826611</c:v>
                </c:pt>
                <c:pt idx="185">
                  <c:v>91.010710203841882</c:v>
                </c:pt>
                <c:pt idx="186">
                  <c:v>90.879820567104375</c:v>
                </c:pt>
                <c:pt idx="187">
                  <c:v>90.749296211318807</c:v>
                </c:pt>
                <c:pt idx="188">
                  <c:v>90.619074709429327</c:v>
                </c:pt>
                <c:pt idx="189">
                  <c:v>90.489093363557231</c:v>
                </c:pt>
                <c:pt idx="190">
                  <c:v>90.359289199982427</c:v>
                </c:pt>
                <c:pt idx="191">
                  <c:v>90.229598962274181</c:v>
                </c:pt>
                <c:pt idx="192">
                  <c:v>90.099959102671221</c:v>
                </c:pt>
                <c:pt idx="193">
                  <c:v>89.970305771804519</c:v>
                </c:pt>
                <c:pt idx="194">
                  <c:v>89.840574806850896</c:v>
                </c:pt>
                <c:pt idx="195">
                  <c:v>89.710701718198635</c:v>
                </c:pt>
                <c:pt idx="196">
                  <c:v>89.580621674702869</c:v>
                </c:pt>
                <c:pt idx="197">
                  <c:v>89.450269487601517</c:v>
                </c:pt>
                <c:pt idx="198">
                  <c:v>89.319579593159062</c:v>
                </c:pt>
                <c:pt idx="199">
                  <c:v>89.188486034099981</c:v>
                </c:pt>
                <c:pt idx="200">
                  <c:v>89.056922439890158</c:v>
                </c:pt>
                <c:pt idx="201">
                  <c:v>88.924822005919651</c:v>
                </c:pt>
                <c:pt idx="202">
                  <c:v>88.792117471636658</c:v>
                </c:pt>
                <c:pt idx="203">
                  <c:v>88.658741097679311</c:v>
                </c:pt>
                <c:pt idx="204">
                  <c:v>88.524624642047613</c:v>
                </c:pt>
                <c:pt idx="205">
                  <c:v>88.389699335355417</c:v>
                </c:pt>
                <c:pt idx="206">
                  <c:v>88.253895855198564</c:v>
                </c:pt>
                <c:pt idx="207">
                  <c:v>88.117144299673384</c:v>
                </c:pt>
                <c:pt idx="208">
                  <c:v>87.979374160075949</c:v>
                </c:pt>
                <c:pt idx="209">
                  <c:v>87.840514292811349</c:v>
                </c:pt>
                <c:pt idx="210">
                  <c:v>87.700492890538527</c:v>
                </c:pt>
                <c:pt idx="211">
                  <c:v>87.559237452575346</c:v>
                </c:pt>
                <c:pt idx="212">
                  <c:v>87.416674754585983</c:v>
                </c:pt>
                <c:pt idx="213">
                  <c:v>87.272730817570718</c:v>
                </c:pt>
                <c:pt idx="214">
                  <c:v>87.127330876177027</c:v>
                </c:pt>
                <c:pt idx="215">
                  <c:v>86.9803993463496</c:v>
                </c:pt>
                <c:pt idx="216">
                  <c:v>86.831859792334583</c:v>
                </c:pt>
                <c:pt idx="217">
                  <c:v>86.681634893053172</c:v>
                </c:pt>
                <c:pt idx="218">
                  <c:v>86.529646407857896</c:v>
                </c:pt>
                <c:pt idx="219">
                  <c:v>86.375815141684399</c:v>
                </c:pt>
                <c:pt idx="220">
                  <c:v>86.220060909611021</c:v>
                </c:pt>
                <c:pt idx="221">
                  <c:v>86.062302500836722</c:v>
                </c:pt>
                <c:pt idx="222">
                  <c:v>85.902457642088763</c:v>
                </c:pt>
                <c:pt idx="223">
                  <c:v>85.740442960470091</c:v>
                </c:pt>
                <c:pt idx="224">
                  <c:v>85.576173945756892</c:v>
                </c:pt>
                <c:pt idx="225">
                  <c:v>85.409564912156043</c:v>
                </c:pt>
                <c:pt idx="226">
                  <c:v>85.240528959532512</c:v>
                </c:pt>
                <c:pt idx="227">
                  <c:v>85.068977934117171</c:v>
                </c:pt>
                <c:pt idx="228">
                  <c:v>84.894822388704995</c:v>
                </c:pt>
                <c:pt idx="229">
                  <c:v>84.717971542355215</c:v>
                </c:pt>
                <c:pt idx="230">
                  <c:v>84.538333239604043</c:v>
                </c:pt>
                <c:pt idx="231">
                  <c:v>84.355813909203235</c:v>
                </c:pt>
                <c:pt idx="232">
                  <c:v>84.170318522396428</c:v>
                </c:pt>
                <c:pt idx="233">
                  <c:v>83.981750550748444</c:v>
                </c:pt>
                <c:pt idx="234">
                  <c:v>83.790011923542039</c:v>
                </c:pt>
                <c:pt idx="235">
                  <c:v>83.595002984759475</c:v>
                </c:pt>
                <c:pt idx="236">
                  <c:v>83.396622449666381</c:v>
                </c:pt>
                <c:pt idx="237">
                  <c:v>83.194767361018606</c:v>
                </c:pt>
                <c:pt idx="238">
                  <c:v>82.989333044913479</c:v>
                </c:pt>
                <c:pt idx="239">
                  <c:v>82.780213066309514</c:v>
                </c:pt>
                <c:pt idx="240">
                  <c:v>82.567299184240781</c:v>
                </c:pt>
                <c:pt idx="241">
                  <c:v>82.350481306755043</c:v>
                </c:pt>
                <c:pt idx="242">
                  <c:v>82.129647445607034</c:v>
                </c:pt>
                <c:pt idx="243">
                  <c:v>81.904683670741207</c:v>
                </c:pt>
                <c:pt idx="244">
                  <c:v>81.675474064602369</c:v>
                </c:pt>
                <c:pt idx="245">
                  <c:v>81.441900676315214</c:v>
                </c:pt>
                <c:pt idx="246">
                  <c:v>81.203843475777418</c:v>
                </c:pt>
                <c:pt idx="247">
                  <c:v>80.961180307716688</c:v>
                </c:pt>
                <c:pt idx="248">
                  <c:v>80.713786845764162</c:v>
                </c:pt>
                <c:pt idx="249">
                  <c:v>80.461536546603014</c:v>
                </c:pt>
                <c:pt idx="250">
                  <c:v>80.204300604255479</c:v>
                </c:pt>
                <c:pt idx="251">
                  <c:v>79.941947904577987</c:v>
                </c:pt>
                <c:pt idx="252">
                  <c:v>79.67434498003567</c:v>
                </c:pt>
                <c:pt idx="253">
                  <c:v>79.401355964841358</c:v>
                </c:pt>
                <c:pt idx="254">
                  <c:v>79.122842550542899</c:v>
                </c:pt>
                <c:pt idx="255">
                  <c:v>78.838663942153914</c:v>
                </c:pt>
                <c:pt idx="256">
                  <c:v>78.548676814929721</c:v>
                </c:pt>
                <c:pt idx="257">
                  <c:v>78.252735271897052</c:v>
                </c:pt>
                <c:pt idx="258">
                  <c:v>77.950690802256133</c:v>
                </c:pt>
                <c:pt idx="259">
                  <c:v>77.642392240780424</c:v>
                </c:pt>
                <c:pt idx="260">
                  <c:v>77.327685728351028</c:v>
                </c:pt>
                <c:pt idx="261">
                  <c:v>77.00641467377018</c:v>
                </c:pt>
                <c:pt idx="262">
                  <c:v>76.678419717010726</c:v>
                </c:pt>
                <c:pt idx="263">
                  <c:v>76.343538694067703</c:v>
                </c:pt>
                <c:pt idx="264">
                  <c:v>76.001606603591341</c:v>
                </c:pt>
                <c:pt idx="265">
                  <c:v>75.652455575490919</c:v>
                </c:pt>
                <c:pt idx="266">
                  <c:v>75.295914841713525</c:v>
                </c:pt>
                <c:pt idx="267">
                  <c:v>74.931810709413938</c:v>
                </c:pt>
                <c:pt idx="268">
                  <c:v>74.559966536745449</c:v>
                </c:pt>
                <c:pt idx="269">
                  <c:v>74.180202711517282</c:v>
                </c:pt>
                <c:pt idx="270">
                  <c:v>73.792336632977879</c:v>
                </c:pt>
                <c:pt idx="271">
                  <c:v>73.396182696999659</c:v>
                </c:pt>
                <c:pt idx="272">
                  <c:v>72.991552284958075</c:v>
                </c:pt>
                <c:pt idx="273">
                  <c:v>72.578253756611019</c:v>
                </c:pt>
                <c:pt idx="274">
                  <c:v>72.15609244730922</c:v>
                </c:pt>
                <c:pt idx="275">
                  <c:v>71.724870669875486</c:v>
                </c:pt>
                <c:pt idx="276">
                  <c:v>71.284387721520602</c:v>
                </c:pt>
                <c:pt idx="277">
                  <c:v>70.834439896173691</c:v>
                </c:pt>
                <c:pt idx="278">
                  <c:v>70.374820502627074</c:v>
                </c:pt>
                <c:pt idx="279">
                  <c:v>69.905319888917049</c:v>
                </c:pt>
                <c:pt idx="280">
                  <c:v>69.425725473376858</c:v>
                </c:pt>
                <c:pt idx="281">
                  <c:v>68.935821782822075</c:v>
                </c:pt>
                <c:pt idx="282">
                  <c:v>68.435390498346436</c:v>
                </c:pt>
                <c:pt idx="283">
                  <c:v>67.924210509224139</c:v>
                </c:pt>
                <c:pt idx="284">
                  <c:v>67.402057975436037</c:v>
                </c:pt>
                <c:pt idx="285">
                  <c:v>66.868706399355347</c:v>
                </c:pt>
                <c:pt idx="286">
                  <c:v>66.323926707144125</c:v>
                </c:pt>
                <c:pt idx="287">
                  <c:v>65.767487340430392</c:v>
                </c:pt>
                <c:pt idx="288">
                  <c:v>65.199154358852567</c:v>
                </c:pt>
                <c:pt idx="289">
                  <c:v>64.618691554068761</c:v>
                </c:pt>
                <c:pt idx="290">
                  <c:v>64.025860575844433</c:v>
                </c:pt>
                <c:pt idx="291">
                  <c:v>63.420421070839268</c:v>
                </c:pt>
                <c:pt idx="292">
                  <c:v>62.80213083472357</c:v>
                </c:pt>
                <c:pt idx="293">
                  <c:v>62.170745978263881</c:v>
                </c:pt>
                <c:pt idx="294">
                  <c:v>61.526021108000108</c:v>
                </c:pt>
                <c:pt idx="295">
                  <c:v>60.867709522175289</c:v>
                </c:pt>
                <c:pt idx="296">
                  <c:v>60.19556342251505</c:v>
                </c:pt>
                <c:pt idx="297">
                  <c:v>59.509334142500407</c:v>
                </c:pt>
                <c:pt idx="298">
                  <c:v>58.808772392721835</c:v>
                </c:pt>
                <c:pt idx="299">
                  <c:v>58.093628523897365</c:v>
                </c:pt>
                <c:pt idx="300">
                  <c:v>57.363652808106906</c:v>
                </c:pt>
                <c:pt idx="301">
                  <c:v>56.618595738756966</c:v>
                </c:pt>
                <c:pt idx="302">
                  <c:v>55.858208349748537</c:v>
                </c:pt>
                <c:pt idx="303">
                  <c:v>55.082242554269484</c:v>
                </c:pt>
                <c:pt idx="304">
                  <c:v>54.290451503572413</c:v>
                </c:pt>
                <c:pt idx="305">
                  <c:v>53.48258996602857</c:v>
                </c:pt>
                <c:pt idx="306">
                  <c:v>52.658414726669406</c:v>
                </c:pt>
                <c:pt idx="307">
                  <c:v>51.817685007336934</c:v>
                </c:pt>
                <c:pt idx="308">
                  <c:v>50.960162907462063</c:v>
                </c:pt>
                <c:pt idx="309">
                  <c:v>50.085613865378576</c:v>
                </c:pt>
                <c:pt idx="310">
                  <c:v>49.193807139952071</c:v>
                </c:pt>
                <c:pt idx="311">
                  <c:v>48.284516312171519</c:v>
                </c:pt>
                <c:pt idx="312">
                  <c:v>47.357519806195285</c:v>
                </c:pt>
                <c:pt idx="313">
                  <c:v>46.412601429189777</c:v>
                </c:pt>
                <c:pt idx="314">
                  <c:v>45.449550929117407</c:v>
                </c:pt>
                <c:pt idx="315">
                  <c:v>44.468164569449073</c:v>
                </c:pt>
                <c:pt idx="316">
                  <c:v>43.468245719582143</c:v>
                </c:pt>
                <c:pt idx="317">
                  <c:v>42.449605459531568</c:v>
                </c:pt>
                <c:pt idx="318">
                  <c:v>41.412063197251626</c:v>
                </c:pt>
                <c:pt idx="319">
                  <c:v>40.355447296714999</c:v>
                </c:pt>
                <c:pt idx="320">
                  <c:v>39.279595714651094</c:v>
                </c:pt>
                <c:pt idx="321">
                  <c:v>38.184356643603508</c:v>
                </c:pt>
                <c:pt idx="322">
                  <c:v>37.069589158730963</c:v>
                </c:pt>
                <c:pt idx="323">
                  <c:v>35.935163865533355</c:v>
                </c:pt>
                <c:pt idx="324">
                  <c:v>34.780963545453972</c:v>
                </c:pt>
                <c:pt idx="325">
                  <c:v>33.6068837960689</c:v>
                </c:pt>
                <c:pt idx="326">
                  <c:v>32.412833662357173</c:v>
                </c:pt>
                <c:pt idx="327">
                  <c:v>31.198736255332904</c:v>
                </c:pt>
                <c:pt idx="328">
                  <c:v>29.964529354122618</c:v>
                </c:pt>
                <c:pt idx="329">
                  <c:v>28.710165987400018</c:v>
                </c:pt>
                <c:pt idx="330">
                  <c:v>27.435614989929491</c:v>
                </c:pt>
                <c:pt idx="331">
                  <c:v>26.14086152985314</c:v>
                </c:pt>
                <c:pt idx="332">
                  <c:v>24.82590760225554</c:v>
                </c:pt>
                <c:pt idx="333">
                  <c:v>23.490772484482193</c:v>
                </c:pt>
                <c:pt idx="334">
                  <c:v>22.135493148670179</c:v>
                </c:pt>
                <c:pt idx="335">
                  <c:v>20.760124626965592</c:v>
                </c:pt>
                <c:pt idx="336">
                  <c:v>19.364740324978897</c:v>
                </c:pt>
                <c:pt idx="337">
                  <c:v>17.949432279116962</c:v>
                </c:pt>
                <c:pt idx="338">
                  <c:v>16.514311353642654</c:v>
                </c:pt>
                <c:pt idx="339">
                  <c:v>15.059507373471547</c:v>
                </c:pt>
                <c:pt idx="340">
                  <c:v>13.585169189023901</c:v>
                </c:pt>
                <c:pt idx="341">
                  <c:v>12.09146466974704</c:v>
                </c:pt>
                <c:pt idx="342">
                  <c:v>10.578580623302202</c:v>
                </c:pt>
                <c:pt idx="343">
                  <c:v>9.0467226378231089</c:v>
                </c:pt>
                <c:pt idx="344">
                  <c:v>7.4961148451276642</c:v>
                </c:pt>
                <c:pt idx="345">
                  <c:v>5.9269996032681433</c:v>
                </c:pt>
                <c:pt idx="346">
                  <c:v>4.3396370973580645</c:v>
                </c:pt>
                <c:pt idx="347">
                  <c:v>2.7343048582041831</c:v>
                </c:pt>
                <c:pt idx="348">
                  <c:v>1.1112971988824256</c:v>
                </c:pt>
                <c:pt idx="349">
                  <c:v>-0.52907542995629342</c:v>
                </c:pt>
                <c:pt idx="350">
                  <c:v>-2.1864871646118615</c:v>
                </c:pt>
                <c:pt idx="351">
                  <c:v>-3.860597530582254</c:v>
                </c:pt>
                <c:pt idx="352">
                  <c:v>-5.5510523197481234</c:v>
                </c:pt>
                <c:pt idx="353">
                  <c:v>-7.2574845390469989</c:v>
                </c:pt>
                <c:pt idx="354">
                  <c:v>-8.9795154265273709</c:v>
                </c:pt>
                <c:pt idx="355">
                  <c:v>-10.716755530038711</c:v>
                </c:pt>
                <c:pt idx="356">
                  <c:v>-12.468805843201892</c:v>
                </c:pt>
                <c:pt idx="357">
                  <c:v>-14.235258992721754</c:v>
                </c:pt>
                <c:pt idx="358">
                  <c:v>-16.015700470572767</c:v>
                </c:pt>
                <c:pt idx="359">
                  <c:v>-17.809709904085963</c:v>
                </c:pt>
                <c:pt idx="360">
                  <c:v>-19.616862356538917</c:v>
                </c:pt>
                <c:pt idx="361">
                  <c:v>-21.436729650451184</c:v>
                </c:pt>
                <c:pt idx="362">
                  <c:v>-23.268881705478094</c:v>
                </c:pt>
                <c:pt idx="363">
                  <c:v>-25.112887882530686</c:v>
                </c:pt>
                <c:pt idx="364">
                  <c:v>-26.968318325566628</c:v>
                </c:pt>
                <c:pt idx="365">
                  <c:v>-28.834745292370314</c:v>
                </c:pt>
                <c:pt idx="366">
                  <c:v>-30.711744465602919</c:v>
                </c:pt>
                <c:pt idx="367">
                  <c:v>-32.598896235421563</c:v>
                </c:pt>
                <c:pt idx="368">
                  <c:v>-34.495786945070563</c:v>
                </c:pt>
                <c:pt idx="369">
                  <c:v>-36.402010091014347</c:v>
                </c:pt>
                <c:pt idx="370">
                  <c:v>-38.31716746942692</c:v>
                </c:pt>
                <c:pt idx="371">
                  <c:v>-40.240870261156942</c:v>
                </c:pt>
                <c:pt idx="372">
                  <c:v>-42.172740047670516</c:v>
                </c:pt>
                <c:pt idx="373">
                  <c:v>-44.112409750897598</c:v>
                </c:pt>
                <c:pt idx="374">
                  <c:v>-46.059524490414674</c:v>
                </c:pt>
                <c:pt idx="375">
                  <c:v>-48.01374235193154</c:v>
                </c:pt>
                <c:pt idx="376">
                  <c:v>-49.974735061652893</c:v>
                </c:pt>
                <c:pt idx="377">
                  <c:v>-51.942188561707326</c:v>
                </c:pt>
                <c:pt idx="378">
                  <c:v>-53.915803482523245</c:v>
                </c:pt>
                <c:pt idx="379">
                  <c:v>-55.89529550869878</c:v>
                </c:pt>
                <c:pt idx="380">
                  <c:v>-57.880395635690149</c:v>
                </c:pt>
                <c:pt idx="381">
                  <c:v>-59.870850315293751</c:v>
                </c:pt>
                <c:pt idx="382">
                  <c:v>-61.866421488723887</c:v>
                </c:pt>
                <c:pt idx="383">
                  <c:v>-63.866886506778258</c:v>
                </c:pt>
                <c:pt idx="384">
                  <c:v>-65.872037937352928</c:v>
                </c:pt>
                <c:pt idx="385">
                  <c:v>-67.881683261281523</c:v>
                </c:pt>
                <c:pt idx="386">
                  <c:v>-69.895644458204487</c:v>
                </c:pt>
                <c:pt idx="387">
                  <c:v>-71.913757484852056</c:v>
                </c:pt>
                <c:pt idx="388">
                  <c:v>-73.935871648808472</c:v>
                </c:pt>
                <c:pt idx="389">
                  <c:v>-75.961848881449242</c:v>
                </c:pt>
                <c:pt idx="390">
                  <c:v>-77.991562914362873</c:v>
                </c:pt>
                <c:pt idx="391">
                  <c:v>-80.024898364124113</c:v>
                </c:pt>
                <c:pt idx="392">
                  <c:v>-82.06174973083904</c:v>
                </c:pt>
                <c:pt idx="393">
                  <c:v>-84.102020316351002</c:v>
                </c:pt>
                <c:pt idx="394">
                  <c:v>-86.145621068471598</c:v>
                </c:pt>
                <c:pt idx="395">
                  <c:v>-88.192469357999471</c:v>
                </c:pt>
                <c:pt idx="396">
                  <c:v>-90.242487695665943</c:v>
                </c:pt>
                <c:pt idx="397">
                  <c:v>-92.295602396471907</c:v>
                </c:pt>
                <c:pt idx="398">
                  <c:v>-94.351742199175533</c:v>
                </c:pt>
                <c:pt idx="399">
                  <c:v>-96.410836848925044</c:v>
                </c:pt>
                <c:pt idx="400">
                  <c:v>-98.472815651251437</c:v>
                </c:pt>
              </c:numCache>
            </c:numRef>
          </c:yVal>
          <c:smooth val="1"/>
          <c:extLst>
            <c:ext xmlns:c16="http://schemas.microsoft.com/office/drawing/2014/chart" uri="{C3380CC4-5D6E-409C-BE32-E72D297353CC}">
              <c16:uniqueId val="{00000001-E2D9-4BFB-A900-F38F4F3A0A20}"/>
            </c:ext>
          </c:extLst>
        </c:ser>
        <c:dLbls>
          <c:showLegendKey val="0"/>
          <c:showVal val="0"/>
          <c:showCatName val="0"/>
          <c:showSerName val="0"/>
          <c:showPercent val="0"/>
          <c:showBubbleSize val="0"/>
        </c:dLbls>
        <c:axId val="18290176"/>
        <c:axId val="18291712"/>
      </c:scatterChart>
      <c:valAx>
        <c:axId val="530503168"/>
        <c:scaling>
          <c:logBase val="10"/>
          <c:orientation val="minMax"/>
          <c:min val="100"/>
        </c:scaling>
        <c:delete val="0"/>
        <c:axPos val="b"/>
        <c:minorGridlines>
          <c:spPr>
            <a:ln>
              <a:prstDash val="sysDot"/>
            </a:ln>
          </c:spPr>
        </c:minorGridlines>
        <c:title>
          <c:tx>
            <c:rich>
              <a:bodyPr rot="0" spcFirstLastPara="0" vertOverflow="ellipsis" vert="horz" wrap="square" anchor="ctr" anchorCtr="1"/>
              <a:lstStyle/>
              <a:p>
                <a:pPr>
                  <a:defRPr lang="zh-CN" sz="1200" b="1" i="0" u="none" strike="noStrike" kern="1200" baseline="0">
                    <a:solidFill>
                      <a:schemeClr val="tx1"/>
                    </a:solidFill>
                    <a:latin typeface="+mn-lt"/>
                    <a:ea typeface="+mn-ea"/>
                    <a:cs typeface="+mn-cs"/>
                  </a:defRPr>
                </a:pPr>
                <a:r>
                  <a:rPr lang="en-US" sz="1200"/>
                  <a:t>Frequency (Hz)</a:t>
                </a:r>
              </a:p>
            </c:rich>
          </c:tx>
          <c:overlay val="0"/>
        </c:title>
        <c:numFmt formatCode="#,##0" sourceLinked="0"/>
        <c:majorTickMark val="none"/>
        <c:minorTickMark val="none"/>
        <c:tickLblPos val="low"/>
        <c:txPr>
          <a:bodyPr rot="-60000000" spcFirstLastPara="0" vertOverflow="ellipsis" vert="horz" wrap="square" anchor="ctr" anchorCtr="0"/>
          <a:lstStyle/>
          <a:p>
            <a:pPr>
              <a:defRPr lang="zh-CN" sz="1400" b="0" i="0" u="none" strike="noStrike" kern="1200" baseline="0">
                <a:solidFill>
                  <a:schemeClr val="tx1"/>
                </a:solidFill>
                <a:latin typeface="+mn-lt"/>
                <a:ea typeface="+mn-ea"/>
                <a:cs typeface="+mn-cs"/>
              </a:defRPr>
            </a:pPr>
            <a:endParaRPr lang="zh-TW"/>
          </a:p>
        </c:txPr>
        <c:crossAx val="530505088"/>
        <c:crossesAt val="0"/>
        <c:crossBetween val="midCat"/>
      </c:valAx>
      <c:valAx>
        <c:axId val="530505088"/>
        <c:scaling>
          <c:orientation val="minMax"/>
          <c:max val="60"/>
          <c:min val="-60"/>
        </c:scaling>
        <c:delete val="0"/>
        <c:axPos val="l"/>
        <c:majorGridlines/>
        <c:title>
          <c:tx>
            <c:rich>
              <a:bodyPr rot="-5400000" spcFirstLastPara="0" vertOverflow="ellipsis" vert="horz" wrap="square" anchor="ctr" anchorCtr="1"/>
              <a:lstStyle/>
              <a:p>
                <a:pPr>
                  <a:defRPr lang="zh-CN" sz="1400" b="1" i="0" u="none" strike="noStrike" kern="1200" baseline="0">
                    <a:solidFill>
                      <a:srgbClr val="0070C0"/>
                    </a:solidFill>
                    <a:latin typeface="+mn-lt"/>
                    <a:ea typeface="+mn-ea"/>
                    <a:cs typeface="+mn-cs"/>
                  </a:defRPr>
                </a:pPr>
                <a:r>
                  <a:rPr lang="en-US" sz="1400">
                    <a:solidFill>
                      <a:srgbClr val="0070C0"/>
                    </a:solidFill>
                  </a:rPr>
                  <a:t>Gain (dB)</a:t>
                </a:r>
              </a:p>
            </c:rich>
          </c:tx>
          <c:layout>
            <c:manualLayout>
              <c:xMode val="edge"/>
              <c:yMode val="edge"/>
              <c:x val="1.6220068368872916E-2"/>
              <c:y val="0.38309661531757921"/>
            </c:manualLayout>
          </c:layout>
          <c:overlay val="0"/>
        </c:title>
        <c:numFmt formatCode="0" sourceLinked="0"/>
        <c:majorTickMark val="out"/>
        <c:minorTickMark val="none"/>
        <c:tickLblPos val="nextTo"/>
        <c:txPr>
          <a:bodyPr rot="-60000000" spcFirstLastPara="0" vertOverflow="ellipsis" vert="horz" wrap="square" anchor="ctr" anchorCtr="1"/>
          <a:lstStyle/>
          <a:p>
            <a:pPr>
              <a:defRPr lang="zh-CN" sz="1200" b="0" i="0" u="none" strike="noStrike" kern="1200" baseline="0">
                <a:solidFill>
                  <a:srgbClr val="0070C0"/>
                </a:solidFill>
                <a:latin typeface="+mn-lt"/>
                <a:ea typeface="+mn-ea"/>
                <a:cs typeface="+mn-cs"/>
              </a:defRPr>
            </a:pPr>
            <a:endParaRPr lang="zh-TW"/>
          </a:p>
        </c:txPr>
        <c:crossAx val="530503168"/>
        <c:crossesAt val="100"/>
        <c:crossBetween val="midCat"/>
        <c:majorUnit val="20"/>
      </c:valAx>
      <c:valAx>
        <c:axId val="18290176"/>
        <c:scaling>
          <c:logBase val="10"/>
          <c:orientation val="minMax"/>
        </c:scaling>
        <c:delete val="1"/>
        <c:axPos val="b"/>
        <c:numFmt formatCode="0" sourceLinked="1"/>
        <c:majorTickMark val="out"/>
        <c:minorTickMark val="none"/>
        <c:tickLblPos val="nextTo"/>
        <c:crossAx val="18291712"/>
        <c:crossesAt val="0"/>
        <c:crossBetween val="midCat"/>
      </c:valAx>
      <c:valAx>
        <c:axId val="18291712"/>
        <c:scaling>
          <c:orientation val="minMax"/>
          <c:max val="160"/>
          <c:min val="-160"/>
        </c:scaling>
        <c:delete val="0"/>
        <c:axPos val="r"/>
        <c:title>
          <c:tx>
            <c:rich>
              <a:bodyPr rot="-5400000" spcFirstLastPara="0" vertOverflow="ellipsis" vert="horz" wrap="square" anchor="ctr" anchorCtr="1"/>
              <a:lstStyle/>
              <a:p>
                <a:pPr>
                  <a:defRPr lang="zh-CN" sz="1400" b="1" i="0" u="none" strike="noStrike" kern="1200" baseline="0">
                    <a:solidFill>
                      <a:srgbClr val="C00000"/>
                    </a:solidFill>
                    <a:latin typeface="+mn-lt"/>
                    <a:ea typeface="+mn-ea"/>
                    <a:cs typeface="+mn-cs"/>
                  </a:defRPr>
                </a:pPr>
                <a:r>
                  <a:rPr lang="en-US" sz="1400">
                    <a:solidFill>
                      <a:srgbClr val="C00000"/>
                    </a:solidFill>
                  </a:rPr>
                  <a:t>Phase ( </a:t>
                </a:r>
                <a:r>
                  <a:rPr lang="en-US" sz="1400">
                    <a:solidFill>
                      <a:srgbClr val="C00000"/>
                    </a:solidFill>
                    <a:latin typeface="Arial"/>
                    <a:cs typeface="Arial"/>
                  </a:rPr>
                  <a:t>⁰ </a:t>
                </a:r>
                <a:r>
                  <a:rPr lang="en-US" sz="1400">
                    <a:solidFill>
                      <a:srgbClr val="C00000"/>
                    </a:solidFill>
                  </a:rPr>
                  <a:t>)</a:t>
                </a:r>
              </a:p>
            </c:rich>
          </c:tx>
          <c:layout>
            <c:manualLayout>
              <c:xMode val="edge"/>
              <c:yMode val="edge"/>
              <c:x val="0.92622002147603522"/>
              <c:y val="0.37124837948777956"/>
            </c:manualLayout>
          </c:layout>
          <c:overlay val="0"/>
        </c:title>
        <c:numFmt formatCode="0" sourceLinked="0"/>
        <c:majorTickMark val="out"/>
        <c:minorTickMark val="none"/>
        <c:tickLblPos val="nextTo"/>
        <c:txPr>
          <a:bodyPr rot="-60000000" spcFirstLastPara="0" vertOverflow="ellipsis" vert="horz" wrap="square" anchor="ctr" anchorCtr="1"/>
          <a:lstStyle/>
          <a:p>
            <a:pPr>
              <a:defRPr lang="zh-CN" sz="1200" b="0" i="0" u="none" strike="noStrike" kern="1200" baseline="0">
                <a:solidFill>
                  <a:srgbClr val="C00000"/>
                </a:solidFill>
                <a:latin typeface="+mn-lt"/>
                <a:ea typeface="+mn-ea"/>
                <a:cs typeface="+mn-cs"/>
              </a:defRPr>
            </a:pPr>
            <a:endParaRPr lang="zh-TW"/>
          </a:p>
        </c:txPr>
        <c:crossAx val="18290176"/>
        <c:crosses val="max"/>
        <c:crossBetween val="midCat"/>
        <c:majorUnit val="40"/>
      </c:valAx>
    </c:plotArea>
    <c:legend>
      <c:legendPos val="r"/>
      <c:layout>
        <c:manualLayout>
          <c:xMode val="edge"/>
          <c:yMode val="edge"/>
          <c:x val="0.13719998623330196"/>
          <c:y val="0.64321598813601211"/>
          <c:w val="0.18049736933568236"/>
          <c:h val="0.12304710956048322"/>
        </c:manualLayout>
      </c:layout>
      <c:overlay val="0"/>
      <c:spPr>
        <a:solidFill>
          <a:schemeClr val="bg1"/>
        </a:solidFill>
        <a:ln>
          <a:solidFill>
            <a:schemeClr val="tx1"/>
          </a:solidFill>
        </a:ln>
      </c:spPr>
      <c:txPr>
        <a:bodyPr rot="0" spcFirstLastPara="0" vertOverflow="ellipsis" vert="horz" wrap="square" anchor="ctr" anchorCtr="1"/>
        <a:lstStyle/>
        <a:p>
          <a:pPr>
            <a:defRPr lang="zh-CN" sz="1400" b="0" i="0" u="none" strike="noStrike" kern="1200" baseline="0">
              <a:solidFill>
                <a:schemeClr val="tx1"/>
              </a:solidFill>
              <a:latin typeface="+mn-lt"/>
              <a:ea typeface="+mn-ea"/>
              <a:cs typeface="+mn-cs"/>
            </a:defRPr>
          </a:pPr>
          <a:endParaRPr lang="zh-TW"/>
        </a:p>
      </c:txPr>
    </c:legend>
    <c:plotVisOnly val="1"/>
    <c:dispBlanksAs val="gap"/>
    <c:showDLblsOverMax val="0"/>
  </c:chart>
  <c:txPr>
    <a:bodyPr/>
    <a:lstStyle/>
    <a:p>
      <a:pPr>
        <a:defRPr lang="zh-CN"/>
      </a:pPr>
      <a:endParaRPr lang="zh-TW"/>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TW"/>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1400" b="1" i="0" u="none" strike="noStrike" kern="1200" baseline="0">
                <a:solidFill>
                  <a:schemeClr val="tx1"/>
                </a:solidFill>
                <a:latin typeface="+mn-lt"/>
                <a:ea typeface="+mn-ea"/>
                <a:cs typeface="+mn-cs"/>
              </a:defRPr>
            </a:pPr>
            <a:r>
              <a:rPr lang="en-US" sz="1400"/>
              <a:t>Gain</a:t>
            </a:r>
          </a:p>
        </c:rich>
      </c:tx>
      <c:layout>
        <c:manualLayout>
          <c:xMode val="edge"/>
          <c:yMode val="edge"/>
          <c:x val="0.37487036354856207"/>
          <c:y val="4.7738469311054431E-2"/>
        </c:manualLayout>
      </c:layout>
      <c:overlay val="0"/>
    </c:title>
    <c:autoTitleDeleted val="0"/>
    <c:plotArea>
      <c:layout>
        <c:manualLayout>
          <c:layoutTarget val="inner"/>
          <c:xMode val="edge"/>
          <c:yMode val="edge"/>
          <c:x val="0.13754928180157133"/>
          <c:y val="0.16504197701770776"/>
          <c:w val="0.73309107814769525"/>
          <c:h val="0.60450453443392704"/>
        </c:manualLayout>
      </c:layout>
      <c:scatterChart>
        <c:scatterStyle val="smoothMarker"/>
        <c:varyColors val="0"/>
        <c:ser>
          <c:idx val="0"/>
          <c:order val="0"/>
          <c:tx>
            <c:v>PowerStage</c:v>
          </c:tx>
          <c:marker>
            <c:symbol val="none"/>
          </c:marker>
          <c:xVal>
            <c:numRef>
              <c:f>Sheet2!$W$4:$W$822</c:f>
              <c:numCache>
                <c:formatCode>0</c:formatCode>
                <c:ptCount val="819"/>
                <c:pt idx="0">
                  <c:v>100</c:v>
                </c:pt>
                <c:pt idx="1">
                  <c:v>102.32929922807543</c:v>
                </c:pt>
                <c:pt idx="2">
                  <c:v>104.71285480508999</c:v>
                </c:pt>
                <c:pt idx="3">
                  <c:v>107.15193052376068</c:v>
                </c:pt>
                <c:pt idx="4">
                  <c:v>109.64781961431854</c:v>
                </c:pt>
                <c:pt idx="5">
                  <c:v>112.20184543019636</c:v>
                </c:pt>
                <c:pt idx="6">
                  <c:v>114.81536214968834</c:v>
                </c:pt>
                <c:pt idx="7">
                  <c:v>117.489755493953</c:v>
                </c:pt>
                <c:pt idx="8">
                  <c:v>120.22644346174133</c:v>
                </c:pt>
                <c:pt idx="9">
                  <c:v>123.02687708123818</c:v>
                </c:pt>
                <c:pt idx="10">
                  <c:v>125.8925411794168</c:v>
                </c:pt>
                <c:pt idx="11">
                  <c:v>128.82495516931345</c:v>
                </c:pt>
                <c:pt idx="12">
                  <c:v>131.82567385564076</c:v>
                </c:pt>
                <c:pt idx="13">
                  <c:v>134.89628825916535</c:v>
                </c:pt>
                <c:pt idx="14">
                  <c:v>138.03842646028852</c:v>
                </c:pt>
                <c:pt idx="15">
                  <c:v>141.25375446227542</c:v>
                </c:pt>
                <c:pt idx="16">
                  <c:v>144.54397707459276</c:v>
                </c:pt>
                <c:pt idx="17">
                  <c:v>147.91083881682073</c:v>
                </c:pt>
                <c:pt idx="18">
                  <c:v>151.35612484362088</c:v>
                </c:pt>
                <c:pt idx="19">
                  <c:v>154.88166189124817</c:v>
                </c:pt>
                <c:pt idx="20">
                  <c:v>158.48931924611136</c:v>
                </c:pt>
                <c:pt idx="21">
                  <c:v>162.18100973589299</c:v>
                </c:pt>
                <c:pt idx="22">
                  <c:v>165.95869074375614</c:v>
                </c:pt>
                <c:pt idx="23">
                  <c:v>169.82436524617447</c:v>
                </c:pt>
                <c:pt idx="24">
                  <c:v>173.78008287493756</c:v>
                </c:pt>
                <c:pt idx="25">
                  <c:v>177.82794100389236</c:v>
                </c:pt>
                <c:pt idx="26">
                  <c:v>181.97008586099841</c:v>
                </c:pt>
                <c:pt idx="27">
                  <c:v>186.2087136662868</c:v>
                </c:pt>
                <c:pt idx="28">
                  <c:v>190.54607179632478</c:v>
                </c:pt>
                <c:pt idx="29">
                  <c:v>194.98445997580464</c:v>
                </c:pt>
                <c:pt idx="30">
                  <c:v>199.52623149688804</c:v>
                </c:pt>
                <c:pt idx="31">
                  <c:v>204.17379446695298</c:v>
                </c:pt>
                <c:pt idx="32">
                  <c:v>208.92961308540401</c:v>
                </c:pt>
                <c:pt idx="33">
                  <c:v>213.79620895022333</c:v>
                </c:pt>
                <c:pt idx="34">
                  <c:v>218.77616239495538</c:v>
                </c:pt>
                <c:pt idx="35">
                  <c:v>223.87211385683403</c:v>
                </c:pt>
                <c:pt idx="36">
                  <c:v>229.08676527677738</c:v>
                </c:pt>
                <c:pt idx="37">
                  <c:v>234.42288153199235</c:v>
                </c:pt>
                <c:pt idx="38">
                  <c:v>239.88329190194906</c:v>
                </c:pt>
                <c:pt idx="39">
                  <c:v>245.47089156850305</c:v>
                </c:pt>
                <c:pt idx="40">
                  <c:v>251.188643150958</c:v>
                </c:pt>
                <c:pt idx="41">
                  <c:v>257.03957827688646</c:v>
                </c:pt>
                <c:pt idx="42">
                  <c:v>263.02679918953822</c:v>
                </c:pt>
                <c:pt idx="43">
                  <c:v>269.15348039269156</c:v>
                </c:pt>
                <c:pt idx="44">
                  <c:v>275.42287033381666</c:v>
                </c:pt>
                <c:pt idx="45">
                  <c:v>281.83829312644548</c:v>
                </c:pt>
                <c:pt idx="46">
                  <c:v>288.40315031266067</c:v>
                </c:pt>
                <c:pt idx="47">
                  <c:v>295.12092266663865</c:v>
                </c:pt>
                <c:pt idx="48">
                  <c:v>301.99517204020162</c:v>
                </c:pt>
                <c:pt idx="49">
                  <c:v>309.0295432513592</c:v>
                </c:pt>
                <c:pt idx="50">
                  <c:v>316.22776601683802</c:v>
                </c:pt>
                <c:pt idx="51">
                  <c:v>323.59365692962831</c:v>
                </c:pt>
                <c:pt idx="52">
                  <c:v>331.13112148259125</c:v>
                </c:pt>
                <c:pt idx="53">
                  <c:v>338.84415613920271</c:v>
                </c:pt>
                <c:pt idx="54">
                  <c:v>346.73685045253183</c:v>
                </c:pt>
                <c:pt idx="55">
                  <c:v>354.81338923357555</c:v>
                </c:pt>
                <c:pt idx="56">
                  <c:v>363.07805477010157</c:v>
                </c:pt>
                <c:pt idx="57">
                  <c:v>371.53522909717276</c:v>
                </c:pt>
                <c:pt idx="58">
                  <c:v>380.1893963205614</c:v>
                </c:pt>
                <c:pt idx="59">
                  <c:v>389.04514499428075</c:v>
                </c:pt>
                <c:pt idx="60">
                  <c:v>398.10717055349755</c:v>
                </c:pt>
                <c:pt idx="61">
                  <c:v>407.38027780411301</c:v>
                </c:pt>
                <c:pt idx="62">
                  <c:v>416.86938347033561</c:v>
                </c:pt>
                <c:pt idx="63">
                  <c:v>426.57951880159266</c:v>
                </c:pt>
                <c:pt idx="64">
                  <c:v>436.51583224016611</c:v>
                </c:pt>
                <c:pt idx="65">
                  <c:v>446.68359215096325</c:v>
                </c:pt>
                <c:pt idx="66">
                  <c:v>457.08818961487509</c:v>
                </c:pt>
                <c:pt idx="67">
                  <c:v>467.73514128719819</c:v>
                </c:pt>
                <c:pt idx="68">
                  <c:v>478.63009232263857</c:v>
                </c:pt>
                <c:pt idx="69">
                  <c:v>489.77881936844631</c:v>
                </c:pt>
                <c:pt idx="70">
                  <c:v>501.18723362727235</c:v>
                </c:pt>
                <c:pt idx="71">
                  <c:v>512.86138399136485</c:v>
                </c:pt>
                <c:pt idx="72">
                  <c:v>524.80746024977282</c:v>
                </c:pt>
                <c:pt idx="73">
                  <c:v>537.03179637025289</c:v>
                </c:pt>
                <c:pt idx="74">
                  <c:v>549.54087385762466</c:v>
                </c:pt>
                <c:pt idx="75">
                  <c:v>562.34132519034915</c:v>
                </c:pt>
                <c:pt idx="76">
                  <c:v>575.43993733715695</c:v>
                </c:pt>
                <c:pt idx="77">
                  <c:v>588.84365535558948</c:v>
                </c:pt>
                <c:pt idx="78">
                  <c:v>602.55958607435821</c:v>
                </c:pt>
                <c:pt idx="79">
                  <c:v>616.59500186148261</c:v>
                </c:pt>
                <c:pt idx="80">
                  <c:v>630.95734448019368</c:v>
                </c:pt>
                <c:pt idx="81">
                  <c:v>645.65422903465583</c:v>
                </c:pt>
                <c:pt idx="82">
                  <c:v>660.6934480075962</c:v>
                </c:pt>
                <c:pt idx="83">
                  <c:v>676.0829753919819</c:v>
                </c:pt>
                <c:pt idx="84">
                  <c:v>691.8309709189366</c:v>
                </c:pt>
                <c:pt idx="85">
                  <c:v>707.94578438413862</c:v>
                </c:pt>
                <c:pt idx="86">
                  <c:v>724.4359600749907</c:v>
                </c:pt>
                <c:pt idx="87">
                  <c:v>741.31024130091816</c:v>
                </c:pt>
                <c:pt idx="88">
                  <c:v>758.57757502918366</c:v>
                </c:pt>
                <c:pt idx="89">
                  <c:v>776.2471166286922</c:v>
                </c:pt>
                <c:pt idx="90">
                  <c:v>794.32823472428197</c:v>
                </c:pt>
                <c:pt idx="91">
                  <c:v>812.83051616409966</c:v>
                </c:pt>
                <c:pt idx="92">
                  <c:v>831.76377110267129</c:v>
                </c:pt>
                <c:pt idx="93">
                  <c:v>851.13803820237661</c:v>
                </c:pt>
                <c:pt idx="94">
                  <c:v>870.96358995608068</c:v>
                </c:pt>
                <c:pt idx="95">
                  <c:v>891.25093813374565</c:v>
                </c:pt>
                <c:pt idx="96">
                  <c:v>912.01083935590975</c:v>
                </c:pt>
                <c:pt idx="97">
                  <c:v>933.25430079699174</c:v>
                </c:pt>
                <c:pt idx="98">
                  <c:v>954.99258602143652</c:v>
                </c:pt>
                <c:pt idx="99">
                  <c:v>977.23722095581127</c:v>
                </c:pt>
                <c:pt idx="100">
                  <c:v>1000</c:v>
                </c:pt>
                <c:pt idx="101">
                  <c:v>1023.2929922807544</c:v>
                </c:pt>
                <c:pt idx="102">
                  <c:v>1047.1285480508998</c:v>
                </c:pt>
                <c:pt idx="103">
                  <c:v>1071.5193052376067</c:v>
                </c:pt>
                <c:pt idx="104">
                  <c:v>1096.4781961431861</c:v>
                </c:pt>
                <c:pt idx="105">
                  <c:v>1122.0184543019634</c:v>
                </c:pt>
                <c:pt idx="106">
                  <c:v>1148.1536214968835</c:v>
                </c:pt>
                <c:pt idx="107">
                  <c:v>1174.8975549395293</c:v>
                </c:pt>
                <c:pt idx="108">
                  <c:v>1202.2644346174136</c:v>
                </c:pt>
                <c:pt idx="109">
                  <c:v>1230.2687708123822</c:v>
                </c:pt>
                <c:pt idx="110">
                  <c:v>1258.9254117941678</c:v>
                </c:pt>
                <c:pt idx="111">
                  <c:v>1288.2495516931342</c:v>
                </c:pt>
                <c:pt idx="112">
                  <c:v>1318.2567385564084</c:v>
                </c:pt>
                <c:pt idx="113">
                  <c:v>1348.9628825916539</c:v>
                </c:pt>
                <c:pt idx="114">
                  <c:v>1380.3842646028861</c:v>
                </c:pt>
                <c:pt idx="115">
                  <c:v>1412.5375446227542</c:v>
                </c:pt>
                <c:pt idx="116">
                  <c:v>1445.4397707459284</c:v>
                </c:pt>
                <c:pt idx="117">
                  <c:v>1479.1083881682084</c:v>
                </c:pt>
                <c:pt idx="118">
                  <c:v>1513.5612484362091</c:v>
                </c:pt>
                <c:pt idx="119">
                  <c:v>1548.816618912482</c:v>
                </c:pt>
                <c:pt idx="120">
                  <c:v>1584.8931924611154</c:v>
                </c:pt>
                <c:pt idx="121">
                  <c:v>1621.8100973589303</c:v>
                </c:pt>
                <c:pt idx="122">
                  <c:v>1659.5869074375623</c:v>
                </c:pt>
                <c:pt idx="123">
                  <c:v>1698.2436524617444</c:v>
                </c:pt>
                <c:pt idx="124">
                  <c:v>1737.8008287493767</c:v>
                </c:pt>
                <c:pt idx="125">
                  <c:v>1778.2794100389242</c:v>
                </c:pt>
                <c:pt idx="126">
                  <c:v>1819.700858609983</c:v>
                </c:pt>
                <c:pt idx="127">
                  <c:v>1862.0871366628685</c:v>
                </c:pt>
                <c:pt idx="128">
                  <c:v>1905.460717963248</c:v>
                </c:pt>
                <c:pt idx="129">
                  <c:v>1949.8445997580459</c:v>
                </c:pt>
                <c:pt idx="130">
                  <c:v>1995.2623149688802</c:v>
                </c:pt>
                <c:pt idx="131">
                  <c:v>2041.7379446695315</c:v>
                </c:pt>
                <c:pt idx="132">
                  <c:v>2089.2961308540398</c:v>
                </c:pt>
                <c:pt idx="133">
                  <c:v>2137.962089502234</c:v>
                </c:pt>
                <c:pt idx="134">
                  <c:v>2187.7616239495524</c:v>
                </c:pt>
                <c:pt idx="135">
                  <c:v>2238.7211385683413</c:v>
                </c:pt>
                <c:pt idx="136">
                  <c:v>2290.8676527677744</c:v>
                </c:pt>
                <c:pt idx="137">
                  <c:v>2344.2288153199233</c:v>
                </c:pt>
                <c:pt idx="138">
                  <c:v>2398.8329190194913</c:v>
                </c:pt>
                <c:pt idx="139">
                  <c:v>2454.7089156850329</c:v>
                </c:pt>
                <c:pt idx="140">
                  <c:v>2511.8864315095807</c:v>
                </c:pt>
                <c:pt idx="141">
                  <c:v>2570.3957827688664</c:v>
                </c:pt>
                <c:pt idx="142">
                  <c:v>2630.2679918953818</c:v>
                </c:pt>
                <c:pt idx="143">
                  <c:v>2691.5348039269179</c:v>
                </c:pt>
                <c:pt idx="144">
                  <c:v>2754.2287033381681</c:v>
                </c:pt>
                <c:pt idx="145">
                  <c:v>2818.3829312644552</c:v>
                </c:pt>
                <c:pt idx="146">
                  <c:v>2884.0315031266073</c:v>
                </c:pt>
                <c:pt idx="147">
                  <c:v>2951.2092266663894</c:v>
                </c:pt>
                <c:pt idx="148">
                  <c:v>3019.9517204020167</c:v>
                </c:pt>
                <c:pt idx="149">
                  <c:v>3090.2954325135938</c:v>
                </c:pt>
                <c:pt idx="150">
                  <c:v>3162.2776601683827</c:v>
                </c:pt>
                <c:pt idx="151">
                  <c:v>3235.9365692962824</c:v>
                </c:pt>
                <c:pt idx="152">
                  <c:v>3311.3112148259138</c:v>
                </c:pt>
                <c:pt idx="153">
                  <c:v>3388.4415613920246</c:v>
                </c:pt>
                <c:pt idx="154">
                  <c:v>3467.3685045253183</c:v>
                </c:pt>
                <c:pt idx="155">
                  <c:v>3548.1338923357566</c:v>
                </c:pt>
                <c:pt idx="156">
                  <c:v>3630.7805477010152</c:v>
                </c:pt>
                <c:pt idx="157">
                  <c:v>3715.3522909717267</c:v>
                </c:pt>
                <c:pt idx="158">
                  <c:v>3801.8939632056163</c:v>
                </c:pt>
                <c:pt idx="159">
                  <c:v>3890.4514499428064</c:v>
                </c:pt>
                <c:pt idx="160">
                  <c:v>3981.071705534976</c:v>
                </c:pt>
                <c:pt idx="161">
                  <c:v>4073.8027780411271</c:v>
                </c:pt>
                <c:pt idx="162">
                  <c:v>4168.6938347033574</c:v>
                </c:pt>
                <c:pt idx="163">
                  <c:v>4265.7951880159289</c:v>
                </c:pt>
                <c:pt idx="164">
                  <c:v>4365.1583224016622</c:v>
                </c:pt>
                <c:pt idx="165">
                  <c:v>4466.8359215096334</c:v>
                </c:pt>
                <c:pt idx="166">
                  <c:v>4570.8818961487559</c:v>
                </c:pt>
                <c:pt idx="167">
                  <c:v>4677.3514128719835</c:v>
                </c:pt>
                <c:pt idx="168">
                  <c:v>4786.3009232263885</c:v>
                </c:pt>
                <c:pt idx="169">
                  <c:v>4897.7881936844624</c:v>
                </c:pt>
                <c:pt idx="170">
                  <c:v>5011.8723362727269</c:v>
                </c:pt>
                <c:pt idx="171">
                  <c:v>5128.6138399136516</c:v>
                </c:pt>
                <c:pt idx="172">
                  <c:v>5248.0746024977288</c:v>
                </c:pt>
                <c:pt idx="173">
                  <c:v>5370.3179637025296</c:v>
                </c:pt>
                <c:pt idx="174">
                  <c:v>5495.4087385762532</c:v>
                </c:pt>
                <c:pt idx="175">
                  <c:v>5623.4132519034929</c:v>
                </c:pt>
                <c:pt idx="176">
                  <c:v>5754.3993733715706</c:v>
                </c:pt>
                <c:pt idx="177">
                  <c:v>5888.4365535558954</c:v>
                </c:pt>
                <c:pt idx="178">
                  <c:v>6025.5958607435778</c:v>
                </c:pt>
                <c:pt idx="179">
                  <c:v>6165.9500186148271</c:v>
                </c:pt>
                <c:pt idx="180">
                  <c:v>6309.5734448019321</c:v>
                </c:pt>
                <c:pt idx="181">
                  <c:v>6456.5422903465596</c:v>
                </c:pt>
                <c:pt idx="182">
                  <c:v>6606.9344800759645</c:v>
                </c:pt>
                <c:pt idx="183">
                  <c:v>6760.8297539198211</c:v>
                </c:pt>
                <c:pt idx="184">
                  <c:v>6918.3097091893669</c:v>
                </c:pt>
                <c:pt idx="185">
                  <c:v>7079.4578438413873</c:v>
                </c:pt>
                <c:pt idx="186">
                  <c:v>7244.3596007499027</c:v>
                </c:pt>
                <c:pt idx="187">
                  <c:v>7413.1024130091828</c:v>
                </c:pt>
                <c:pt idx="188">
                  <c:v>7585.7757502918375</c:v>
                </c:pt>
                <c:pt idx="189">
                  <c:v>7762.4711662869231</c:v>
                </c:pt>
                <c:pt idx="190">
                  <c:v>7943.2823472428208</c:v>
                </c:pt>
                <c:pt idx="191">
                  <c:v>8128.3051616409975</c:v>
                </c:pt>
                <c:pt idx="192">
                  <c:v>8317.6377110267131</c:v>
                </c:pt>
                <c:pt idx="193">
                  <c:v>8511.3803820237772</c:v>
                </c:pt>
                <c:pt idx="194">
                  <c:v>8709.6358995608098</c:v>
                </c:pt>
                <c:pt idx="195">
                  <c:v>8912.509381337466</c:v>
                </c:pt>
                <c:pt idx="196">
                  <c:v>9120.1083935590977</c:v>
                </c:pt>
                <c:pt idx="197">
                  <c:v>9332.5430079699199</c:v>
                </c:pt>
                <c:pt idx="198">
                  <c:v>9549.9258602143673</c:v>
                </c:pt>
                <c:pt idx="199">
                  <c:v>9772.3722095581143</c:v>
                </c:pt>
                <c:pt idx="200">
                  <c:v>10000</c:v>
                </c:pt>
                <c:pt idx="201">
                  <c:v>10232.929922807547</c:v>
                </c:pt>
                <c:pt idx="202">
                  <c:v>10471.285480508999</c:v>
                </c:pt>
                <c:pt idx="203">
                  <c:v>10715.193052376069</c:v>
                </c:pt>
                <c:pt idx="204">
                  <c:v>10964.781961431863</c:v>
                </c:pt>
                <c:pt idx="205">
                  <c:v>11220.184543019637</c:v>
                </c:pt>
                <c:pt idx="206">
                  <c:v>11481.536214968839</c:v>
                </c:pt>
                <c:pt idx="207">
                  <c:v>11748.975549395294</c:v>
                </c:pt>
                <c:pt idx="208">
                  <c:v>12022.644346174138</c:v>
                </c:pt>
                <c:pt idx="209">
                  <c:v>12302.687708123824</c:v>
                </c:pt>
                <c:pt idx="210">
                  <c:v>12589.25411794168</c:v>
                </c:pt>
                <c:pt idx="211">
                  <c:v>12882.495516931347</c:v>
                </c:pt>
                <c:pt idx="212">
                  <c:v>13182.567385564089</c:v>
                </c:pt>
                <c:pt idx="213">
                  <c:v>13489.628825916541</c:v>
                </c:pt>
                <c:pt idx="214">
                  <c:v>13803.842646028863</c:v>
                </c:pt>
                <c:pt idx="215">
                  <c:v>14125.375446227545</c:v>
                </c:pt>
                <c:pt idx="216">
                  <c:v>14454.397707459288</c:v>
                </c:pt>
                <c:pt idx="217">
                  <c:v>14791.083881682087</c:v>
                </c:pt>
                <c:pt idx="218">
                  <c:v>15135.612484362093</c:v>
                </c:pt>
                <c:pt idx="219">
                  <c:v>15488.166189124822</c:v>
                </c:pt>
                <c:pt idx="220">
                  <c:v>15848.931924611155</c:v>
                </c:pt>
                <c:pt idx="221">
                  <c:v>16218.100973589308</c:v>
                </c:pt>
                <c:pt idx="222">
                  <c:v>16595.869074375627</c:v>
                </c:pt>
                <c:pt idx="223">
                  <c:v>16982.436524617446</c:v>
                </c:pt>
                <c:pt idx="224">
                  <c:v>17378.008287493773</c:v>
                </c:pt>
                <c:pt idx="225">
                  <c:v>17782.794100389245</c:v>
                </c:pt>
                <c:pt idx="226">
                  <c:v>18197.008586099833</c:v>
                </c:pt>
                <c:pt idx="227">
                  <c:v>18620.871366628686</c:v>
                </c:pt>
                <c:pt idx="228">
                  <c:v>19054.607179632483</c:v>
                </c:pt>
                <c:pt idx="229">
                  <c:v>19498.445997580464</c:v>
                </c:pt>
                <c:pt idx="230">
                  <c:v>19952.623149688803</c:v>
                </c:pt>
                <c:pt idx="231">
                  <c:v>20417.379446695319</c:v>
                </c:pt>
                <c:pt idx="232">
                  <c:v>20892.961308540398</c:v>
                </c:pt>
                <c:pt idx="233">
                  <c:v>21379.620895022344</c:v>
                </c:pt>
                <c:pt idx="234">
                  <c:v>21877.616239495528</c:v>
                </c:pt>
                <c:pt idx="235">
                  <c:v>22387.211385683418</c:v>
                </c:pt>
                <c:pt idx="236">
                  <c:v>22908.676527677748</c:v>
                </c:pt>
                <c:pt idx="237">
                  <c:v>23442.288153199239</c:v>
                </c:pt>
                <c:pt idx="238">
                  <c:v>23988.32919019492</c:v>
                </c:pt>
                <c:pt idx="239">
                  <c:v>24547.089156850339</c:v>
                </c:pt>
                <c:pt idx="240">
                  <c:v>25118.864315095812</c:v>
                </c:pt>
                <c:pt idx="241">
                  <c:v>25703.957827688668</c:v>
                </c:pt>
                <c:pt idx="242">
                  <c:v>26302.679918953821</c:v>
                </c:pt>
                <c:pt idx="243">
                  <c:v>26915.348039269185</c:v>
                </c:pt>
                <c:pt idx="244">
                  <c:v>27542.28703338169</c:v>
                </c:pt>
                <c:pt idx="245">
                  <c:v>28183.829312644561</c:v>
                </c:pt>
                <c:pt idx="246">
                  <c:v>28840.315031266076</c:v>
                </c:pt>
                <c:pt idx="247">
                  <c:v>29512.092266663898</c:v>
                </c:pt>
                <c:pt idx="248">
                  <c:v>30199.517204020176</c:v>
                </c:pt>
                <c:pt idx="249">
                  <c:v>30902.954325135921</c:v>
                </c:pt>
                <c:pt idx="250">
                  <c:v>31622.776601684531</c:v>
                </c:pt>
                <c:pt idx="251">
                  <c:v>32359.36569296358</c:v>
                </c:pt>
                <c:pt idx="252">
                  <c:v>33113.112148259883</c:v>
                </c:pt>
                <c:pt idx="253">
                  <c:v>33884.415613921039</c:v>
                </c:pt>
                <c:pt idx="254">
                  <c:v>34673.685045253958</c:v>
                </c:pt>
                <c:pt idx="255">
                  <c:v>35481.338923358424</c:v>
                </c:pt>
                <c:pt idx="256">
                  <c:v>36307.805477010959</c:v>
                </c:pt>
                <c:pt idx="257">
                  <c:v>37153.522909718165</c:v>
                </c:pt>
                <c:pt idx="258">
                  <c:v>38018.939632056979</c:v>
                </c:pt>
                <c:pt idx="259">
                  <c:v>38904.514499429002</c:v>
                </c:pt>
                <c:pt idx="260">
                  <c:v>39810.717055350688</c:v>
                </c:pt>
                <c:pt idx="261">
                  <c:v>40738.02778041226</c:v>
                </c:pt>
                <c:pt idx="262">
                  <c:v>41686.938347034535</c:v>
                </c:pt>
                <c:pt idx="263">
                  <c:v>42657.95188016029</c:v>
                </c:pt>
                <c:pt idx="264">
                  <c:v>43651.583224017639</c:v>
                </c:pt>
                <c:pt idx="265">
                  <c:v>44668.359215097371</c:v>
                </c:pt>
                <c:pt idx="266">
                  <c:v>45708.818961488585</c:v>
                </c:pt>
                <c:pt idx="267">
                  <c:v>46773.514128720919</c:v>
                </c:pt>
                <c:pt idx="268">
                  <c:v>47863.009232264958</c:v>
                </c:pt>
                <c:pt idx="269">
                  <c:v>48977.881936845763</c:v>
                </c:pt>
                <c:pt idx="270">
                  <c:v>50118.7233627284</c:v>
                </c:pt>
                <c:pt idx="271">
                  <c:v>51286.138399137766</c:v>
                </c:pt>
                <c:pt idx="272">
                  <c:v>52480.746024978471</c:v>
                </c:pt>
                <c:pt idx="273">
                  <c:v>53703.179637026609</c:v>
                </c:pt>
                <c:pt idx="274">
                  <c:v>54954.087385763814</c:v>
                </c:pt>
                <c:pt idx="275">
                  <c:v>56234.132519036291</c:v>
                </c:pt>
                <c:pt idx="276">
                  <c:v>57543.9937337171</c:v>
                </c:pt>
                <c:pt idx="277">
                  <c:v>58884.365535560224</c:v>
                </c:pt>
                <c:pt idx="278">
                  <c:v>60255.958607437242</c:v>
                </c:pt>
                <c:pt idx="279">
                  <c:v>61659.500186149708</c:v>
                </c:pt>
                <c:pt idx="280">
                  <c:v>63095.734448020849</c:v>
                </c:pt>
                <c:pt idx="281">
                  <c:v>64565.422903467101</c:v>
                </c:pt>
                <c:pt idx="282">
                  <c:v>66069.344800761188</c:v>
                </c:pt>
                <c:pt idx="283">
                  <c:v>67608.29753919979</c:v>
                </c:pt>
                <c:pt idx="284">
                  <c:v>69183.097091895295</c:v>
                </c:pt>
                <c:pt idx="285">
                  <c:v>70794.578438415469</c:v>
                </c:pt>
                <c:pt idx="286">
                  <c:v>72443.596007500717</c:v>
                </c:pt>
                <c:pt idx="287">
                  <c:v>74131.024130093487</c:v>
                </c:pt>
                <c:pt idx="288">
                  <c:v>75857.757502920154</c:v>
                </c:pt>
                <c:pt idx="289">
                  <c:v>77624.711662870977</c:v>
                </c:pt>
                <c:pt idx="290">
                  <c:v>79432.823472430129</c:v>
                </c:pt>
                <c:pt idx="291">
                  <c:v>81283.051616411802</c:v>
                </c:pt>
                <c:pt idx="292">
                  <c:v>83176.377110270929</c:v>
                </c:pt>
                <c:pt idx="293">
                  <c:v>85113.803820239584</c:v>
                </c:pt>
                <c:pt idx="294">
                  <c:v>87096.358995612216</c:v>
                </c:pt>
                <c:pt idx="295">
                  <c:v>89125.093813378786</c:v>
                </c:pt>
                <c:pt idx="296">
                  <c:v>91201.083935595307</c:v>
                </c:pt>
                <c:pt idx="297">
                  <c:v>93325.430079703525</c:v>
                </c:pt>
                <c:pt idx="298">
                  <c:v>95499.258602148111</c:v>
                </c:pt>
                <c:pt idx="299">
                  <c:v>97723.722095585676</c:v>
                </c:pt>
                <c:pt idx="300">
                  <c:v>100000.00000000471</c:v>
                </c:pt>
                <c:pt idx="301">
                  <c:v>102329.29922808021</c:v>
                </c:pt>
                <c:pt idx="302">
                  <c:v>104712.85480509486</c:v>
                </c:pt>
                <c:pt idx="303">
                  <c:v>107151.93052376565</c:v>
                </c:pt>
                <c:pt idx="304">
                  <c:v>109647.81961432361</c:v>
                </c:pt>
                <c:pt idx="305">
                  <c:v>112201.84543020178</c:v>
                </c:pt>
                <c:pt idx="306">
                  <c:v>114815.36214969361</c:v>
                </c:pt>
                <c:pt idx="307">
                  <c:v>117489.75549395839</c:v>
                </c:pt>
                <c:pt idx="308">
                  <c:v>120226.44346174685</c:v>
                </c:pt>
                <c:pt idx="309">
                  <c:v>123026.87708124405</c:v>
                </c:pt>
                <c:pt idx="310">
                  <c:v>125892.54117942275</c:v>
                </c:pt>
                <c:pt idx="311">
                  <c:v>128824.95516931932</c:v>
                </c:pt>
                <c:pt idx="312">
                  <c:v>131825.67385564678</c:v>
                </c:pt>
                <c:pt idx="313">
                  <c:v>134896.28825917176</c:v>
                </c:pt>
                <c:pt idx="314">
                  <c:v>138038.42646029504</c:v>
                </c:pt>
                <c:pt idx="315">
                  <c:v>141253.75446228212</c:v>
                </c:pt>
                <c:pt idx="316">
                  <c:v>144543.97707459933</c:v>
                </c:pt>
                <c:pt idx="317">
                  <c:v>147910.83881682772</c:v>
                </c:pt>
                <c:pt idx="318">
                  <c:v>151356.12484362794</c:v>
                </c:pt>
                <c:pt idx="319">
                  <c:v>154881.66189125541</c:v>
                </c:pt>
                <c:pt idx="320">
                  <c:v>158489.3192461188</c:v>
                </c:pt>
                <c:pt idx="321">
                  <c:v>162181.00973590088</c:v>
                </c:pt>
                <c:pt idx="322">
                  <c:v>165958.69074376384</c:v>
                </c:pt>
                <c:pt idx="323">
                  <c:v>169824.36524618237</c:v>
                </c:pt>
                <c:pt idx="324">
                  <c:v>173780.08287494563</c:v>
                </c:pt>
                <c:pt idx="325">
                  <c:v>177827.94100390084</c:v>
                </c:pt>
                <c:pt idx="326">
                  <c:v>181970.0858610071</c:v>
                </c:pt>
                <c:pt idx="327">
                  <c:v>186208.71366629537</c:v>
                </c:pt>
                <c:pt idx="328">
                  <c:v>190546.07179633353</c:v>
                </c:pt>
                <c:pt idx="329">
                  <c:v>194984.45997581352</c:v>
                </c:pt>
                <c:pt idx="330">
                  <c:v>199526.2314968975</c:v>
                </c:pt>
                <c:pt idx="331">
                  <c:v>204173.79446696263</c:v>
                </c:pt>
                <c:pt idx="332">
                  <c:v>208929.61308541353</c:v>
                </c:pt>
                <c:pt idx="333">
                  <c:v>213796.20895023298</c:v>
                </c:pt>
                <c:pt idx="334">
                  <c:v>218776.16239496562</c:v>
                </c:pt>
                <c:pt idx="335">
                  <c:v>223872.11385684973</c:v>
                </c:pt>
                <c:pt idx="336">
                  <c:v>229086.76527679298</c:v>
                </c:pt>
                <c:pt idx="337">
                  <c:v>234422.88153200864</c:v>
                </c:pt>
                <c:pt idx="338">
                  <c:v>239883.29190196586</c:v>
                </c:pt>
                <c:pt idx="339">
                  <c:v>245470.89156852019</c:v>
                </c:pt>
                <c:pt idx="340">
                  <c:v>251188.64315097555</c:v>
                </c:pt>
                <c:pt idx="341">
                  <c:v>257039.57827690477</c:v>
                </c:pt>
                <c:pt idx="342">
                  <c:v>263026.79918955651</c:v>
                </c:pt>
                <c:pt idx="343">
                  <c:v>269153.48039271031</c:v>
                </c:pt>
                <c:pt idx="344">
                  <c:v>275422.87033383577</c:v>
                </c:pt>
                <c:pt idx="345">
                  <c:v>281838.2931264654</c:v>
                </c:pt>
                <c:pt idx="346">
                  <c:v>288403.1503126811</c:v>
                </c:pt>
                <c:pt idx="347">
                  <c:v>295120.922666659</c:v>
                </c:pt>
                <c:pt idx="348">
                  <c:v>301995.1720402225</c:v>
                </c:pt>
                <c:pt idx="349">
                  <c:v>309029.54325138091</c:v>
                </c:pt>
                <c:pt idx="350">
                  <c:v>316227.76601686032</c:v>
                </c:pt>
                <c:pt idx="351">
                  <c:v>323593.6569296511</c:v>
                </c:pt>
                <c:pt idx="352">
                  <c:v>331131.1214826139</c:v>
                </c:pt>
                <c:pt idx="353">
                  <c:v>338844.15613922582</c:v>
                </c:pt>
                <c:pt idx="354">
                  <c:v>346736.85045255604</c:v>
                </c:pt>
                <c:pt idx="355">
                  <c:v>354813.38923360041</c:v>
                </c:pt>
                <c:pt idx="356">
                  <c:v>363078.05477012682</c:v>
                </c:pt>
                <c:pt idx="357">
                  <c:v>371535.22909719788</c:v>
                </c:pt>
                <c:pt idx="358">
                  <c:v>380189.39632058778</c:v>
                </c:pt>
                <c:pt idx="359">
                  <c:v>389045.14499430778</c:v>
                </c:pt>
                <c:pt idx="360">
                  <c:v>398107.17055352498</c:v>
                </c:pt>
                <c:pt idx="361">
                  <c:v>407380.27780414105</c:v>
                </c:pt>
                <c:pt idx="362">
                  <c:v>416869.38347036514</c:v>
                </c:pt>
                <c:pt idx="363">
                  <c:v>426579.51880162227</c:v>
                </c:pt>
                <c:pt idx="364">
                  <c:v>436515.83224019624</c:v>
                </c:pt>
                <c:pt idx="365">
                  <c:v>446683.59215099411</c:v>
                </c:pt>
                <c:pt idx="366">
                  <c:v>457088.18961490749</c:v>
                </c:pt>
                <c:pt idx="367">
                  <c:v>467735.14128723129</c:v>
                </c:pt>
                <c:pt idx="368">
                  <c:v>478630.09232267219</c:v>
                </c:pt>
                <c:pt idx="369">
                  <c:v>489778.81936847995</c:v>
                </c:pt>
                <c:pt idx="370">
                  <c:v>501187.23362730764</c:v>
                </c:pt>
                <c:pt idx="371">
                  <c:v>512861.383991401</c:v>
                </c:pt>
                <c:pt idx="372">
                  <c:v>524807.46024980955</c:v>
                </c:pt>
                <c:pt idx="373">
                  <c:v>537031.79637029045</c:v>
                </c:pt>
                <c:pt idx="374">
                  <c:v>549540.87385766313</c:v>
                </c:pt>
                <c:pt idx="375">
                  <c:v>562341.32519038848</c:v>
                </c:pt>
                <c:pt idx="376">
                  <c:v>575439.93733719713</c:v>
                </c:pt>
                <c:pt idx="377">
                  <c:v>588843.65535563009</c:v>
                </c:pt>
                <c:pt idx="378">
                  <c:v>602559.58607441373</c:v>
                </c:pt>
                <c:pt idx="379">
                  <c:v>616595.00186153932</c:v>
                </c:pt>
                <c:pt idx="380">
                  <c:v>630957.34448025166</c:v>
                </c:pt>
                <c:pt idx="381">
                  <c:v>645654.22903471533</c:v>
                </c:pt>
                <c:pt idx="382">
                  <c:v>660693.44800765836</c:v>
                </c:pt>
                <c:pt idx="383">
                  <c:v>676082.97539204429</c:v>
                </c:pt>
                <c:pt idx="384">
                  <c:v>691830.97091900045</c:v>
                </c:pt>
                <c:pt idx="385">
                  <c:v>707945.78438420314</c:v>
                </c:pt>
                <c:pt idx="386">
                  <c:v>724435.96007505804</c:v>
                </c:pt>
                <c:pt idx="387">
                  <c:v>741310.24130098708</c:v>
                </c:pt>
                <c:pt idx="388">
                  <c:v>758577.57502925477</c:v>
                </c:pt>
                <c:pt idx="389">
                  <c:v>776247.11662876303</c:v>
                </c:pt>
                <c:pt idx="390">
                  <c:v>794328.23472435586</c:v>
                </c:pt>
                <c:pt idx="391">
                  <c:v>812830.51616417523</c:v>
                </c:pt>
                <c:pt idx="392">
                  <c:v>831763.77110274858</c:v>
                </c:pt>
                <c:pt idx="393">
                  <c:v>851138.03820245573</c:v>
                </c:pt>
                <c:pt idx="394">
                  <c:v>870963.5899561618</c:v>
                </c:pt>
                <c:pt idx="395">
                  <c:v>891250.93813382846</c:v>
                </c:pt>
                <c:pt idx="396">
                  <c:v>912010.83935599448</c:v>
                </c:pt>
                <c:pt idx="397">
                  <c:v>933254.30079707771</c:v>
                </c:pt>
                <c:pt idx="398">
                  <c:v>954992.58602152625</c:v>
                </c:pt>
                <c:pt idx="399">
                  <c:v>977237.22095590306</c:v>
                </c:pt>
                <c:pt idx="400">
                  <c:v>1000000.0000000926</c:v>
                </c:pt>
                <c:pt idx="401">
                  <c:v>1023292.9922808487</c:v>
                </c:pt>
                <c:pt idx="402">
                  <c:v>1047128.548050998</c:v>
                </c:pt>
                <c:pt idx="403">
                  <c:v>1071519.3052377072</c:v>
                </c:pt>
                <c:pt idx="404">
                  <c:v>1096478.1961432882</c:v>
                </c:pt>
                <c:pt idx="405">
                  <c:v>1122018.4543020669</c:v>
                </c:pt>
                <c:pt idx="406">
                  <c:v>1148153.6214969885</c:v>
                </c:pt>
                <c:pt idx="407">
                  <c:v>1174897.5549396398</c:v>
                </c:pt>
                <c:pt idx="408">
                  <c:v>1202264.4346175254</c:v>
                </c:pt>
                <c:pt idx="409">
                  <c:v>1230268.7708124965</c:v>
                </c:pt>
                <c:pt idx="410">
                  <c:v>1258925.4117942825</c:v>
                </c:pt>
                <c:pt idx="411">
                  <c:v>1288249.5516932542</c:v>
                </c:pt>
                <c:pt idx="412">
                  <c:v>1318256.7385565301</c:v>
                </c:pt>
                <c:pt idx="413">
                  <c:v>1348962.8825917793</c:v>
                </c:pt>
                <c:pt idx="414">
                  <c:v>1380384.2646030132</c:v>
                </c:pt>
                <c:pt idx="415">
                  <c:v>1412537.5446228881</c:v>
                </c:pt>
                <c:pt idx="416">
                  <c:v>1445439.7707460616</c:v>
                </c:pt>
                <c:pt idx="417">
                  <c:v>1479108.3881683447</c:v>
                </c:pt>
                <c:pt idx="418">
                  <c:v>1513561.2484363485</c:v>
                </c:pt>
                <c:pt idx="419">
                  <c:v>1548816.6189126275</c:v>
                </c:pt>
                <c:pt idx="420">
                  <c:v>1584893.1924612629</c:v>
                </c:pt>
                <c:pt idx="421">
                  <c:v>1621810.0973591171</c:v>
                </c:pt>
                <c:pt idx="422">
                  <c:v>1659586.9074377548</c:v>
                </c:pt>
                <c:pt idx="423">
                  <c:v>1698243.652461943</c:v>
                </c:pt>
                <c:pt idx="424">
                  <c:v>1737800.8287495789</c:v>
                </c:pt>
                <c:pt idx="425">
                  <c:v>1778279.4100391273</c:v>
                </c:pt>
                <c:pt idx="426">
                  <c:v>1819700.8586101958</c:v>
                </c:pt>
                <c:pt idx="427">
                  <c:v>1862087.1366630846</c:v>
                </c:pt>
                <c:pt idx="428">
                  <c:v>1905460.7179634692</c:v>
                </c:pt>
                <c:pt idx="429">
                  <c:v>1949844.5997582723</c:v>
                </c:pt>
                <c:pt idx="430">
                  <c:v>1995262.3149691082</c:v>
                </c:pt>
                <c:pt idx="431">
                  <c:v>2041737.9446697666</c:v>
                </c:pt>
                <c:pt idx="432">
                  <c:v>2089296.1308542823</c:v>
                </c:pt>
                <c:pt idx="433">
                  <c:v>2137962.0895024803</c:v>
                </c:pt>
                <c:pt idx="434">
                  <c:v>2187761.6239498062</c:v>
                </c:pt>
                <c:pt idx="435">
                  <c:v>2238721.138568603</c:v>
                </c:pt>
                <c:pt idx="436">
                  <c:v>2290867.6527680382</c:v>
                </c:pt>
                <c:pt idx="437">
                  <c:v>2344228.8153201933</c:v>
                </c:pt>
                <c:pt idx="438">
                  <c:v>2398832.9190197675</c:v>
                </c:pt>
                <c:pt idx="439">
                  <c:v>2454708.9156853179</c:v>
                </c:pt>
                <c:pt idx="440">
                  <c:v>2511886.4315098748</c:v>
                </c:pt>
                <c:pt idx="441">
                  <c:v>2570395.7827691603</c:v>
                </c:pt>
                <c:pt idx="442">
                  <c:v>2630267.991895685</c:v>
                </c:pt>
                <c:pt idx="443">
                  <c:v>2691534.8039272306</c:v>
                </c:pt>
                <c:pt idx="444">
                  <c:v>2754228.703338488</c:v>
                </c:pt>
                <c:pt idx="445">
                  <c:v>2818382.9312647828</c:v>
                </c:pt>
                <c:pt idx="446">
                  <c:v>2884031.5031269374</c:v>
                </c:pt>
                <c:pt idx="447">
                  <c:v>2951209.2266667299</c:v>
                </c:pt>
                <c:pt idx="448">
                  <c:v>3019951.7204023674</c:v>
                </c:pt>
                <c:pt idx="449">
                  <c:v>3090295.4325139499</c:v>
                </c:pt>
                <c:pt idx="450">
                  <c:v>3162277.660168747</c:v>
                </c:pt>
                <c:pt idx="451">
                  <c:v>3235936.5692966641</c:v>
                </c:pt>
                <c:pt idx="452">
                  <c:v>3311311.2148262952</c:v>
                </c:pt>
                <c:pt idx="453">
                  <c:v>3388441.5613924181</c:v>
                </c:pt>
                <c:pt idx="454">
                  <c:v>3467368.5045257183</c:v>
                </c:pt>
                <c:pt idx="455">
                  <c:v>3548133.8923361655</c:v>
                </c:pt>
                <c:pt idx="456">
                  <c:v>3630780.5477014398</c:v>
                </c:pt>
                <c:pt idx="457">
                  <c:v>3715352.2909721546</c:v>
                </c:pt>
                <c:pt idx="458">
                  <c:v>3801893.9632060509</c:v>
                </c:pt>
                <c:pt idx="459">
                  <c:v>3890451.4499432547</c:v>
                </c:pt>
                <c:pt idx="460">
                  <c:v>3981071.7055354384</c:v>
                </c:pt>
                <c:pt idx="461">
                  <c:v>4073802.778041604</c:v>
                </c:pt>
                <c:pt idx="462">
                  <c:v>4168693.8347038412</c:v>
                </c:pt>
                <c:pt idx="463">
                  <c:v>4265795.1880164174</c:v>
                </c:pt>
                <c:pt idx="464">
                  <c:v>4365158.322402169</c:v>
                </c:pt>
                <c:pt idx="465">
                  <c:v>4466835.921510255</c:v>
                </c:pt>
                <c:pt idx="466">
                  <c:v>4570881.8961493801</c:v>
                </c:pt>
                <c:pt idx="467">
                  <c:v>4677351.4128726339</c:v>
                </c:pt>
                <c:pt idx="468">
                  <c:v>4786300.9232270503</c:v>
                </c:pt>
                <c:pt idx="469">
                  <c:v>4897788.1936851442</c:v>
                </c:pt>
                <c:pt idx="470">
                  <c:v>5011872.3362734206</c:v>
                </c:pt>
                <c:pt idx="471">
                  <c:v>5128613.8399143713</c:v>
                </c:pt>
                <c:pt idx="472">
                  <c:v>5248074.602498455</c:v>
                </c:pt>
                <c:pt idx="473">
                  <c:v>5370317.9637032738</c:v>
                </c:pt>
                <c:pt idx="474">
                  <c:v>5495408.7385770082</c:v>
                </c:pt>
                <c:pt idx="475">
                  <c:v>5623413.2519042809</c:v>
                </c:pt>
                <c:pt idx="476">
                  <c:v>5754399.3733723778</c:v>
                </c:pt>
                <c:pt idx="477">
                  <c:v>5888436.5535567049</c:v>
                </c:pt>
                <c:pt idx="478">
                  <c:v>6025595.8607444111</c:v>
                </c:pt>
                <c:pt idx="479">
                  <c:v>6165950.0186156854</c:v>
                </c:pt>
                <c:pt idx="480">
                  <c:v>6309573.444802816</c:v>
                </c:pt>
                <c:pt idx="481">
                  <c:v>6456542.2903474588</c:v>
                </c:pt>
                <c:pt idx="482">
                  <c:v>6606934.4800768839</c:v>
                </c:pt>
                <c:pt idx="483">
                  <c:v>6760829.7539207507</c:v>
                </c:pt>
                <c:pt idx="484">
                  <c:v>6918309.7091903305</c:v>
                </c:pt>
                <c:pt idx="485">
                  <c:v>7079457.8438423667</c:v>
                </c:pt>
                <c:pt idx="486">
                  <c:v>7244359.600750911</c:v>
                </c:pt>
                <c:pt idx="487">
                  <c:v>7413102.4130102079</c:v>
                </c:pt>
                <c:pt idx="488">
                  <c:v>7585775.7502928935</c:v>
                </c:pt>
                <c:pt idx="489">
                  <c:v>7762471.1662879968</c:v>
                </c:pt>
                <c:pt idx="490">
                  <c:v>7943282.34724392</c:v>
                </c:pt>
                <c:pt idx="491">
                  <c:v>8128305.1616421212</c:v>
                </c:pt>
                <c:pt idx="492">
                  <c:v>8317637.7110278793</c:v>
                </c:pt>
                <c:pt idx="493">
                  <c:v>8511380.3820249606</c:v>
                </c:pt>
                <c:pt idx="494">
                  <c:v>8709635.8995620143</c:v>
                </c:pt>
                <c:pt idx="495">
                  <c:v>8912509.3813386895</c:v>
                </c:pt>
                <c:pt idx="496">
                  <c:v>9120108.393560376</c:v>
                </c:pt>
                <c:pt idx="497">
                  <c:v>9332543.0079712179</c:v>
                </c:pt>
                <c:pt idx="498">
                  <c:v>9549925.8602156974</c:v>
                </c:pt>
                <c:pt idx="499">
                  <c:v>9772372.2095594574</c:v>
                </c:pt>
                <c:pt idx="500">
                  <c:v>10000000.000001399</c:v>
                </c:pt>
                <c:pt idx="501">
                  <c:v>10232929.922808971</c:v>
                </c:pt>
                <c:pt idx="502">
                  <c:v>10471285.480510458</c:v>
                </c:pt>
                <c:pt idx="503">
                  <c:v>10715193.052377559</c:v>
                </c:pt>
                <c:pt idx="504">
                  <c:v>10964781.961433399</c:v>
                </c:pt>
                <c:pt idx="505">
                  <c:v>11220184.543021198</c:v>
                </c:pt>
                <c:pt idx="506">
                  <c:v>11481536.214970427</c:v>
                </c:pt>
                <c:pt idx="507">
                  <c:v>11748975.54939693</c:v>
                </c:pt>
                <c:pt idx="508">
                  <c:v>12022644.346176079</c:v>
                </c:pt>
                <c:pt idx="509">
                  <c:v>12302687.708125811</c:v>
                </c:pt>
                <c:pt idx="510">
                  <c:v>12589254.117943712</c:v>
                </c:pt>
                <c:pt idx="511">
                  <c:v>12882495.516933426</c:v>
                </c:pt>
                <c:pt idx="512">
                  <c:v>13182567.385566227</c:v>
                </c:pt>
                <c:pt idx="513">
                  <c:v>13489628.825918742</c:v>
                </c:pt>
                <c:pt idx="514">
                  <c:v>13803842.64603108</c:v>
                </c:pt>
                <c:pt idx="515">
                  <c:v>14125375.446229823</c:v>
                </c:pt>
                <c:pt idx="516">
                  <c:v>14454397.707461633</c:v>
                </c:pt>
                <c:pt idx="517">
                  <c:v>14791083.881684486</c:v>
                </c:pt>
                <c:pt idx="518">
                  <c:v>15135612.484364549</c:v>
                </c:pt>
                <c:pt idx="519">
                  <c:v>15488166.189127307</c:v>
                </c:pt>
                <c:pt idx="520">
                  <c:v>15848931.924613714</c:v>
                </c:pt>
                <c:pt idx="521">
                  <c:v>16218100.973591939</c:v>
                </c:pt>
                <c:pt idx="522">
                  <c:v>16595869.074378304</c:v>
                </c:pt>
                <c:pt idx="523">
                  <c:v>16982436.524620201</c:v>
                </c:pt>
                <c:pt idx="524">
                  <c:v>17378008.287496608</c:v>
                </c:pt>
                <c:pt idx="525">
                  <c:v>17782794.100392114</c:v>
                </c:pt>
                <c:pt idx="526">
                  <c:v>18197008.586102787</c:v>
                </c:pt>
                <c:pt idx="527">
                  <c:v>18620871.366631694</c:v>
                </c:pt>
                <c:pt idx="528">
                  <c:v>19054607.179635592</c:v>
                </c:pt>
                <c:pt idx="529">
                  <c:v>19498445.997583646</c:v>
                </c:pt>
                <c:pt idx="530">
                  <c:v>19952623.149692025</c:v>
                </c:pt>
                <c:pt idx="531">
                  <c:v>20417379.446698599</c:v>
                </c:pt>
                <c:pt idx="532">
                  <c:v>20892961.308543772</c:v>
                </c:pt>
                <c:pt idx="533">
                  <c:v>21379620.895025812</c:v>
                </c:pt>
                <c:pt idx="534">
                  <c:v>21877616.239499096</c:v>
                </c:pt>
                <c:pt idx="535">
                  <c:v>22387211.385687009</c:v>
                </c:pt>
                <c:pt idx="536">
                  <c:v>22908676.527681425</c:v>
                </c:pt>
                <c:pt idx="537">
                  <c:v>23442288.15320304</c:v>
                </c:pt>
                <c:pt idx="538">
                  <c:v>23988329.190198813</c:v>
                </c:pt>
                <c:pt idx="539">
                  <c:v>24547089.156854298</c:v>
                </c:pt>
                <c:pt idx="540">
                  <c:v>25118864.315099843</c:v>
                </c:pt>
                <c:pt idx="541">
                  <c:v>25703957.827692818</c:v>
                </c:pt>
                <c:pt idx="542">
                  <c:v>26302679.918958094</c:v>
                </c:pt>
                <c:pt idx="543">
                  <c:v>26915348.039273527</c:v>
                </c:pt>
                <c:pt idx="544">
                  <c:v>27542287.033386134</c:v>
                </c:pt>
                <c:pt idx="545">
                  <c:v>28183829.312649161</c:v>
                </c:pt>
                <c:pt idx="546">
                  <c:v>28840315.031270735</c:v>
                </c:pt>
                <c:pt idx="547">
                  <c:v>29512092.26666864</c:v>
                </c:pt>
                <c:pt idx="548">
                  <c:v>30199517.204025052</c:v>
                </c:pt>
                <c:pt idx="549">
                  <c:v>30902954.325140961</c:v>
                </c:pt>
                <c:pt idx="550">
                  <c:v>31622776.601688966</c:v>
                </c:pt>
                <c:pt idx="551">
                  <c:v>32359365.692968801</c:v>
                </c:pt>
                <c:pt idx="552">
                  <c:v>33113112.14826528</c:v>
                </c:pt>
                <c:pt idx="553">
                  <c:v>33884415.613926567</c:v>
                </c:pt>
                <c:pt idx="554">
                  <c:v>34673685.045259625</c:v>
                </c:pt>
                <c:pt idx="555">
                  <c:v>35481338.923364088</c:v>
                </c:pt>
                <c:pt idx="556">
                  <c:v>36307805.477016889</c:v>
                </c:pt>
                <c:pt idx="557">
                  <c:v>37153522.909724161</c:v>
                </c:pt>
                <c:pt idx="558">
                  <c:v>38018939.632063188</c:v>
                </c:pt>
                <c:pt idx="559">
                  <c:v>38904514.499435283</c:v>
                </c:pt>
                <c:pt idx="560">
                  <c:v>39810717.055357039</c:v>
                </c:pt>
                <c:pt idx="561">
                  <c:v>40738027.780418836</c:v>
                </c:pt>
                <c:pt idx="562">
                  <c:v>41686938.347041272</c:v>
                </c:pt>
                <c:pt idx="563">
                  <c:v>42657951.880167171</c:v>
                </c:pt>
                <c:pt idx="564">
                  <c:v>43651583.224024683</c:v>
                </c:pt>
                <c:pt idx="565">
                  <c:v>44668359.215104662</c:v>
                </c:pt>
                <c:pt idx="566">
                  <c:v>45708818.961495966</c:v>
                </c:pt>
                <c:pt idx="567">
                  <c:v>46773514.128728472</c:v>
                </c:pt>
                <c:pt idx="568">
                  <c:v>47863009.232272685</c:v>
                </c:pt>
                <c:pt idx="569">
                  <c:v>48977881.936853759</c:v>
                </c:pt>
                <c:pt idx="570">
                  <c:v>50118723.362736568</c:v>
                </c:pt>
                <c:pt idx="571">
                  <c:v>51286138.399145961</c:v>
                </c:pt>
                <c:pt idx="572">
                  <c:v>52480746.024986945</c:v>
                </c:pt>
                <c:pt idx="573">
                  <c:v>53703179.637035273</c:v>
                </c:pt>
                <c:pt idx="574">
                  <c:v>54954087.385772683</c:v>
                </c:pt>
                <c:pt idx="575">
                  <c:v>56234132.519045368</c:v>
                </c:pt>
                <c:pt idx="576">
                  <c:v>57543993.733726382</c:v>
                </c:pt>
                <c:pt idx="577">
                  <c:v>58884365.535569832</c:v>
                </c:pt>
                <c:pt idx="578">
                  <c:v>60255958.607446961</c:v>
                </c:pt>
                <c:pt idx="579">
                  <c:v>61659500.186159655</c:v>
                </c:pt>
                <c:pt idx="580">
                  <c:v>63095734.448031031</c:v>
                </c:pt>
                <c:pt idx="581">
                  <c:v>64565422.903477632</c:v>
                </c:pt>
                <c:pt idx="582">
                  <c:v>66069344.800771847</c:v>
                </c:pt>
                <c:pt idx="583">
                  <c:v>67608297.539210707</c:v>
                </c:pt>
                <c:pt idx="584">
                  <c:v>69183097.091906458</c:v>
                </c:pt>
                <c:pt idx="585">
                  <c:v>70794578.438426882</c:v>
                </c:pt>
                <c:pt idx="586">
                  <c:v>72443596.007512525</c:v>
                </c:pt>
                <c:pt idx="587">
                  <c:v>74131024.130105585</c:v>
                </c:pt>
                <c:pt idx="588">
                  <c:v>75857757.502932385</c:v>
                </c:pt>
                <c:pt idx="589">
                  <c:v>77624711.662883505</c:v>
                </c:pt>
                <c:pt idx="590">
                  <c:v>79432823.472442955</c:v>
                </c:pt>
                <c:pt idx="591">
                  <c:v>81283051.616425052</c:v>
                </c:pt>
                <c:pt idx="592">
                  <c:v>83176377.110282585</c:v>
                </c:pt>
                <c:pt idx="593">
                  <c:v>85113803.820253327</c:v>
                </c:pt>
                <c:pt idx="594">
                  <c:v>87096358.995624259</c:v>
                </c:pt>
                <c:pt idx="595">
                  <c:v>89125093.813393027</c:v>
                </c:pt>
                <c:pt idx="596">
                  <c:v>91201083.935609847</c:v>
                </c:pt>
                <c:pt idx="597">
                  <c:v>93325430.079718754</c:v>
                </c:pt>
                <c:pt idx="598">
                  <c:v>95499258.602163702</c:v>
                </c:pt>
                <c:pt idx="599">
                  <c:v>97723722.095601618</c:v>
                </c:pt>
                <c:pt idx="600">
                  <c:v>100000000.00002068</c:v>
                </c:pt>
                <c:pt idx="601">
                  <c:v>102329299.22809692</c:v>
                </c:pt>
                <c:pt idx="602">
                  <c:v>104712854.80511194</c:v>
                </c:pt>
                <c:pt idx="603">
                  <c:v>107151930.52378313</c:v>
                </c:pt>
                <c:pt idx="604">
                  <c:v>109647819.61434153</c:v>
                </c:pt>
                <c:pt idx="605">
                  <c:v>112201845.43021989</c:v>
                </c:pt>
                <c:pt idx="606">
                  <c:v>114815362.14971235</c:v>
                </c:pt>
                <c:pt idx="607">
                  <c:v>117489755.49397758</c:v>
                </c:pt>
                <c:pt idx="608">
                  <c:v>120226443.46176647</c:v>
                </c:pt>
                <c:pt idx="609">
                  <c:v>123026877.08126393</c:v>
                </c:pt>
                <c:pt idx="610">
                  <c:v>125892541.17944308</c:v>
                </c:pt>
                <c:pt idx="611">
                  <c:v>128824955.16934036</c:v>
                </c:pt>
                <c:pt idx="612">
                  <c:v>131825673.85566828</c:v>
                </c:pt>
                <c:pt idx="613">
                  <c:v>134896288.25919357</c:v>
                </c:pt>
                <c:pt idx="614">
                  <c:v>138038426.46031731</c:v>
                </c:pt>
                <c:pt idx="615">
                  <c:v>141253754.46230492</c:v>
                </c:pt>
                <c:pt idx="616">
                  <c:v>144543977.07462293</c:v>
                </c:pt>
                <c:pt idx="617">
                  <c:v>147910838.81685162</c:v>
                </c:pt>
                <c:pt idx="618">
                  <c:v>151356124.84365237</c:v>
                </c:pt>
                <c:pt idx="619">
                  <c:v>154881661.89128041</c:v>
                </c:pt>
                <c:pt idx="620">
                  <c:v>158489319.24614435</c:v>
                </c:pt>
                <c:pt idx="621">
                  <c:v>162181009.73592675</c:v>
                </c:pt>
                <c:pt idx="622">
                  <c:v>165958690.7437906</c:v>
                </c:pt>
                <c:pt idx="623">
                  <c:v>169824365.24620977</c:v>
                </c:pt>
                <c:pt idx="624">
                  <c:v>173780082.87497368</c:v>
                </c:pt>
                <c:pt idx="625">
                  <c:v>177827941.00392923</c:v>
                </c:pt>
                <c:pt idx="626">
                  <c:v>181970085.86103681</c:v>
                </c:pt>
                <c:pt idx="627">
                  <c:v>186208713.66632539</c:v>
                </c:pt>
                <c:pt idx="628">
                  <c:v>190546071.79636425</c:v>
                </c:pt>
                <c:pt idx="629">
                  <c:v>194984459.97584498</c:v>
                </c:pt>
                <c:pt idx="630">
                  <c:v>199526231.49693006</c:v>
                </c:pt>
                <c:pt idx="631">
                  <c:v>204173794.46699595</c:v>
                </c:pt>
                <c:pt idx="632">
                  <c:v>208929613.08544725</c:v>
                </c:pt>
                <c:pt idx="633">
                  <c:v>213796208.95026746</c:v>
                </c:pt>
                <c:pt idx="634">
                  <c:v>218776162.39500052</c:v>
                </c:pt>
                <c:pt idx="635">
                  <c:v>223872113.85688108</c:v>
                </c:pt>
                <c:pt idx="636">
                  <c:v>229086765.27682549</c:v>
                </c:pt>
                <c:pt idx="637">
                  <c:v>234422881.5320465</c:v>
                </c:pt>
                <c:pt idx="638">
                  <c:v>239883291.9020046</c:v>
                </c:pt>
                <c:pt idx="639">
                  <c:v>245470891.56855461</c:v>
                </c:pt>
                <c:pt idx="640">
                  <c:v>251188643.15101612</c:v>
                </c:pt>
                <c:pt idx="641">
                  <c:v>257039578.2769458</c:v>
                </c:pt>
                <c:pt idx="642">
                  <c:v>263026799.18959898</c:v>
                </c:pt>
                <c:pt idx="643">
                  <c:v>269153480.39275372</c:v>
                </c:pt>
                <c:pt idx="644">
                  <c:v>275422870.33388025</c:v>
                </c:pt>
                <c:pt idx="645">
                  <c:v>281838293.12651044</c:v>
                </c:pt>
                <c:pt idx="646">
                  <c:v>288403150.31272817</c:v>
                </c:pt>
                <c:pt idx="647">
                  <c:v>295120922.66670662</c:v>
                </c:pt>
                <c:pt idx="648">
                  <c:v>301995172.04027122</c:v>
                </c:pt>
                <c:pt idx="649">
                  <c:v>309029543.25143027</c:v>
                </c:pt>
                <c:pt idx="650">
                  <c:v>316227766.01691192</c:v>
                </c:pt>
                <c:pt idx="651">
                  <c:v>323593656.92970389</c:v>
                </c:pt>
                <c:pt idx="652">
                  <c:v>331131121.48266727</c:v>
                </c:pt>
                <c:pt idx="653">
                  <c:v>338844156.1392805</c:v>
                </c:pt>
                <c:pt idx="654">
                  <c:v>346736850.45261264</c:v>
                </c:pt>
                <c:pt idx="655">
                  <c:v>354813389.23365825</c:v>
                </c:pt>
                <c:pt idx="656">
                  <c:v>363078054.77018601</c:v>
                </c:pt>
                <c:pt idx="657">
                  <c:v>371535229.09725785</c:v>
                </c:pt>
                <c:pt idx="658">
                  <c:v>380189396.32064986</c:v>
                </c:pt>
                <c:pt idx="659">
                  <c:v>389045144.99437124</c:v>
                </c:pt>
                <c:pt idx="660">
                  <c:v>398107170.55359</c:v>
                </c:pt>
                <c:pt idx="661">
                  <c:v>407380277.80420756</c:v>
                </c:pt>
                <c:pt idx="662">
                  <c:v>416869383.47043097</c:v>
                </c:pt>
                <c:pt idx="663">
                  <c:v>426579518.80169189</c:v>
                </c:pt>
                <c:pt idx="664">
                  <c:v>436515832.24026746</c:v>
                </c:pt>
                <c:pt idx="665">
                  <c:v>446683592.15106696</c:v>
                </c:pt>
                <c:pt idx="666">
                  <c:v>457088189.61498129</c:v>
                </c:pt>
                <c:pt idx="667">
                  <c:v>467735141.28730685</c:v>
                </c:pt>
                <c:pt idx="668">
                  <c:v>478630092.3227495</c:v>
                </c:pt>
                <c:pt idx="669">
                  <c:v>489778819.36855984</c:v>
                </c:pt>
                <c:pt idx="670">
                  <c:v>501187233.62738854</c:v>
                </c:pt>
                <c:pt idx="671">
                  <c:v>512861383.99148375</c:v>
                </c:pt>
                <c:pt idx="672">
                  <c:v>524807460.24989426</c:v>
                </c:pt>
                <c:pt idx="673">
                  <c:v>537031796.37037718</c:v>
                </c:pt>
                <c:pt idx="674">
                  <c:v>549540873.85775185</c:v>
                </c:pt>
                <c:pt idx="675">
                  <c:v>562341325.19047928</c:v>
                </c:pt>
                <c:pt idx="676">
                  <c:v>575439937.33729017</c:v>
                </c:pt>
                <c:pt idx="677">
                  <c:v>588843655.35572517</c:v>
                </c:pt>
                <c:pt idx="678">
                  <c:v>602559586.0744971</c:v>
                </c:pt>
                <c:pt idx="679">
                  <c:v>616595001.8616246</c:v>
                </c:pt>
                <c:pt idx="680">
                  <c:v>630957344.48033905</c:v>
                </c:pt>
                <c:pt idx="681">
                  <c:v>645654229.03482068</c:v>
                </c:pt>
                <c:pt idx="682">
                  <c:v>660693448.00776494</c:v>
                </c:pt>
                <c:pt idx="683">
                  <c:v>676082975.39215457</c:v>
                </c:pt>
                <c:pt idx="684">
                  <c:v>691830970.91911328</c:v>
                </c:pt>
                <c:pt idx="685">
                  <c:v>707945784.38431871</c:v>
                </c:pt>
                <c:pt idx="686">
                  <c:v>724435960.07517505</c:v>
                </c:pt>
                <c:pt idx="687">
                  <c:v>741310241.30110669</c:v>
                </c:pt>
                <c:pt idx="688">
                  <c:v>758577575.02937734</c:v>
                </c:pt>
                <c:pt idx="689">
                  <c:v>776247116.6288898</c:v>
                </c:pt>
                <c:pt idx="690">
                  <c:v>794328234.72448397</c:v>
                </c:pt>
                <c:pt idx="691">
                  <c:v>812830516.1643064</c:v>
                </c:pt>
                <c:pt idx="692">
                  <c:v>831763771.10288286</c:v>
                </c:pt>
                <c:pt idx="693">
                  <c:v>851138038.20259321</c:v>
                </c:pt>
                <c:pt idx="694">
                  <c:v>870963589.9563024</c:v>
                </c:pt>
                <c:pt idx="695">
                  <c:v>891250938.13397229</c:v>
                </c:pt>
                <c:pt idx="696">
                  <c:v>912010839.35614169</c:v>
                </c:pt>
                <c:pt idx="697">
                  <c:v>933254300.79722834</c:v>
                </c:pt>
                <c:pt idx="698">
                  <c:v>954992586.02167869</c:v>
                </c:pt>
                <c:pt idx="699">
                  <c:v>977237220.95605898</c:v>
                </c:pt>
                <c:pt idx="700">
                  <c:v>1000000000.0002539</c:v>
                </c:pt>
                <c:pt idx="701">
                  <c:v>1023292992.2810138</c:v>
                </c:pt>
                <c:pt idx="702">
                  <c:v>1047128548.0511653</c:v>
                </c:pt>
                <c:pt idx="703">
                  <c:v>1071519305.2378783</c:v>
                </c:pt>
                <c:pt idx="704">
                  <c:v>1096478196.1434631</c:v>
                </c:pt>
                <c:pt idx="705">
                  <c:v>1122018454.3022518</c:v>
                </c:pt>
                <c:pt idx="706">
                  <c:v>1148153621.4971778</c:v>
                </c:pt>
                <c:pt idx="707">
                  <c:v>1174897554.9398313</c:v>
                </c:pt>
                <c:pt idx="708">
                  <c:v>1202264434.6177216</c:v>
                </c:pt>
                <c:pt idx="709">
                  <c:v>1230268770.8126972</c:v>
                </c:pt>
                <c:pt idx="710">
                  <c:v>1258925411.7944858</c:v>
                </c:pt>
                <c:pt idx="711">
                  <c:v>1288249551.6934597</c:v>
                </c:pt>
                <c:pt idx="712">
                  <c:v>1318256738.5567405</c:v>
                </c:pt>
                <c:pt idx="713">
                  <c:v>1348962882.5919943</c:v>
                </c:pt>
                <c:pt idx="714">
                  <c:v>1380384264.6032383</c:v>
                </c:pt>
                <c:pt idx="715">
                  <c:v>1412537544.623116</c:v>
                </c:pt>
                <c:pt idx="716">
                  <c:v>1445439770.7462976</c:v>
                </c:pt>
                <c:pt idx="717">
                  <c:v>1479108388.1685858</c:v>
                </c:pt>
                <c:pt idx="718">
                  <c:v>1513561248.4365952</c:v>
                </c:pt>
                <c:pt idx="719">
                  <c:v>1548816618.9128776</c:v>
                </c:pt>
                <c:pt idx="720">
                  <c:v>1584893192.461513</c:v>
                </c:pt>
                <c:pt idx="721">
                  <c:v>1621810097.3593388</c:v>
                </c:pt>
                <c:pt idx="722">
                  <c:v>1659586907.4379847</c:v>
                </c:pt>
                <c:pt idx="723">
                  <c:v>1698243652.4621778</c:v>
                </c:pt>
                <c:pt idx="724">
                  <c:v>1737800828.749856</c:v>
                </c:pt>
                <c:pt idx="725">
                  <c:v>1778279410.0394206</c:v>
                </c:pt>
                <c:pt idx="726">
                  <c:v>1819700858.6104929</c:v>
                </c:pt>
                <c:pt idx="727">
                  <c:v>1862087136.6633887</c:v>
                </c:pt>
                <c:pt idx="728">
                  <c:v>1905460717.9637802</c:v>
                </c:pt>
                <c:pt idx="729">
                  <c:v>1949844599.7585905</c:v>
                </c:pt>
                <c:pt idx="730">
                  <c:v>1995262314.9694302</c:v>
                </c:pt>
                <c:pt idx="731">
                  <c:v>2041737944.6700928</c:v>
                </c:pt>
                <c:pt idx="732">
                  <c:v>2089296130.8546157</c:v>
                </c:pt>
                <c:pt idx="733">
                  <c:v>2137962089.5028291</c:v>
                </c:pt>
                <c:pt idx="734">
                  <c:v>2187761623.9501634</c:v>
                </c:pt>
                <c:pt idx="735">
                  <c:v>2238721138.5689645</c:v>
                </c:pt>
                <c:pt idx="736">
                  <c:v>2290867652.7684121</c:v>
                </c:pt>
                <c:pt idx="737">
                  <c:v>2344228815.3205757</c:v>
                </c:pt>
                <c:pt idx="738">
                  <c:v>2398832919.0201592</c:v>
                </c:pt>
                <c:pt idx="739">
                  <c:v>2454708915.6857147</c:v>
                </c:pt>
                <c:pt idx="740">
                  <c:v>2511886431.5102711</c:v>
                </c:pt>
                <c:pt idx="741">
                  <c:v>2570395782.7695704</c:v>
                </c:pt>
                <c:pt idx="742">
                  <c:v>2630267991.8961139</c:v>
                </c:pt>
                <c:pt idx="743">
                  <c:v>2691534803.9276648</c:v>
                </c:pt>
                <c:pt idx="744">
                  <c:v>2754228703.3389325</c:v>
                </c:pt>
                <c:pt idx="745">
                  <c:v>2818382931.2652373</c:v>
                </c:pt>
                <c:pt idx="746">
                  <c:v>2884031503.1274076</c:v>
                </c:pt>
                <c:pt idx="747">
                  <c:v>2951209226.6672058</c:v>
                </c:pt>
                <c:pt idx="748">
                  <c:v>3019951720.4028554</c:v>
                </c:pt>
                <c:pt idx="749">
                  <c:v>3090295432.5144486</c:v>
                </c:pt>
                <c:pt idx="750">
                  <c:v>3162277660.1692681</c:v>
                </c:pt>
                <c:pt idx="751">
                  <c:v>3235936569.2971921</c:v>
                </c:pt>
                <c:pt idx="752">
                  <c:v>3311311214.8268294</c:v>
                </c:pt>
                <c:pt idx="753">
                  <c:v>3388441561.3929653</c:v>
                </c:pt>
                <c:pt idx="754">
                  <c:v>3467368504.5262775</c:v>
                </c:pt>
                <c:pt idx="755">
                  <c:v>3548133892.3367381</c:v>
                </c:pt>
                <c:pt idx="756">
                  <c:v>3630780547.7020192</c:v>
                </c:pt>
                <c:pt idx="757">
                  <c:v>3715352290.9727545</c:v>
                </c:pt>
                <c:pt idx="758">
                  <c:v>3801893963.2066779</c:v>
                </c:pt>
                <c:pt idx="759">
                  <c:v>3890451449.9438963</c:v>
                </c:pt>
                <c:pt idx="760">
                  <c:v>3981071705.5360885</c:v>
                </c:pt>
                <c:pt idx="761">
                  <c:v>4073802778.0422688</c:v>
                </c:pt>
                <c:pt idx="762">
                  <c:v>4168693834.7045064</c:v>
                </c:pt>
                <c:pt idx="763">
                  <c:v>4265795188.0171056</c:v>
                </c:pt>
                <c:pt idx="764">
                  <c:v>4365158322.4028664</c:v>
                </c:pt>
                <c:pt idx="765">
                  <c:v>4466835921.5108652</c:v>
                </c:pt>
                <c:pt idx="766">
                  <c:v>4570881896.150012</c:v>
                </c:pt>
                <c:pt idx="767">
                  <c:v>4677351412.8732891</c:v>
                </c:pt>
                <c:pt idx="768">
                  <c:v>4786300923.2278233</c:v>
                </c:pt>
                <c:pt idx="769">
                  <c:v>4897788193.6859341</c:v>
                </c:pt>
                <c:pt idx="770">
                  <c:v>5011872336.2742472</c:v>
                </c:pt>
                <c:pt idx="771">
                  <c:v>5128613839.9152079</c:v>
                </c:pt>
                <c:pt idx="772">
                  <c:v>5248074602.4993029</c:v>
                </c:pt>
                <c:pt idx="773">
                  <c:v>5370317963.7041397</c:v>
                </c:pt>
                <c:pt idx="774">
                  <c:v>5495408738.5778952</c:v>
                </c:pt>
                <c:pt idx="775">
                  <c:v>5623413251.9051781</c:v>
                </c:pt>
                <c:pt idx="776">
                  <c:v>5754399373.3732967</c:v>
                </c:pt>
                <c:pt idx="777">
                  <c:v>5888436553.5576553</c:v>
                </c:pt>
                <c:pt idx="778">
                  <c:v>6025595860.7454052</c:v>
                </c:pt>
                <c:pt idx="779">
                  <c:v>6165950018.6166916</c:v>
                </c:pt>
                <c:pt idx="780">
                  <c:v>6309573444.8038464</c:v>
                </c:pt>
                <c:pt idx="781">
                  <c:v>6456542290.3485117</c:v>
                </c:pt>
                <c:pt idx="782">
                  <c:v>6606934480.0779381</c:v>
                </c:pt>
                <c:pt idx="783">
                  <c:v>6760829753.9218416</c:v>
                </c:pt>
                <c:pt idx="784">
                  <c:v>6918309709.1914358</c:v>
                </c:pt>
                <c:pt idx="785">
                  <c:v>7079457843.8434973</c:v>
                </c:pt>
                <c:pt idx="786">
                  <c:v>7244359600.7520924</c:v>
                </c:pt>
                <c:pt idx="787">
                  <c:v>7413102413.0114174</c:v>
                </c:pt>
                <c:pt idx="788">
                  <c:v>7585775750.2941322</c:v>
                </c:pt>
                <c:pt idx="789">
                  <c:v>7762471166.2892637</c:v>
                </c:pt>
                <c:pt idx="790">
                  <c:v>7943282347.2452154</c:v>
                </c:pt>
                <c:pt idx="791">
                  <c:v>8128305161.6434479</c:v>
                </c:pt>
                <c:pt idx="792">
                  <c:v>8317637711.0292225</c:v>
                </c:pt>
                <c:pt idx="793">
                  <c:v>8511380382.0263042</c:v>
                </c:pt>
                <c:pt idx="794">
                  <c:v>8709635899.5634041</c:v>
                </c:pt>
                <c:pt idx="795">
                  <c:v>8912509381.3401451</c:v>
                </c:pt>
                <c:pt idx="796">
                  <c:v>9120108393.5618477</c:v>
                </c:pt>
                <c:pt idx="797">
                  <c:v>9332543007.9727249</c:v>
                </c:pt>
                <c:pt idx="798">
                  <c:v>9549925860.2172394</c:v>
                </c:pt>
                <c:pt idx="799">
                  <c:v>9772372209.5610523</c:v>
                </c:pt>
                <c:pt idx="800">
                  <c:v>10000000000.003012</c:v>
                </c:pt>
                <c:pt idx="801">
                  <c:v>10232929922.810623</c:v>
                </c:pt>
                <c:pt idx="802">
                  <c:v>10471285480.512148</c:v>
                </c:pt>
                <c:pt idx="803">
                  <c:v>10715193052.379326</c:v>
                </c:pt>
                <c:pt idx="804">
                  <c:v>10964781961.435188</c:v>
                </c:pt>
                <c:pt idx="805">
                  <c:v>11220184543.02301</c:v>
                </c:pt>
                <c:pt idx="806">
                  <c:v>11481536214.972279</c:v>
                </c:pt>
                <c:pt idx="807">
                  <c:v>11748975549.398827</c:v>
                </c:pt>
                <c:pt idx="808">
                  <c:v>12022644346.177742</c:v>
                </c:pt>
                <c:pt idx="809">
                  <c:v>12302687708.127819</c:v>
                </c:pt>
                <c:pt idx="810">
                  <c:v>12589254117.945452</c:v>
                </c:pt>
                <c:pt idx="811">
                  <c:v>12882495516.935253</c:v>
                </c:pt>
                <c:pt idx="812">
                  <c:v>13182567385.568354</c:v>
                </c:pt>
                <c:pt idx="813">
                  <c:v>13489628825.92087</c:v>
                </c:pt>
                <c:pt idx="814">
                  <c:v>13803842646.033283</c:v>
                </c:pt>
                <c:pt idx="815">
                  <c:v>14125375446.23213</c:v>
                </c:pt>
                <c:pt idx="816">
                  <c:v>14454397707.463968</c:v>
                </c:pt>
                <c:pt idx="817">
                  <c:v>14791083881.686874</c:v>
                </c:pt>
                <c:pt idx="818">
                  <c:v>15135612484.366991</c:v>
                </c:pt>
              </c:numCache>
            </c:numRef>
          </c:xVal>
          <c:yVal>
            <c:numRef>
              <c:f>Sheet2!$AE$4:$AE$822</c:f>
              <c:numCache>
                <c:formatCode>0.0000</c:formatCode>
                <c:ptCount val="819"/>
                <c:pt idx="0">
                  <c:v>31.386782368234037</c:v>
                </c:pt>
                <c:pt idx="1">
                  <c:v>31.383802330262199</c:v>
                </c:pt>
                <c:pt idx="2">
                  <c:v>31.380684037568187</c:v>
                </c:pt>
                <c:pt idx="3">
                  <c:v>31.377421182260083</c:v>
                </c:pt>
                <c:pt idx="4">
                  <c:v>31.374007178715225</c:v>
                </c:pt>
                <c:pt idx="5">
                  <c:v>31.370435152304758</c:v>
                </c:pt>
                <c:pt idx="6">
                  <c:v>31.366697927751332</c:v>
                </c:pt>
                <c:pt idx="7">
                  <c:v>31.36278801711704</c:v>
                </c:pt>
                <c:pt idx="8">
                  <c:v>31.358697607419792</c:v>
                </c:pt>
                <c:pt idx="9">
                  <c:v>31.354418547877458</c:v>
                </c:pt>
                <c:pt idx="10">
                  <c:v>31.349942336780405</c:v>
                </c:pt>
                <c:pt idx="11">
                  <c:v>31.345260107994651</c:v>
                </c:pt>
                <c:pt idx="12">
                  <c:v>31.340362617099395</c:v>
                </c:pt>
                <c:pt idx="13">
                  <c:v>31.335240227164576</c:v>
                </c:pt>
                <c:pt idx="14">
                  <c:v>31.329882894176254</c:v>
                </c:pt>
                <c:pt idx="15">
                  <c:v>31.324280152119574</c:v>
                </c:pt>
                <c:pt idx="16">
                  <c:v>31.318421097731843</c:v>
                </c:pt>
                <c:pt idx="17">
                  <c:v>31.312294374940837</c:v>
                </c:pt>
                <c:pt idx="18">
                  <c:v>31.30588815900628</c:v>
                </c:pt>
                <c:pt idx="19">
                  <c:v>31.299190140385893</c:v>
                </c:pt>
                <c:pt idx="20">
                  <c:v>31.2921875083507</c:v>
                </c:pt>
                <c:pt idx="21">
                  <c:v>31.284866934378194</c:v>
                </c:pt>
                <c:pt idx="22">
                  <c:v>31.277214555355961</c:v>
                </c:pt>
                <c:pt idx="23">
                  <c:v>31.269215956632774</c:v>
                </c:pt>
                <c:pt idx="24">
                  <c:v>31.260856154958962</c:v>
                </c:pt>
                <c:pt idx="25">
                  <c:v>31.252119581362784</c:v>
                </c:pt>
                <c:pt idx="26">
                  <c:v>31.242990064015014</c:v>
                </c:pt>
                <c:pt idx="27">
                  <c:v>31.233450811139633</c:v>
                </c:pt>
                <c:pt idx="28">
                  <c:v>31.223484394034571</c:v>
                </c:pt>
                <c:pt idx="29">
                  <c:v>31.213072730272909</c:v>
                </c:pt>
                <c:pt idx="30">
                  <c:v>31.202197067161585</c:v>
                </c:pt>
                <c:pt idx="31">
                  <c:v>31.190837965541817</c:v>
                </c:pt>
                <c:pt idx="32">
                  <c:v>31.178975284022684</c:v>
                </c:pt>
                <c:pt idx="33">
                  <c:v>31.166588163747086</c:v>
                </c:pt>
                <c:pt idx="34">
                  <c:v>31.153655013797096</c:v>
                </c:pt>
                <c:pt idx="35">
                  <c:v>31.140153497353836</c:v>
                </c:pt>
                <c:pt idx="36">
                  <c:v>31.126060518735279</c:v>
                </c:pt>
                <c:pt idx="37">
                  <c:v>31.111352211443894</c:v>
                </c:pt>
                <c:pt idx="38">
                  <c:v>31.096003927364244</c:v>
                </c:pt>
                <c:pt idx="39">
                  <c:v>31.079990227259341</c:v>
                </c:pt>
                <c:pt idx="40">
                  <c:v>31.063284872722697</c:v>
                </c:pt>
                <c:pt idx="41">
                  <c:v>31.045860819751194</c:v>
                </c:pt>
                <c:pt idx="42">
                  <c:v>31.027690214111626</c:v>
                </c:pt>
                <c:pt idx="43">
                  <c:v>31.008744388681318</c:v>
                </c:pt>
                <c:pt idx="44">
                  <c:v>30.988993862949705</c:v>
                </c:pt>
                <c:pt idx="45">
                  <c:v>30.968408344874092</c:v>
                </c:pt>
                <c:pt idx="46">
                  <c:v>30.946956735287912</c:v>
                </c:pt>
                <c:pt idx="47">
                  <c:v>30.924607135063837</c:v>
                </c:pt>
                <c:pt idx="48">
                  <c:v>30.901326855237166</c:v>
                </c:pt>
                <c:pt idx="49">
                  <c:v>30.877082430296159</c:v>
                </c:pt>
                <c:pt idx="50">
                  <c:v>30.851839634846019</c:v>
                </c:pt>
                <c:pt idx="51">
                  <c:v>30.825563503851011</c:v>
                </c:pt>
                <c:pt idx="52">
                  <c:v>30.798218356655134</c:v>
                </c:pt>
                <c:pt idx="53">
                  <c:v>30.769767824975528</c:v>
                </c:pt>
                <c:pt idx="54">
                  <c:v>30.740174885053761</c:v>
                </c:pt>
                <c:pt idx="55">
                  <c:v>30.709401894138637</c:v>
                </c:pt>
                <c:pt idx="56">
                  <c:v>30.677410631459825</c:v>
                </c:pt>
                <c:pt idx="57">
                  <c:v>30.644162343833987</c:v>
                </c:pt>
                <c:pt idx="58">
                  <c:v>30.609617796024498</c:v>
                </c:pt>
                <c:pt idx="59">
                  <c:v>30.57373732595179</c:v>
                </c:pt>
                <c:pt idx="60">
                  <c:v>30.536480904824025</c:v>
                </c:pt>
                <c:pt idx="61">
                  <c:v>30.497808202226935</c:v>
                </c:pt>
                <c:pt idx="62">
                  <c:v>30.457678656177357</c:v>
                </c:pt>
                <c:pt idx="63">
                  <c:v>30.416051548107642</c:v>
                </c:pt>
                <c:pt idx="64">
                  <c:v>30.372886082707026</c:v>
                </c:pt>
                <c:pt idx="65">
                  <c:v>30.328141472502537</c:v>
                </c:pt>
                <c:pt idx="66">
                  <c:v>30.281777027015391</c:v>
                </c:pt>
                <c:pt idx="67">
                  <c:v>30.233752246280055</c:v>
                </c:pt>
                <c:pt idx="68">
                  <c:v>30.18402691846229</c:v>
                </c:pt>
                <c:pt idx="69">
                  <c:v>30.132561221260577</c:v>
                </c:pt>
                <c:pt idx="70">
                  <c:v>30.079315826722187</c:v>
                </c:pt>
                <c:pt idx="71">
                  <c:v>30.024252009052226</c:v>
                </c:pt>
                <c:pt idx="72">
                  <c:v>29.967331754941672</c:v>
                </c:pt>
                <c:pt idx="73">
                  <c:v>29.908517875889274</c:v>
                </c:pt>
                <c:pt idx="74">
                  <c:v>29.847774121943818</c:v>
                </c:pt>
                <c:pt idx="75">
                  <c:v>29.785065296247467</c:v>
                </c:pt>
                <c:pt idx="76">
                  <c:v>29.720357369719871</c:v>
                </c:pt>
                <c:pt idx="77">
                  <c:v>29.653617595186077</c:v>
                </c:pt>
                <c:pt idx="78">
                  <c:v>29.584814620220918</c:v>
                </c:pt>
                <c:pt idx="79">
                  <c:v>29.513918597958817</c:v>
                </c:pt>
                <c:pt idx="80">
                  <c:v>29.440901295101501</c:v>
                </c:pt>
                <c:pt idx="81">
                  <c:v>29.365736196348266</c:v>
                </c:pt>
                <c:pt idx="82">
                  <c:v>29.288398604473777</c:v>
                </c:pt>
                <c:pt idx="83">
                  <c:v>29.208865735288484</c:v>
                </c:pt>
                <c:pt idx="84">
                  <c:v>29.127116806735906</c:v>
                </c:pt>
                <c:pt idx="85">
                  <c:v>29.043133121409902</c:v>
                </c:pt>
                <c:pt idx="86">
                  <c:v>28.95689814181366</c:v>
                </c:pt>
                <c:pt idx="87">
                  <c:v>28.868397557729679</c:v>
                </c:pt>
                <c:pt idx="88">
                  <c:v>28.777619345126777</c:v>
                </c:pt>
                <c:pt idx="89">
                  <c:v>28.684553816094986</c:v>
                </c:pt>
                <c:pt idx="90">
                  <c:v>28.589193659371539</c:v>
                </c:pt>
                <c:pt idx="91">
                  <c:v>28.491533971099848</c:v>
                </c:pt>
                <c:pt idx="92">
                  <c:v>28.391572275547851</c:v>
                </c:pt>
                <c:pt idx="93">
                  <c:v>28.289308535600227</c:v>
                </c:pt>
                <c:pt idx="94">
                  <c:v>28.18474515293039</c:v>
                </c:pt>
                <c:pt idx="95">
                  <c:v>28.077886957850676</c:v>
                </c:pt>
                <c:pt idx="96">
                  <c:v>27.968741188932096</c:v>
                </c:pt>
                <c:pt idx="97">
                  <c:v>27.857317462575896</c:v>
                </c:pt>
                <c:pt idx="98">
                  <c:v>27.743627732808218</c:v>
                </c:pt>
                <c:pt idx="99">
                  <c:v>27.627686241652967</c:v>
                </c:pt>
                <c:pt idx="100">
                  <c:v>27.509509460517449</c:v>
                </c:pt>
                <c:pt idx="101">
                  <c:v>27.389116023097625</c:v>
                </c:pt>
                <c:pt idx="102">
                  <c:v>27.266526650375091</c:v>
                </c:pt>
                <c:pt idx="103">
                  <c:v>27.141764068334719</c:v>
                </c:pt>
                <c:pt idx="104">
                  <c:v>27.014852919079921</c:v>
                </c:pt>
                <c:pt idx="105">
                  <c:v>26.885819666061408</c:v>
                </c:pt>
                <c:pt idx="106">
                  <c:v>26.754692494164225</c:v>
                </c:pt>
                <c:pt idx="107">
                  <c:v>26.621501205417815</c:v>
                </c:pt>
                <c:pt idx="108">
                  <c:v>26.486277111103703</c:v>
                </c:pt>
                <c:pt idx="109">
                  <c:v>26.349052921036556</c:v>
                </c:pt>
                <c:pt idx="110">
                  <c:v>26.209862630786265</c:v>
                </c:pt>
                <c:pt idx="111">
                  <c:v>26.06874140759308</c:v>
                </c:pt>
                <c:pt idx="112">
                  <c:v>25.925725475703857</c:v>
                </c:pt>
                <c:pt idx="113">
                  <c:v>25.780852001827444</c:v>
                </c:pt>
                <c:pt idx="114">
                  <c:v>25.634158981370938</c:v>
                </c:pt>
                <c:pt idx="115">
                  <c:v>25.485685126077545</c:v>
                </c:pt>
                <c:pt idx="116">
                  <c:v>25.335469753640893</c:v>
                </c:pt>
                <c:pt idx="117">
                  <c:v>25.18355267982286</c:v>
                </c:pt>
                <c:pt idx="118">
                  <c:v>25.02997411355032</c:v>
                </c:pt>
                <c:pt idx="119">
                  <c:v>24.874774555414515</c:v>
                </c:pt>
                <c:pt idx="120">
                  <c:v>24.717994699943208</c:v>
                </c:pt>
                <c:pt idx="121">
                  <c:v>24.559675341963324</c:v>
                </c:pt>
                <c:pt idx="122">
                  <c:v>24.39985728731908</c:v>
                </c:pt>
                <c:pt idx="123">
                  <c:v>24.238581268160516</c:v>
                </c:pt>
                <c:pt idx="124">
                  <c:v>24.075887862967551</c:v>
                </c:pt>
                <c:pt idx="125">
                  <c:v>23.911817421429053</c:v>
                </c:pt>
                <c:pt idx="126">
                  <c:v>23.746409994251731</c:v>
                </c:pt>
                <c:pt idx="127">
                  <c:v>23.579705267933338</c:v>
                </c:pt>
                <c:pt idx="128">
                  <c:v>23.411742504496786</c:v>
                </c:pt>
                <c:pt idx="129">
                  <c:v>23.242560486147326</c:v>
                </c:pt>
                <c:pt idx="130">
                  <c:v>23.072197464784185</c:v>
                </c:pt>
                <c:pt idx="131">
                  <c:v>22.900691116270558</c:v>
                </c:pt>
                <c:pt idx="132">
                  <c:v>22.728078499341546</c:v>
                </c:pt>
                <c:pt idx="133">
                  <c:v>22.554396019009047</c:v>
                </c:pt>
                <c:pt idx="134">
                  <c:v>22.379679394304997</c:v>
                </c:pt>
                <c:pt idx="135">
                  <c:v>22.203963630189651</c:v>
                </c:pt>
                <c:pt idx="136">
                  <c:v>22.027282993440313</c:v>
                </c:pt>
                <c:pt idx="137">
                  <c:v>21.84967099232648</c:v>
                </c:pt>
                <c:pt idx="138">
                  <c:v>21.671160359871415</c:v>
                </c:pt>
                <c:pt idx="139">
                  <c:v>21.491783040495708</c:v>
                </c:pt>
                <c:pt idx="140">
                  <c:v>21.311570179836306</c:v>
                </c:pt>
                <c:pt idx="141">
                  <c:v>21.130552117534315</c:v>
                </c:pt>
                <c:pt idx="142">
                  <c:v>20.94875838278643</c:v>
                </c:pt>
                <c:pt idx="143">
                  <c:v>20.766217692457182</c:v>
                </c:pt>
                <c:pt idx="144">
                  <c:v>20.582957951554103</c:v>
                </c:pt>
                <c:pt idx="145">
                  <c:v>20.399006255872212</c:v>
                </c:pt>
                <c:pt idx="146">
                  <c:v>20.214388896620928</c:v>
                </c:pt>
                <c:pt idx="147">
                  <c:v>20.029131366852827</c:v>
                </c:pt>
                <c:pt idx="148">
                  <c:v>19.843258369521525</c:v>
                </c:pt>
                <c:pt idx="149">
                  <c:v>19.656793827002954</c:v>
                </c:pt>
                <c:pt idx="150">
                  <c:v>19.469760891923492</c:v>
                </c:pt>
                <c:pt idx="151">
                  <c:v>19.282181959145642</c:v>
                </c:pt>
                <c:pt idx="152">
                  <c:v>19.094078678771048</c:v>
                </c:pt>
                <c:pt idx="153">
                  <c:v>18.905471970029133</c:v>
                </c:pt>
                <c:pt idx="154">
                  <c:v>18.716382035927328</c:v>
                </c:pt>
                <c:pt idx="155">
                  <c:v>18.52682837854821</c:v>
                </c:pt>
                <c:pt idx="156">
                  <c:v>18.33682981488597</c:v>
                </c:pt>
                <c:pt idx="157">
                  <c:v>18.146404493123228</c:v>
                </c:pt>
                <c:pt idx="158">
                  <c:v>17.955569909256599</c:v>
                </c:pt>
                <c:pt idx="159">
                  <c:v>17.764342923986803</c:v>
                </c:pt>
                <c:pt idx="160">
                  <c:v>17.572739779796077</c:v>
                </c:pt>
                <c:pt idx="161">
                  <c:v>17.380776118142855</c:v>
                </c:pt>
                <c:pt idx="162">
                  <c:v>17.188466996709334</c:v>
                </c:pt>
                <c:pt idx="163">
                  <c:v>16.995826906644542</c:v>
                </c:pt>
                <c:pt idx="164">
                  <c:v>16.802869789750378</c:v>
                </c:pt>
                <c:pt idx="165">
                  <c:v>16.609609055564206</c:v>
                </c:pt>
                <c:pt idx="166">
                  <c:v>16.416057598296327</c:v>
                </c:pt>
                <c:pt idx="167">
                  <c:v>16.222227813585292</c:v>
                </c:pt>
                <c:pt idx="168">
                  <c:v>16.028131615038749</c:v>
                </c:pt>
                <c:pt idx="169">
                  <c:v>15.833780450531457</c:v>
                </c:pt>
                <c:pt idx="170">
                  <c:v>15.639185318235699</c:v>
                </c:pt>
                <c:pt idx="171">
                  <c:v>15.444356782363416</c:v>
                </c:pt>
                <c:pt idx="172">
                  <c:v>15.249304988601866</c:v>
                </c:pt>
                <c:pt idx="173">
                  <c:v>15.054039679228298</c:v>
                </c:pt>
                <c:pt idx="174">
                  <c:v>14.858570207891356</c:v>
                </c:pt>
                <c:pt idx="175">
                  <c:v>14.662905554049749</c:v>
                </c:pt>
                <c:pt idx="176">
                  <c:v>14.46705433706067</c:v>
                </c:pt>
                <c:pt idx="177">
                  <c:v>14.271024829912955</c:v>
                </c:pt>
                <c:pt idx="178">
                  <c:v>14.074824972601339</c:v>
                </c:pt>
                <c:pt idx="179">
                  <c:v>13.878462385140201</c:v>
                </c:pt>
                <c:pt idx="180">
                  <c:v>13.681944380216693</c:v>
                </c:pt>
                <c:pt idx="181">
                  <c:v>13.485277975484125</c:v>
                </c:pt>
                <c:pt idx="182">
                  <c:v>13.288469905498374</c:v>
                </c:pt>
                <c:pt idx="183">
                  <c:v>13.091526633300395</c:v>
                </c:pt>
                <c:pt idx="184">
                  <c:v>12.894454361649446</c:v>
                </c:pt>
                <c:pt idx="185">
                  <c:v>12.69725904391224</c:v>
                </c:pt>
                <c:pt idx="186">
                  <c:v>12.499946394613961</c:v>
                </c:pt>
                <c:pt idx="187">
                  <c:v>12.302521899657702</c:v>
                </c:pt>
                <c:pt idx="188">
                  <c:v>12.104990826219703</c:v>
                </c:pt>
                <c:pt idx="189">
                  <c:v>11.907358232327685</c:v>
                </c:pt>
                <c:pt idx="190">
                  <c:v>11.709628976130714</c:v>
                </c:pt>
                <c:pt idx="191">
                  <c:v>11.511807724868602</c:v>
                </c:pt>
                <c:pt idx="192">
                  <c:v>11.313898963549732</c:v>
                </c:pt>
                <c:pt idx="193">
                  <c:v>11.115907003346051</c:v>
                </c:pt>
                <c:pt idx="194">
                  <c:v>10.917835989714398</c:v>
                </c:pt>
                <c:pt idx="195">
                  <c:v>10.719689910253134</c:v>
                </c:pt>
                <c:pt idx="196">
                  <c:v>10.521472602303648</c:v>
                </c:pt>
                <c:pt idx="197">
                  <c:v>10.323187760305744</c:v>
                </c:pt>
                <c:pt idx="198">
                  <c:v>10.124838942916606</c:v>
                </c:pt>
                <c:pt idx="199">
                  <c:v>9.9264295799024698</c:v>
                </c:pt>
                <c:pt idx="200">
                  <c:v>9.727962978812501</c:v>
                </c:pt>
                <c:pt idx="201">
                  <c:v>9.5294423314441623</c:v>
                </c:pt>
                <c:pt idx="202">
                  <c:v>9.3308707201094592</c:v>
                </c:pt>
                <c:pt idx="203">
                  <c:v>9.1322511237111303</c:v>
                </c:pt>
                <c:pt idx="204">
                  <c:v>8.9335864236380669</c:v>
                </c:pt>
                <c:pt idx="205">
                  <c:v>8.7348794094890607</c:v>
                </c:pt>
                <c:pt idx="206">
                  <c:v>8.5361327846336437</c:v>
                </c:pt>
                <c:pt idx="207">
                  <c:v>8.3373491716193406</c:v>
                </c:pt>
                <c:pt idx="208">
                  <c:v>8.1385311174336152</c:v>
                </c:pt>
                <c:pt idx="209">
                  <c:v>7.9396810986297401</c:v>
                </c:pt>
                <c:pt idx="210">
                  <c:v>7.7408015263247174</c:v>
                </c:pt>
                <c:pt idx="211">
                  <c:v>7.5418947510781438</c:v>
                </c:pt>
                <c:pt idx="212">
                  <c:v>7.3429630676602189</c:v>
                </c:pt>
                <c:pt idx="213">
                  <c:v>7.144008719717271</c:v>
                </c:pt>
                <c:pt idx="214">
                  <c:v>6.9450339043430223</c:v>
                </c:pt>
                <c:pt idx="215">
                  <c:v>6.7460407765638442</c:v>
                </c:pt>
                <c:pt idx="216">
                  <c:v>6.547031453745829</c:v>
                </c:pt>
                <c:pt idx="217">
                  <c:v>6.3480080199319842</c:v>
                </c:pt>
                <c:pt idx="218">
                  <c:v>6.1489725301171942</c:v>
                </c:pt>
                <c:pt idx="219">
                  <c:v>5.9499270144689236</c:v>
                </c:pt>
                <c:pt idx="220">
                  <c:v>5.7508734825015457</c:v>
                </c:pt>
                <c:pt idx="221">
                  <c:v>5.5518139272119065</c:v>
                </c:pt>
                <c:pt idx="222">
                  <c:v>5.3527503291838787</c:v>
                </c:pt>
                <c:pt idx="223">
                  <c:v>5.1536846606697555</c:v>
                </c:pt>
                <c:pt idx="224">
                  <c:v>4.9546188896557748</c:v>
                </c:pt>
                <c:pt idx="225">
                  <c:v>4.7555549839198958</c:v>
                </c:pt>
                <c:pt idx="226">
                  <c:v>4.556494915089023</c:v>
                </c:pt>
                <c:pt idx="227">
                  <c:v>4.3574406627035307</c:v>
                </c:pt>
                <c:pt idx="228">
                  <c:v>4.1583942182968352</c:v>
                </c:pt>
                <c:pt idx="229">
                  <c:v>3.9593575894973272</c:v>
                </c:pt>
                <c:pt idx="230">
                  <c:v>3.7603328041606812</c:v>
                </c:pt>
                <c:pt idx="231">
                  <c:v>3.5613219145401112</c:v>
                </c:pt>
                <c:pt idx="232">
                  <c:v>3.3623270015023361</c:v>
                </c:pt>
                <c:pt idx="233">
                  <c:v>3.1633501787969895</c:v>
                </c:pt>
                <c:pt idx="234">
                  <c:v>2.964393597387641</c:v>
                </c:pt>
                <c:pt idx="235">
                  <c:v>2.7654594498517429</c:v>
                </c:pt>
                <c:pt idx="236">
                  <c:v>2.5665499748582845</c:v>
                </c:pt>
                <c:pt idx="237">
                  <c:v>2.3676674617304339</c:v>
                </c:pt>
                <c:pt idx="238">
                  <c:v>2.1688142551019514</c:v>
                </c:pt>
                <c:pt idx="239">
                  <c:v>1.9699927596751485</c:v>
                </c:pt>
                <c:pt idx="240">
                  <c:v>1.7712054450890324</c:v>
                </c:pt>
                <c:pt idx="241">
                  <c:v>1.5724548509057605</c:v>
                </c:pt>
                <c:pt idx="242">
                  <c:v>1.3737435917242786</c:v>
                </c:pt>
                <c:pt idx="243">
                  <c:v>1.1750743624292972</c:v>
                </c:pt>
                <c:pt idx="244">
                  <c:v>0.9764499435848204</c:v>
                </c:pt>
                <c:pt idx="245">
                  <c:v>0.77787320698057405</c:v>
                </c:pt>
                <c:pt idx="246">
                  <c:v>0.57934712134053989</c:v>
                </c:pt>
                <c:pt idx="247">
                  <c:v>0.38087475820247257</c:v>
                </c:pt>
                <c:pt idx="248">
                  <c:v>0.18245929797756355</c:v>
                </c:pt>
                <c:pt idx="249">
                  <c:v>-1.589596380074329E-2</c:v>
                </c:pt>
                <c:pt idx="250">
                  <c:v>-0.21418761002945766</c:v>
                </c:pt>
                <c:pt idx="251">
                  <c:v>-0.41241209538007412</c:v>
                </c:pt>
                <c:pt idx="252">
                  <c:v>-0.61056573942729908</c:v>
                </c:pt>
                <c:pt idx="253">
                  <c:v>-0.80864471954925843</c:v>
                </c:pt>
                <c:pt idx="254">
                  <c:v>-1.0066450635926594</c:v>
                </c:pt>
                <c:pt idx="255">
                  <c:v>-1.2045626422924003</c:v>
                </c:pt>
                <c:pt idx="256">
                  <c:v>-1.4023931614361824</c:v>
                </c:pt>
                <c:pt idx="257">
                  <c:v>-1.6001321537654052</c:v>
                </c:pt>
                <c:pt idx="258">
                  <c:v>-1.7977749706021229</c:v>
                </c:pt>
                <c:pt idx="259">
                  <c:v>-1.9953167731941213</c:v>
                </c:pt>
                <c:pt idx="260">
                  <c:v>-2.1927525237679997</c:v>
                </c:pt>
                <c:pt idx="261">
                  <c:v>-2.3900769762825775</c:v>
                </c:pt>
                <c:pt idx="262">
                  <c:v>-2.5872846668733427</c:v>
                </c:pt>
                <c:pt idx="263">
                  <c:v>-2.784369903980302</c:v>
                </c:pt>
                <c:pt idx="264">
                  <c:v>-2.9813267581511624</c:v>
                </c:pt>
                <c:pt idx="265">
                  <c:v>-3.1781490515128223</c:v>
                </c:pt>
                <c:pt idx="266">
                  <c:v>-3.3748303469041026</c:v>
                </c:pt>
                <c:pt idx="267">
                  <c:v>-3.5713639366638432</c:v>
                </c:pt>
                <c:pt idx="268">
                  <c:v>-3.76774283106873</c:v>
                </c:pt>
                <c:pt idx="269">
                  <c:v>-3.9639597464164065</c:v>
                </c:pt>
                <c:pt idx="270">
                  <c:v>-4.160007092750007</c:v>
                </c:pt>
                <c:pt idx="271">
                  <c:v>-4.355876961221707</c:v>
                </c:pt>
                <c:pt idx="272">
                  <c:v>-4.5515611110935392</c:v>
                </c:pt>
                <c:pt idx="273">
                  <c:v>-4.7470509563758858</c:v>
                </c:pt>
                <c:pt idx="274">
                  <c:v>-4.9423375521041946</c:v>
                </c:pt>
                <c:pt idx="275">
                  <c:v>-5.1374115802579947</c:v>
                </c:pt>
                <c:pt idx="276">
                  <c:v>-5.3322633353260818</c:v>
                </c:pt>
                <c:pt idx="277">
                  <c:v>-5.5268827095254043</c:v>
                </c:pt>
                <c:pt idx="278">
                  <c:v>-5.7212591776826418</c:v>
                </c:pt>
                <c:pt idx="279">
                  <c:v>-5.9153817817896961</c:v>
                </c:pt>
                <c:pt idx="280">
                  <c:v>-6.1092391152479681</c:v>
                </c:pt>
                <c:pt idx="281">
                  <c:v>-6.3028193068180407</c:v>
                </c:pt>
                <c:pt idx="282">
                  <c:v>-6.4961100042955549</c:v>
                </c:pt>
                <c:pt idx="283">
                  <c:v>-6.6890983579367695</c:v>
                </c:pt>
                <c:pt idx="284">
                  <c:v>-6.8817710036617923</c:v>
                </c:pt>
                <c:pt idx="285">
                  <c:v>-7.0741140460668497</c:v>
                </c:pt>
                <c:pt idx="286">
                  <c:v>-7.266113041281721</c:v>
                </c:pt>
                <c:pt idx="287">
                  <c:v>-7.45775297971303</c:v>
                </c:pt>
                <c:pt idx="288">
                  <c:v>-7.6490182687191055</c:v>
                </c:pt>
                <c:pt idx="289">
                  <c:v>-7.8398927152674451</c:v>
                </c:pt>
                <c:pt idx="290">
                  <c:v>-8.0303595086315465</c:v>
                </c:pt>
                <c:pt idx="291">
                  <c:v>-8.2204012031898035</c:v>
                </c:pt>
                <c:pt idx="292">
                  <c:v>-8.4099997013960017</c:v>
                </c:pt>
                <c:pt idx="293">
                  <c:v>-8.5991362369954913</c:v>
                </c:pt>
                <c:pt idx="294">
                  <c:v>-8.7877913585744771</c:v>
                </c:pt>
                <c:pt idx="295">
                  <c:v>-8.9759449135245131</c:v>
                </c:pt>
                <c:pt idx="296">
                  <c:v>-9.1635760325296065</c:v>
                </c:pt>
                <c:pt idx="297">
                  <c:v>-9.3506631146736314</c:v>
                </c:pt>
                <c:pt idx="298">
                  <c:v>-9.5371838132860187</c:v>
                </c:pt>
                <c:pt idx="299">
                  <c:v>-9.7231150226462244</c:v>
                </c:pt>
                <c:pt idx="300">
                  <c:v>-9.9084328656776286</c:v>
                </c:pt>
                <c:pt idx="301">
                  <c:v>-10.093112682769497</c:v>
                </c:pt>
                <c:pt idx="302">
                  <c:v>-10.277129021874133</c:v>
                </c:pt>
                <c:pt idx="303">
                  <c:v>-10.460455630034909</c:v>
                </c:pt>
                <c:pt idx="304">
                  <c:v>-10.64306544650853</c:v>
                </c:pt>
                <c:pt idx="305">
                  <c:v>-10.824930597653308</c:v>
                </c:pt>
                <c:pt idx="306">
                  <c:v>-11.006022393761866</c:v>
                </c:pt>
                <c:pt idx="307">
                  <c:v>-11.186311328024658</c:v>
                </c:pt>
                <c:pt idx="308">
                  <c:v>-11.365767077815287</c:v>
                </c:pt>
                <c:pt idx="309">
                  <c:v>-11.544358508495707</c:v>
                </c:pt>
                <c:pt idx="310">
                  <c:v>-11.722053679941881</c:v>
                </c:pt>
                <c:pt idx="311">
                  <c:v>-11.898819855995061</c:v>
                </c:pt>
                <c:pt idx="312">
                  <c:v>-12.074623517044255</c:v>
                </c:pt>
                <c:pt idx="313">
                  <c:v>-12.249430375946032</c:v>
                </c:pt>
                <c:pt idx="314">
                  <c:v>-12.423205397486148</c:v>
                </c:pt>
                <c:pt idx="315">
                  <c:v>-12.595912821583237</c:v>
                </c:pt>
                <c:pt idx="316">
                  <c:v>-12.767516190428726</c:v>
                </c:pt>
                <c:pt idx="317">
                  <c:v>-12.937978379749033</c:v>
                </c:pt>
                <c:pt idx="318">
                  <c:v>-13.107261634364011</c:v>
                </c:pt>
                <c:pt idx="319">
                  <c:v>-13.27532760820271</c:v>
                </c:pt>
                <c:pt idx="320">
                  <c:v>-13.442137408919004</c:v>
                </c:pt>
                <c:pt idx="321">
                  <c:v>-13.607651647230567</c:v>
                </c:pt>
                <c:pt idx="322">
                  <c:v>-13.771830491080136</c:v>
                </c:pt>
                <c:pt idx="323">
                  <c:v>-13.934633724691757</c:v>
                </c:pt>
                <c:pt idx="324">
                  <c:v>-14.096020812563424</c:v>
                </c:pt>
                <c:pt idx="325">
                  <c:v>-14.255950968404671</c:v>
                </c:pt>
                <c:pt idx="326">
                  <c:v>-14.414383228989426</c:v>
                </c:pt>
                <c:pt idx="327">
                  <c:v>-14.571276532854869</c:v>
                </c:pt>
                <c:pt idx="328">
                  <c:v>-14.726589803733086</c:v>
                </c:pt>
                <c:pt idx="329">
                  <c:v>-14.88028203855602</c:v>
                </c:pt>
                <c:pt idx="330">
                  <c:v>-15.032312399826182</c:v>
                </c:pt>
                <c:pt idx="331">
                  <c:v>-15.182640312094241</c:v>
                </c:pt>
                <c:pt idx="332">
                  <c:v>-15.331225562233225</c:v>
                </c:pt>
                <c:pt idx="333">
                  <c:v>-15.47802840314564</c:v>
                </c:pt>
                <c:pt idx="334">
                  <c:v>-15.623009660487023</c:v>
                </c:pt>
                <c:pt idx="335">
                  <c:v>-15.766130841936917</c:v>
                </c:pt>
                <c:pt idx="336">
                  <c:v>-15.90735424849616</c:v>
                </c:pt>
                <c:pt idx="337">
                  <c:v>-16.046643087242888</c:v>
                </c:pt>
                <c:pt idx="338">
                  <c:v>-16.183961584929193</c:v>
                </c:pt>
                <c:pt idx="339">
                  <c:v>-16.31927510176331</c:v>
                </c:pt>
                <c:pt idx="340">
                  <c:v>-16.452550244681653</c:v>
                </c:pt>
                <c:pt idx="341">
                  <c:v>-16.583754979385237</c:v>
                </c:pt>
                <c:pt idx="342">
                  <c:v>-16.712858740389606</c:v>
                </c:pt>
                <c:pt idx="343">
                  <c:v>-16.839832538320906</c:v>
                </c:pt>
                <c:pt idx="344">
                  <c:v>-16.964649063680149</c:v>
                </c:pt>
                <c:pt idx="345">
                  <c:v>-17.087282786298669</c:v>
                </c:pt>
                <c:pt idx="346">
                  <c:v>-17.207710049715121</c:v>
                </c:pt>
                <c:pt idx="347">
                  <c:v>-17.32590915972332</c:v>
                </c:pt>
                <c:pt idx="348">
                  <c:v>-17.441860466367054</c:v>
                </c:pt>
                <c:pt idx="349">
                  <c:v>-17.555546438695707</c:v>
                </c:pt>
                <c:pt idx="350">
                  <c:v>-17.666951731640889</c:v>
                </c:pt>
                <c:pt idx="351">
                  <c:v>-17.776063244429572</c:v>
                </c:pt>
                <c:pt idx="352">
                  <c:v>-17.882870170013263</c:v>
                </c:pt>
                <c:pt idx="353">
                  <c:v>-17.98736403506361</c:v>
                </c:pt>
                <c:pt idx="354">
                  <c:v>-18.089538730163454</c:v>
                </c:pt>
                <c:pt idx="355">
                  <c:v>-18.189390529905129</c:v>
                </c:pt>
                <c:pt idx="356">
                  <c:v>-18.286918102696237</c:v>
                </c:pt>
                <c:pt idx="357">
                  <c:v>-18.382122510163413</c:v>
                </c:pt>
                <c:pt idx="358">
                  <c:v>-18.475007196137344</c:v>
                </c:pt>
                <c:pt idx="359">
                  <c:v>-18.565577965294786</c:v>
                </c:pt>
                <c:pt idx="360">
                  <c:v>-18.65384295162491</c:v>
                </c:pt>
                <c:pt idx="361">
                  <c:v>-18.739812576975613</c:v>
                </c:pt>
                <c:pt idx="362">
                  <c:v>-18.823499500020876</c:v>
                </c:pt>
                <c:pt idx="363">
                  <c:v>-18.904918556069173</c:v>
                </c:pt>
                <c:pt idx="364">
                  <c:v>-18.984086688206727</c:v>
                </c:pt>
                <c:pt idx="365">
                  <c:v>-19.061022870334845</c:v>
                </c:pt>
                <c:pt idx="366">
                  <c:v>-19.135748022718801</c:v>
                </c:pt>
                <c:pt idx="367">
                  <c:v>-19.208284920714288</c:v>
                </c:pt>
                <c:pt idx="368">
                  <c:v>-19.278658097377598</c:v>
                </c:pt>
                <c:pt idx="369">
                  <c:v>-19.346893740695446</c:v>
                </c:pt>
                <c:pt idx="370">
                  <c:v>-19.413019586191627</c:v>
                </c:pt>
                <c:pt idx="371">
                  <c:v>-19.477064805677937</c:v>
                </c:pt>
                <c:pt idx="372">
                  <c:v>-19.539059892919614</c:v>
                </c:pt>
                <c:pt idx="373">
                  <c:v>-19.599036546977668</c:v>
                </c:pt>
                <c:pt idx="374">
                  <c:v>-19.657027553976111</c:v>
                </c:pt>
                <c:pt idx="375">
                  <c:v>-19.713066668018488</c:v>
                </c:pt>
                <c:pt idx="376">
                  <c:v>-19.767188491948925</c:v>
                </c:pt>
                <c:pt idx="377">
                  <c:v>-19.819428358617206</c:v>
                </c:pt>
                <c:pt idx="378">
                  <c:v>-19.869822213266264</c:v>
                </c:pt>
                <c:pt idx="379">
                  <c:v>-19.918406497615514</c:v>
                </c:pt>
                <c:pt idx="380">
                  <c:v>-19.96521803616584</c:v>
                </c:pt>
                <c:pt idx="381">
                  <c:v>-20.010293925199719</c:v>
                </c:pt>
                <c:pt idx="382">
                  <c:v>-20.053671424899122</c:v>
                </c:pt>
                <c:pt idx="383">
                  <c:v>-20.095387854950033</c:v>
                </c:pt>
                <c:pt idx="384">
                  <c:v>-20.135480493949427</c:v>
                </c:pt>
                <c:pt idx="385">
                  <c:v>-20.173986482878092</c:v>
                </c:pt>
                <c:pt idx="386">
                  <c:v>-20.210942732851969</c:v>
                </c:pt>
                <c:pt idx="387">
                  <c:v>-20.246385837315085</c:v>
                </c:pt>
                <c:pt idx="388">
                  <c:v>-20.280351988790574</c:v>
                </c:pt>
                <c:pt idx="389">
                  <c:v>-20.312876900261855</c:v>
                </c:pt>
                <c:pt idx="390">
                  <c:v>-20.343995731215067</c:v>
                </c:pt>
                <c:pt idx="391">
                  <c:v>-20.373743018335837</c:v>
                </c:pt>
                <c:pt idx="392">
                  <c:v>-20.402152610818515</c:v>
                </c:pt>
                <c:pt idx="393">
                  <c:v>-20.429257610215643</c:v>
                </c:pt>
                <c:pt idx="394">
                  <c:v>-20.455090314726714</c:v>
                </c:pt>
                <c:pt idx="395">
                  <c:v>-20.479682167802103</c:v>
                </c:pt>
                <c:pt idx="396">
                  <c:v>-20.503063710916535</c:v>
                </c:pt>
                <c:pt idx="397">
                  <c:v>-20.52526454034934</c:v>
                </c:pt>
                <c:pt idx="398">
                  <c:v>-20.546313267794275</c:v>
                </c:pt>
                <c:pt idx="399">
                  <c:v>-20.566237484610379</c:v>
                </c:pt>
                <c:pt idx="400">
                  <c:v>-20.585063729516875</c:v>
                </c:pt>
                <c:pt idx="401">
                  <c:v>-20.602817459529167</c:v>
                </c:pt>
                <c:pt idx="402">
                  <c:v>-20.619523023929574</c:v>
                </c:pt>
                <c:pt idx="403">
                  <c:v>-20.635203641065242</c:v>
                </c:pt>
                <c:pt idx="404">
                  <c:v>-20.649881377766402</c:v>
                </c:pt>
                <c:pt idx="405">
                  <c:v>-20.663577131181018</c:v>
                </c:pt>
                <c:pt idx="406">
                  <c:v>-20.67631061282561</c:v>
                </c:pt>
                <c:pt idx="407">
                  <c:v>-20.688100334658433</c:v>
                </c:pt>
                <c:pt idx="408">
                  <c:v>-20.698963596987543</c:v>
                </c:pt>
                <c:pt idx="409">
                  <c:v>-20.70891647803489</c:v>
                </c:pt>
                <c:pt idx="410">
                  <c:v>-20.717973824986139</c:v>
                </c:pt>
                <c:pt idx="411">
                  <c:v>-20.726149246366372</c:v>
                </c:pt>
                <c:pt idx="412">
                  <c:v>-20.73345510559184</c:v>
                </c:pt>
                <c:pt idx="413">
                  <c:v>-20.739902515559429</c:v>
                </c:pt>
                <c:pt idx="414">
                  <c:v>-20.745501334147257</c:v>
                </c:pt>
                <c:pt idx="415">
                  <c:v>-20.750260160511527</c:v>
                </c:pt>
                <c:pt idx="416">
                  <c:v>-20.754186332077534</c:v>
                </c:pt>
                <c:pt idx="417">
                  <c:v>-20.757285922135029</c:v>
                </c:pt>
                <c:pt idx="418">
                  <c:v>-20.759563737961518</c:v>
                </c:pt>
                <c:pt idx="419">
                  <c:v>-20.761023319409553</c:v>
                </c:pt>
                <c:pt idx="420">
                  <c:v>-20.761666937907552</c:v>
                </c:pt>
                <c:pt idx="421">
                  <c:v>-20.76149559583704</c:v>
                </c:pt>
                <c:pt idx="422">
                  <c:v>-20.760509026262191</c:v>
                </c:pt>
                <c:pt idx="423">
                  <c:v>-20.758705693001261</c:v>
                </c:pt>
                <c:pt idx="424">
                  <c:v>-20.756082791042569</c:v>
                </c:pt>
                <c:pt idx="425">
                  <c:v>-20.752636247321426</c:v>
                </c:pt>
                <c:pt idx="426">
                  <c:v>-20.748360721887266</c:v>
                </c:pt>
                <c:pt idx="427">
                  <c:v>-20.743249609504115</c:v>
                </c:pt>
                <c:pt idx="428">
                  <c:v>-20.737295041740182</c:v>
                </c:pt>
                <c:pt idx="429">
                  <c:v>-20.730487889616001</c:v>
                </c:pt>
                <c:pt idx="430">
                  <c:v>-20.722817766893119</c:v>
                </c:pt>
                <c:pt idx="431">
                  <c:v>-20.71427303409823</c:v>
                </c:pt>
                <c:pt idx="432">
                  <c:v>-20.704840803390521</c:v>
                </c:pt>
                <c:pt idx="433">
                  <c:v>-20.694506944391772</c:v>
                </c:pt>
                <c:pt idx="434">
                  <c:v>-20.683256091110938</c:v>
                </c:pt>
                <c:pt idx="435">
                  <c:v>-20.671071650106523</c:v>
                </c:pt>
                <c:pt idx="436">
                  <c:v>-20.657935810040659</c:v>
                </c:pt>
                <c:pt idx="437">
                  <c:v>-20.643829552789395</c:v>
                </c:pt>
                <c:pt idx="438">
                  <c:v>-20.628732666283152</c:v>
                </c:pt>
                <c:pt idx="439">
                  <c:v>-20.612623759259865</c:v>
                </c:pt>
                <c:pt idx="440">
                  <c:v>-20.595480278121254</c:v>
                </c:pt>
                <c:pt idx="441">
                  <c:v>-20.577278526088723</c:v>
                </c:pt>
                <c:pt idx="442">
                  <c:v>-20.557993684861028</c:v>
                </c:pt>
                <c:pt idx="443">
                  <c:v>-20.537599838978917</c:v>
                </c:pt>
                <c:pt idx="444">
                  <c:v>-20.516070003104264</c:v>
                </c:pt>
                <c:pt idx="445">
                  <c:v>-20.493376152420936</c:v>
                </c:pt>
                <c:pt idx="446">
                  <c:v>-20.469489256362529</c:v>
                </c:pt>
                <c:pt idx="447">
                  <c:v>-20.444379315867934</c:v>
                </c:pt>
                <c:pt idx="448">
                  <c:v>-20.418015404358258</c:v>
                </c:pt>
                <c:pt idx="449">
                  <c:v>-20.390365712619303</c:v>
                </c:pt>
                <c:pt idx="450">
                  <c:v>-20.361397597761297</c:v>
                </c:pt>
                <c:pt idx="451">
                  <c:v>-20.33107763641155</c:v>
                </c:pt>
                <c:pt idx="452">
                  <c:v>-20.299371682277165</c:v>
                </c:pt>
                <c:pt idx="453">
                  <c:v>-20.266244928192638</c:v>
                </c:pt>
                <c:pt idx="454">
                  <c:v>-20.231661972741442</c:v>
                </c:pt>
                <c:pt idx="455">
                  <c:v>-20.195586891511901</c:v>
                </c:pt>
                <c:pt idx="456">
                  <c:v>-20.157983313014409</c:v>
                </c:pt>
                <c:pt idx="457">
                  <c:v>-20.118814499251634</c:v>
                </c:pt>
                <c:pt idx="458">
                  <c:v>-20.078043430893953</c:v>
                </c:pt>
                <c:pt idx="459">
                  <c:v>-20.035632896969226</c:v>
                </c:pt>
                <c:pt idx="460">
                  <c:v>-19.991545588931466</c:v>
                </c:pt>
                <c:pt idx="461">
                  <c:v>-19.945744198924821</c:v>
                </c:pt>
                <c:pt idx="462">
                  <c:v>-19.898191522008677</c:v>
                </c:pt>
                <c:pt idx="463">
                  <c:v>-19.848850562059052</c:v>
                </c:pt>
                <c:pt idx="464">
                  <c:v>-19.797684641007681</c:v>
                </c:pt>
                <c:pt idx="465">
                  <c:v>-19.744657511027761</c:v>
                </c:pt>
                <c:pt idx="466">
                  <c:v>-19.689733469222187</c:v>
                </c:pt>
                <c:pt idx="467">
                  <c:v>-19.632877474317812</c:v>
                </c:pt>
                <c:pt idx="468">
                  <c:v>-19.574055264820572</c:v>
                </c:pt>
                <c:pt idx="469">
                  <c:v>-19.513233478038195</c:v>
                </c:pt>
                <c:pt idx="470">
                  <c:v>-19.450379769333999</c:v>
                </c:pt>
                <c:pt idx="471">
                  <c:v>-19.385462930937184</c:v>
                </c:pt>
                <c:pt idx="472">
                  <c:v>-19.318453009600795</c:v>
                </c:pt>
                <c:pt idx="473">
                  <c:v>-19.249321422372397</c:v>
                </c:pt>
                <c:pt idx="474">
                  <c:v>-19.178041069722514</c:v>
                </c:pt>
                <c:pt idx="475">
                  <c:v>-19.10458644526387</c:v>
                </c:pt>
                <c:pt idx="476">
                  <c:v>-19.02893374129151</c:v>
                </c:pt>
                <c:pt idx="477">
                  <c:v>-18.951060949379247</c:v>
                </c:pt>
                <c:pt idx="478">
                  <c:v>-18.870947955283228</c:v>
                </c:pt>
                <c:pt idx="479">
                  <c:v>-18.788576627428107</c:v>
                </c:pt>
                <c:pt idx="480">
                  <c:v>-18.703930898284998</c:v>
                </c:pt>
                <c:pt idx="481">
                  <c:v>-18.616996837994961</c:v>
                </c:pt>
                <c:pt idx="482">
                  <c:v>-18.527762719643626</c:v>
                </c:pt>
                <c:pt idx="483">
                  <c:v>-18.436219075654542</c:v>
                </c:pt>
                <c:pt idx="484">
                  <c:v>-18.342358744837359</c:v>
                </c:pt>
                <c:pt idx="485">
                  <c:v>-18.246176909703603</c:v>
                </c:pt>
                <c:pt idx="486">
                  <c:v>-18.147671123744153</c:v>
                </c:pt>
                <c:pt idx="487">
                  <c:v>-18.046841328449307</c:v>
                </c:pt>
                <c:pt idx="488">
                  <c:v>-17.94368985994274</c:v>
                </c:pt>
                <c:pt idx="489">
                  <c:v>-17.838221445192172</c:v>
                </c:pt>
                <c:pt idx="490">
                  <c:v>-17.730443187852597</c:v>
                </c:pt>
                <c:pt idx="491">
                  <c:v>-17.620364543889806</c:v>
                </c:pt>
                <c:pt idx="492">
                  <c:v>-17.507997287221571</c:v>
                </c:pt>
                <c:pt idx="493">
                  <c:v>-17.39335546570015</c:v>
                </c:pt>
                <c:pt idx="494">
                  <c:v>-17.276455347840777</c:v>
                </c:pt>
                <c:pt idx="495">
                  <c:v>-17.157315360776305</c:v>
                </c:pt>
                <c:pt idx="496">
                  <c:v>-17.035956019986834</c:v>
                </c:pt>
                <c:pt idx="497">
                  <c:v>-16.912399851412296</c:v>
                </c:pt>
                <c:pt idx="498">
                  <c:v>-16.786671306609126</c:v>
                </c:pt>
                <c:pt idx="499">
                  <c:v>-16.658796671653825</c:v>
                </c:pt>
                <c:pt idx="500">
                  <c:v>-16.528803970529772</c:v>
                </c:pt>
                <c:pt idx="501">
                  <c:v>-16.396722863757148</c:v>
                </c:pt>
                <c:pt idx="502">
                  <c:v>-16.262584543039615</c:v>
                </c:pt>
                <c:pt idx="503">
                  <c:v>-16.126421622706687</c:v>
                </c:pt>
                <c:pt idx="504">
                  <c:v>-15.988268028725789</c:v>
                </c:pt>
                <c:pt idx="505">
                  <c:v>-15.848158886045612</c:v>
                </c:pt>
                <c:pt idx="506">
                  <c:v>-15.706130405011905</c:v>
                </c:pt>
                <c:pt idx="507">
                  <c:v>-15.562219767568898</c:v>
                </c:pt>
                <c:pt idx="508">
                  <c:v>-15.416465013926221</c:v>
                </c:pt>
                <c:pt idx="509">
                  <c:v>-15.268904930331681</c:v>
                </c:pt>
                <c:pt idx="510">
                  <c:v>-15.119578938545109</c:v>
                </c:pt>
                <c:pt idx="511">
                  <c:v>-14.968526987564402</c:v>
                </c:pt>
                <c:pt idx="512">
                  <c:v>-14.815789448101413</c:v>
                </c:pt>
                <c:pt idx="513">
                  <c:v>-14.661407010255047</c:v>
                </c:pt>
                <c:pt idx="514">
                  <c:v>-14.505420584776088</c:v>
                </c:pt>
                <c:pt idx="515">
                  <c:v>-14.347871208264625</c:v>
                </c:pt>
                <c:pt idx="516">
                  <c:v>-14.188799952588754</c:v>
                </c:pt>
                <c:pt idx="517">
                  <c:v>-14.028247838761487</c:v>
                </c:pt>
                <c:pt idx="518">
                  <c:v>-13.866255755462975</c:v>
                </c:pt>
                <c:pt idx="519">
                  <c:v>-13.702864382347631</c:v>
                </c:pt>
                <c:pt idx="520">
                  <c:v>-13.53811411823057</c:v>
                </c:pt>
                <c:pt idx="521">
                  <c:v>-13.372045014205778</c:v>
                </c:pt>
                <c:pt idx="522">
                  <c:v>-13.20469671170849</c:v>
                </c:pt>
                <c:pt idx="523">
                  <c:v>-13.036108385499709</c:v>
                </c:pt>
                <c:pt idx="524">
                  <c:v>-12.866318691517577</c:v>
                </c:pt>
                <c:pt idx="525">
                  <c:v>-12.695365719511059</c:v>
                </c:pt>
                <c:pt idx="526">
                  <c:v>-12.523286950346765</c:v>
                </c:pt>
                <c:pt idx="527">
                  <c:v>-12.35011921785652</c:v>
                </c:pt>
                <c:pt idx="528">
                  <c:v>-12.175898675075185</c:v>
                </c:pt>
                <c:pt idx="529">
                  <c:v>-12.000660764701617</c:v>
                </c:pt>
                <c:pt idx="530">
                  <c:v>-11.824440193603484</c:v>
                </c:pt>
                <c:pt idx="531">
                  <c:v>-11.647270911175935</c:v>
                </c:pt>
                <c:pt idx="532">
                  <c:v>-11.469186091357173</c:v>
                </c:pt>
                <c:pt idx="533">
                  <c:v>-11.29021811809848</c:v>
                </c:pt>
                <c:pt idx="534">
                  <c:v>-11.110398574083259</c:v>
                </c:pt>
                <c:pt idx="535">
                  <c:v>-10.929758232488734</c:v>
                </c:pt>
                <c:pt idx="536">
                  <c:v>-10.748327051584916</c:v>
                </c:pt>
                <c:pt idx="537">
                  <c:v>-10.566134171967187</c:v>
                </c:pt>
                <c:pt idx="538">
                  <c:v>-10.383207916222508</c:v>
                </c:pt>
                <c:pt idx="539">
                  <c:v>-10.199575790834519</c:v>
                </c:pt>
                <c:pt idx="540">
                  <c:v>-10.015264490137678</c:v>
                </c:pt>
                <c:pt idx="541">
                  <c:v>-9.8302999021374387</c:v>
                </c:pt>
                <c:pt idx="542">
                  <c:v>-9.6447071160210172</c:v>
                </c:pt>
                <c:pt idx="543">
                  <c:v>-9.4585104311896249</c:v>
                </c:pt>
                <c:pt idx="544">
                  <c:v>-9.2717333676524287</c:v>
                </c:pt>
                <c:pt idx="545">
                  <c:v>-9.0843986776298955</c:v>
                </c:pt>
                <c:pt idx="546">
                  <c:v>-8.8965283582227794</c:v>
                </c:pt>
                <c:pt idx="547">
                  <c:v>-8.708143665011141</c:v>
                </c:pt>
                <c:pt idx="548">
                  <c:v>-8.5192651264570358</c:v>
                </c:pt>
                <c:pt idx="549">
                  <c:v>-8.3299125589916336</c:v>
                </c:pt>
                <c:pt idx="550">
                  <c:v>-8.1401050826767651</c:v>
                </c:pt>
                <c:pt idx="551">
                  <c:v>-7.9498611373379759</c:v>
                </c:pt>
                <c:pt idx="552">
                  <c:v>-7.7591984990758114</c:v>
                </c:pt>
                <c:pt idx="553">
                  <c:v>-7.568134297064951</c:v>
                </c:pt>
                <c:pt idx="554">
                  <c:v>-7.376685030565163</c:v>
                </c:pt>
                <c:pt idx="555">
                  <c:v>-7.184866586067848</c:v>
                </c:pt>
                <c:pt idx="556">
                  <c:v>-6.9926942545128803</c:v>
                </c:pt>
                <c:pt idx="557">
                  <c:v>-6.8001827485151942</c:v>
                </c:pt>
                <c:pt idx="558">
                  <c:v>-6.6073462195460486</c:v>
                </c:pt>
                <c:pt idx="559">
                  <c:v>-6.414198275020782</c:v>
                </c:pt>
                <c:pt idx="560">
                  <c:v>-6.220751995248369</c:v>
                </c:pt>
                <c:pt idx="561">
                  <c:v>-6.0270199502044655</c:v>
                </c:pt>
                <c:pt idx="562">
                  <c:v>-5.8330142160932397</c:v>
                </c:pt>
                <c:pt idx="563">
                  <c:v>-5.6387463916675973</c:v>
                </c:pt>
                <c:pt idx="564">
                  <c:v>-5.4442276142818589</c:v>
                </c:pt>
                <c:pt idx="565">
                  <c:v>-5.2494685756539159</c:v>
                </c:pt>
                <c:pt idx="566">
                  <c:v>-5.0544795373177074</c:v>
                </c:pt>
                <c:pt idx="567">
                  <c:v>-4.8592703457494295</c:v>
                </c:pt>
                <c:pt idx="568">
                  <c:v>-4.663850447154374</c:v>
                </c:pt>
                <c:pt idx="569">
                  <c:v>-4.4682289019032453</c:v>
                </c:pt>
                <c:pt idx="570">
                  <c:v>-4.2724143986093353</c:v>
                </c:pt>
                <c:pt idx="571">
                  <c:v>-4.0764152678402112</c:v>
                </c:pt>
                <c:pt idx="572">
                  <c:v>-3.8802394954595094</c:v>
                </c:pt>
                <c:pt idx="573">
                  <c:v>-3.6838947355957572</c:v>
                </c:pt>
                <c:pt idx="574">
                  <c:v>-3.4873883232371021</c:v>
                </c:pt>
                <c:pt idx="575">
                  <c:v>-3.2907272864522987</c:v>
                </c:pt>
                <c:pt idx="576">
                  <c:v>-3.0939183582390619</c:v>
                </c:pt>
                <c:pt idx="577">
                  <c:v>-2.8969679880025012</c:v>
                </c:pt>
                <c:pt idx="578">
                  <c:v>-2.6998823526668723</c:v>
                </c:pt>
                <c:pt idx="579">
                  <c:v>-2.5026673674255733</c:v>
                </c:pt>
                <c:pt idx="580">
                  <c:v>-2.3053286961336497</c:v>
                </c:pt>
                <c:pt idx="581">
                  <c:v>-2.1078717613490063</c:v>
                </c:pt>
                <c:pt idx="582">
                  <c:v>-1.9103017540288967</c:v>
                </c:pt>
                <c:pt idx="583">
                  <c:v>-1.7126236428874577</c:v>
                </c:pt>
                <c:pt idx="584">
                  <c:v>-1.5148421834228252</c:v>
                </c:pt>
                <c:pt idx="585">
                  <c:v>-1.3169619266197969</c:v>
                </c:pt>
                <c:pt idx="586">
                  <c:v>-1.1189872273370227</c:v>
                </c:pt>
                <c:pt idx="587">
                  <c:v>-0.92092225238594949</c:v>
                </c:pt>
                <c:pt idx="588">
                  <c:v>-0.72277098830961251</c:v>
                </c:pt>
                <c:pt idx="589">
                  <c:v>-0.52453724886984077</c:v>
                </c:pt>
                <c:pt idx="590">
                  <c:v>-0.32622468225085299</c:v>
                </c:pt>
                <c:pt idx="591">
                  <c:v>-0.12783677798751825</c:v>
                </c:pt>
                <c:pt idx="592">
                  <c:v>7.0623126373334344E-2</c:v>
                </c:pt>
                <c:pt idx="593">
                  <c:v>0.26915183887058447</c:v>
                </c:pt>
                <c:pt idx="594">
                  <c:v>0.46774630697679953</c:v>
                </c:pt>
                <c:pt idx="595">
                  <c:v>0.66640361168887097</c:v>
                </c:pt>
                <c:pt idx="596">
                  <c:v>0.86512096185274245</c:v>
                </c:pt>
                <c:pt idx="597">
                  <c:v>1.0638956887159416</c:v>
                </c:pt>
                <c:pt idx="598">
                  <c:v>1.2627252406974456</c:v>
                </c:pt>
                <c:pt idx="599">
                  <c:v>1.4616071783699702</c:v>
                </c:pt>
                <c:pt idx="600">
                  <c:v>1.6605391696453395</c:v>
                </c:pt>
                <c:pt idx="601">
                  <c:v>1.8595189851568925</c:v>
                </c:pt>
                <c:pt idx="602">
                  <c:v>2.0585444938308726</c:v>
                </c:pt>
                <c:pt idx="603">
                  <c:v>2.2576136586406612</c:v>
                </c:pt>
                <c:pt idx="604">
                  <c:v>2.4567245325364411</c:v>
                </c:pt>
                <c:pt idx="605">
                  <c:v>2.6558752545440534</c:v>
                </c:pt>
                <c:pt idx="606">
                  <c:v>2.8550640460266372</c:v>
                </c:pt>
                <c:pt idx="607">
                  <c:v>3.0542892071024568</c:v>
                </c:pt>
                <c:pt idx="608">
                  <c:v>3.2535491132137331</c:v>
                </c:pt>
                <c:pt idx="609">
                  <c:v>3.4528422118395596</c:v>
                </c:pt>
                <c:pt idx="610">
                  <c:v>3.6521670193479814</c:v>
                </c:pt>
                <c:pt idx="611">
                  <c:v>3.8515221179818511</c:v>
                </c:pt>
                <c:pt idx="612">
                  <c:v>4.0509061529721748</c:v>
                </c:pt>
                <c:pt idx="613">
                  <c:v>4.2503178297752271</c:v>
                </c:pt>
                <c:pt idx="614">
                  <c:v>4.4497559114274274</c:v>
                </c:pt>
                <c:pt idx="615">
                  <c:v>4.6492192160134564</c:v>
                </c:pt>
                <c:pt idx="616">
                  <c:v>4.8487066142435111</c:v>
                </c:pt>
                <c:pt idx="617">
                  <c:v>5.0482170271343421</c:v>
                </c:pt>
                <c:pt idx="618">
                  <c:v>5.2477494237907614</c:v>
                </c:pt>
                <c:pt idx="619">
                  <c:v>5.4473028192827044</c:v>
                </c:pt>
                <c:pt idx="620">
                  <c:v>5.6468762726143922</c:v>
                </c:pt>
                <c:pt idx="621">
                  <c:v>5.8464688847815935</c:v>
                </c:pt>
                <c:pt idx="622">
                  <c:v>6.0460797969131512</c:v>
                </c:pt>
                <c:pt idx="623">
                  <c:v>6.2457081884935803</c:v>
                </c:pt>
                <c:pt idx="624">
                  <c:v>6.4453532756629954</c:v>
                </c:pt>
                <c:pt idx="625">
                  <c:v>6.6450143095913461</c:v>
                </c:pt>
                <c:pt idx="626">
                  <c:v>6.8446905749237281</c:v>
                </c:pt>
                <c:pt idx="627">
                  <c:v>7.0443813882936333</c:v>
                </c:pt>
                <c:pt idx="628">
                  <c:v>7.244086096901583</c:v>
                </c:pt>
                <c:pt idx="629">
                  <c:v>7.4438040771559066</c:v>
                </c:pt>
                <c:pt idx="630">
                  <c:v>7.643534733373464</c:v>
                </c:pt>
                <c:pt idx="631">
                  <c:v>7.8432774965371834</c:v>
                </c:pt>
                <c:pt idx="632">
                  <c:v>8.0430318231087021</c:v>
                </c:pt>
                <c:pt idx="633">
                  <c:v>8.2427971938932103</c:v>
                </c:pt>
                <c:pt idx="634">
                  <c:v>8.4425731129541504</c:v>
                </c:pt>
                <c:pt idx="635">
                  <c:v>8.6423591065760519</c:v>
                </c:pt>
                <c:pt idx="636">
                  <c:v>8.8421547222732855</c:v>
                </c:pt>
                <c:pt idx="637">
                  <c:v>9.0419595278425717</c:v>
                </c:pt>
                <c:pt idx="638">
                  <c:v>9.241773110456819</c:v>
                </c:pt>
                <c:pt idx="639">
                  <c:v>9.4415950758005351</c:v>
                </c:pt>
                <c:pt idx="640">
                  <c:v>9.6414250472429401</c:v>
                </c:pt>
                <c:pt idx="641">
                  <c:v>9.841262665045825</c:v>
                </c:pt>
                <c:pt idx="642">
                  <c:v>10.04110758561028</c:v>
                </c:pt>
                <c:pt idx="643">
                  <c:v>10.24095948075389</c:v>
                </c:pt>
                <c:pt idx="644">
                  <c:v>10.440818037021295</c:v>
                </c:pt>
                <c:pt idx="645">
                  <c:v>10.640682955025152</c:v>
                </c:pt>
                <c:pt idx="646">
                  <c:v>10.840553948816563</c:v>
                </c:pt>
                <c:pt idx="647">
                  <c:v>11.04043074528321</c:v>
                </c:pt>
                <c:pt idx="648">
                  <c:v>11.240313083574925</c:v>
                </c:pt>
                <c:pt idx="649">
                  <c:v>11.440200714554031</c:v>
                </c:pt>
                <c:pt idx="650">
                  <c:v>11.640093400270857</c:v>
                </c:pt>
                <c:pt idx="651">
                  <c:v>11.839990913462195</c:v>
                </c:pt>
                <c:pt idx="652">
                  <c:v>12.039893037072609</c:v>
                </c:pt>
                <c:pt idx="653">
                  <c:v>12.239799563796758</c:v>
                </c:pt>
                <c:pt idx="654">
                  <c:v>12.439710295642129</c:v>
                </c:pt>
                <c:pt idx="655">
                  <c:v>12.639625043511408</c:v>
                </c:pt>
                <c:pt idx="656">
                  <c:v>12.839543626803774</c:v>
                </c:pt>
                <c:pt idx="657">
                  <c:v>13.039465873033429</c:v>
                </c:pt>
                <c:pt idx="658">
                  <c:v>13.239391617465884</c:v>
                </c:pt>
                <c:pt idx="659">
                  <c:v>13.439320702769749</c:v>
                </c:pt>
                <c:pt idx="660">
                  <c:v>13.63925297868483</c:v>
                </c:pt>
                <c:pt idx="661">
                  <c:v>13.839188301704603</c:v>
                </c:pt>
                <c:pt idx="662">
                  <c:v>14.039126534773054</c:v>
                </c:pt>
                <c:pt idx="663">
                  <c:v>14.239067546995216</c:v>
                </c:pt>
                <c:pt idx="664">
                  <c:v>14.43901121336026</c:v>
                </c:pt>
                <c:pt idx="665">
                  <c:v>14.638957414477659</c:v>
                </c:pt>
                <c:pt idx="666">
                  <c:v>14.838906036324381</c:v>
                </c:pt>
                <c:pt idx="667">
                  <c:v>15.038856970004232</c:v>
                </c:pt>
                <c:pt idx="668">
                  <c:v>15.238810111517189</c:v>
                </c:pt>
                <c:pt idx="669">
                  <c:v>15.438765361539737</c:v>
                </c:pt>
                <c:pt idx="670">
                  <c:v>15.638722625214612</c:v>
                </c:pt>
                <c:pt idx="671">
                  <c:v>15.838681811950238</c:v>
                </c:pt>
                <c:pt idx="672">
                  <c:v>16.038642835229005</c:v>
                </c:pt>
                <c:pt idx="673">
                  <c:v>16.238605612424173</c:v>
                </c:pt>
                <c:pt idx="674">
                  <c:v>16.438570064625125</c:v>
                </c:pt>
                <c:pt idx="675">
                  <c:v>16.638536116470235</c:v>
                </c:pt>
                <c:pt idx="676">
                  <c:v>16.838503695987448</c:v>
                </c:pt>
                <c:pt idx="677">
                  <c:v>17.038472734441896</c:v>
                </c:pt>
                <c:pt idx="678">
                  <c:v>17.238443166190358</c:v>
                </c:pt>
                <c:pt idx="679">
                  <c:v>17.438414928542294</c:v>
                </c:pt>
                <c:pt idx="680">
                  <c:v>17.63838796162721</c:v>
                </c:pt>
                <c:pt idx="681">
                  <c:v>17.838362208267824</c:v>
                </c:pt>
                <c:pt idx="682">
                  <c:v>18.038337613858488</c:v>
                </c:pt>
                <c:pt idx="683">
                  <c:v>18.238314126250479</c:v>
                </c:pt>
                <c:pt idx="684">
                  <c:v>18.438291695640963</c:v>
                </c:pt>
                <c:pt idx="685">
                  <c:v>18.638270274467523</c:v>
                </c:pt>
                <c:pt idx="686">
                  <c:v>18.838249817307585</c:v>
                </c:pt>
                <c:pt idx="687">
                  <c:v>19.038230280781924</c:v>
                </c:pt>
                <c:pt idx="688">
                  <c:v>19.23821162346313</c:v>
                </c:pt>
                <c:pt idx="689">
                  <c:v>19.438193805787535</c:v>
                </c:pt>
                <c:pt idx="690">
                  <c:v>19.63817678997151</c:v>
                </c:pt>
                <c:pt idx="691">
                  <c:v>19.83816053993143</c:v>
                </c:pt>
                <c:pt idx="692">
                  <c:v>20.038145021207129</c:v>
                </c:pt>
                <c:pt idx="693">
                  <c:v>20.238130200888975</c:v>
                </c:pt>
                <c:pt idx="694">
                  <c:v>20.438116047548029</c:v>
                </c:pt>
                <c:pt idx="695">
                  <c:v>20.638102531169501</c:v>
                </c:pt>
                <c:pt idx="696">
                  <c:v>20.838089623089097</c:v>
                </c:pt>
                <c:pt idx="697">
                  <c:v>21.038077295932425</c:v>
                </c:pt>
                <c:pt idx="698">
                  <c:v>21.238065523556614</c:v>
                </c:pt>
                <c:pt idx="699">
                  <c:v>21.438054280995395</c:v>
                </c:pt>
                <c:pt idx="700">
                  <c:v>21.638043544405747</c:v>
                </c:pt>
                <c:pt idx="701">
                  <c:v>21.838033291017553</c:v>
                </c:pt>
                <c:pt idx="702">
                  <c:v>22.038023499085362</c:v>
                </c:pt>
                <c:pt idx="703">
                  <c:v>22.238014147842208</c:v>
                </c:pt>
                <c:pt idx="704">
                  <c:v>22.438005217455625</c:v>
                </c:pt>
                <c:pt idx="705">
                  <c:v>22.637996688985588</c:v>
                </c:pt>
                <c:pt idx="706">
                  <c:v>22.837988544344377</c:v>
                </c:pt>
                <c:pt idx="707">
                  <c:v>23.037980766258165</c:v>
                </c:pt>
                <c:pt idx="708">
                  <c:v>23.237973338230589</c:v>
                </c:pt>
                <c:pt idx="709">
                  <c:v>23.437966244507514</c:v>
                </c:pt>
                <c:pt idx="710">
                  <c:v>23.637959470043789</c:v>
                </c:pt>
                <c:pt idx="711">
                  <c:v>23.837953000471366</c:v>
                </c:pt>
                <c:pt idx="712">
                  <c:v>24.037946822068697</c:v>
                </c:pt>
                <c:pt idx="713">
                  <c:v>24.237940921731813</c:v>
                </c:pt>
                <c:pt idx="714">
                  <c:v>24.437935286946406</c:v>
                </c:pt>
                <c:pt idx="715">
                  <c:v>24.637929905761283</c:v>
                </c:pt>
                <c:pt idx="716">
                  <c:v>24.837924766763201</c:v>
                </c:pt>
                <c:pt idx="717">
                  <c:v>25.037919859052465</c:v>
                </c:pt>
                <c:pt idx="718">
                  <c:v>25.237915172219971</c:v>
                </c:pt>
                <c:pt idx="719">
                  <c:v>25.437910696324977</c:v>
                </c:pt>
                <c:pt idx="720">
                  <c:v>25.637906421874121</c:v>
                </c:pt>
                <c:pt idx="721">
                  <c:v>25.837902339801374</c:v>
                </c:pt>
                <c:pt idx="722">
                  <c:v>26.037898441448618</c:v>
                </c:pt>
                <c:pt idx="723">
                  <c:v>26.237894718547366</c:v>
                </c:pt>
                <c:pt idx="724">
                  <c:v>26.437891163201527</c:v>
                </c:pt>
                <c:pt idx="725">
                  <c:v>26.637887767869685</c:v>
                </c:pt>
                <c:pt idx="726">
                  <c:v>26.837884525350503</c:v>
                </c:pt>
                <c:pt idx="727">
                  <c:v>27.037881428766461</c:v>
                </c:pt>
                <c:pt idx="728">
                  <c:v>27.237878471549607</c:v>
                </c:pt>
                <c:pt idx="729">
                  <c:v>27.437875647427575</c:v>
                </c:pt>
                <c:pt idx="730">
                  <c:v>27.637872950410227</c:v>
                </c:pt>
                <c:pt idx="731">
                  <c:v>27.837870374777147</c:v>
                </c:pt>
                <c:pt idx="732">
                  <c:v>28.037867915065206</c:v>
                </c:pt>
                <c:pt idx="733">
                  <c:v>28.237865566057302</c:v>
                </c:pt>
                <c:pt idx="734">
                  <c:v>28.43786332277093</c:v>
                </c:pt>
                <c:pt idx="735">
                  <c:v>28.637861180447999</c:v>
                </c:pt>
                <c:pt idx="736">
                  <c:v>28.837859134544523</c:v>
                </c:pt>
                <c:pt idx="737">
                  <c:v>29.037857180720991</c:v>
                </c:pt>
                <c:pt idx="738">
                  <c:v>29.237855314833141</c:v>
                </c:pt>
                <c:pt idx="739">
                  <c:v>29.437853532923342</c:v>
                </c:pt>
                <c:pt idx="740">
                  <c:v>29.637851831212025</c:v>
                </c:pt>
                <c:pt idx="741">
                  <c:v>29.837850206089698</c:v>
                </c:pt>
                <c:pt idx="742">
                  <c:v>30.037848654109425</c:v>
                </c:pt>
                <c:pt idx="743">
                  <c:v>30.237847171979197</c:v>
                </c:pt>
                <c:pt idx="744">
                  <c:v>30.437845756555362</c:v>
                </c:pt>
                <c:pt idx="745">
                  <c:v>30.637844404835683</c:v>
                </c:pt>
                <c:pt idx="746">
                  <c:v>30.837843113952971</c:v>
                </c:pt>
                <c:pt idx="747">
                  <c:v>31.037841881169243</c:v>
                </c:pt>
                <c:pt idx="748">
                  <c:v>31.23784070386958</c:v>
                </c:pt>
                <c:pt idx="749">
                  <c:v>31.43783957955683</c:v>
                </c:pt>
                <c:pt idx="750">
                  <c:v>31.637838505846247</c:v>
                </c:pt>
                <c:pt idx="751">
                  <c:v>31.83783748046033</c:v>
                </c:pt>
                <c:pt idx="752">
                  <c:v>32.037836501224156</c:v>
                </c:pt>
                <c:pt idx="753">
                  <c:v>32.237835566060625</c:v>
                </c:pt>
                <c:pt idx="754">
                  <c:v>32.437834672986256</c:v>
                </c:pt>
                <c:pt idx="755">
                  <c:v>32.637833820106636</c:v>
                </c:pt>
                <c:pt idx="756">
                  <c:v>32.837833005612843</c:v>
                </c:pt>
                <c:pt idx="757">
                  <c:v>33.037832227777116</c:v>
                </c:pt>
                <c:pt idx="758">
                  <c:v>33.23783148494968</c:v>
                </c:pt>
                <c:pt idx="759">
                  <c:v>33.437830775554794</c:v>
                </c:pt>
                <c:pt idx="760">
                  <c:v>33.637830098087882</c:v>
                </c:pt>
                <c:pt idx="761">
                  <c:v>33.837829451111872</c:v>
                </c:pt>
                <c:pt idx="762">
                  <c:v>34.037828833254515</c:v>
                </c:pt>
                <c:pt idx="763">
                  <c:v>34.237828243205215</c:v>
                </c:pt>
                <c:pt idx="764">
                  <c:v>34.437827679712449</c:v>
                </c:pt>
                <c:pt idx="765">
                  <c:v>34.637827141580964</c:v>
                </c:pt>
                <c:pt idx="766">
                  <c:v>34.837826627669315</c:v>
                </c:pt>
                <c:pt idx="767">
                  <c:v>35.037826136887489</c:v>
                </c:pt>
                <c:pt idx="768">
                  <c:v>35.237825668194581</c:v>
                </c:pt>
                <c:pt idx="769">
                  <c:v>35.43782522059611</c:v>
                </c:pt>
                <c:pt idx="770">
                  <c:v>35.637824793142869</c:v>
                </c:pt>
                <c:pt idx="771">
                  <c:v>35.837824384928126</c:v>
                </c:pt>
                <c:pt idx="772">
                  <c:v>36.037823995086015</c:v>
                </c:pt>
                <c:pt idx="773">
                  <c:v>36.237823622789676</c:v>
                </c:pt>
                <c:pt idx="774">
                  <c:v>36.437823267249399</c:v>
                </c:pt>
                <c:pt idx="775">
                  <c:v>36.637822927711035</c:v>
                </c:pt>
                <c:pt idx="776">
                  <c:v>36.837822603454413</c:v>
                </c:pt>
                <c:pt idx="777">
                  <c:v>37.037822293791727</c:v>
                </c:pt>
                <c:pt idx="778">
                  <c:v>37.237821998066167</c:v>
                </c:pt>
                <c:pt idx="779">
                  <c:v>37.437821715650358</c:v>
                </c:pt>
                <c:pt idx="780">
                  <c:v>37.637821445945377</c:v>
                </c:pt>
                <c:pt idx="781">
                  <c:v>37.837821188379095</c:v>
                </c:pt>
                <c:pt idx="782">
                  <c:v>38.037820942405169</c:v>
                </c:pt>
                <c:pt idx="783">
                  <c:v>38.237820707501868</c:v>
                </c:pt>
                <c:pt idx="784">
                  <c:v>38.437820483170995</c:v>
                </c:pt>
                <c:pt idx="785">
                  <c:v>38.637820268936665</c:v>
                </c:pt>
                <c:pt idx="786">
                  <c:v>38.837820064344442</c:v>
                </c:pt>
                <c:pt idx="787">
                  <c:v>39.037819868960383</c:v>
                </c:pt>
                <c:pt idx="788">
                  <c:v>39.237819682370059</c:v>
                </c:pt>
                <c:pt idx="789">
                  <c:v>39.437819504177661</c:v>
                </c:pt>
                <c:pt idx="790">
                  <c:v>39.637819334005222</c:v>
                </c:pt>
                <c:pt idx="791">
                  <c:v>39.837819171491816</c:v>
                </c:pt>
                <c:pt idx="792">
                  <c:v>40.037819016292701</c:v>
                </c:pt>
                <c:pt idx="793">
                  <c:v>40.237818868078662</c:v>
                </c:pt>
                <c:pt idx="794">
                  <c:v>40.437818726535404</c:v>
                </c:pt>
                <c:pt idx="795">
                  <c:v>40.637818591362624</c:v>
                </c:pt>
                <c:pt idx="796">
                  <c:v>40.837818462273617</c:v>
                </c:pt>
                <c:pt idx="797">
                  <c:v>41.037818338994562</c:v>
                </c:pt>
                <c:pt idx="798">
                  <c:v>41.237818221263964</c:v>
                </c:pt>
                <c:pt idx="799">
                  <c:v>41.43781810883214</c:v>
                </c:pt>
                <c:pt idx="800">
                  <c:v>41.637818001460531</c:v>
                </c:pt>
                <c:pt idx="801">
                  <c:v>41.837817898921479</c:v>
                </c:pt>
                <c:pt idx="802">
                  <c:v>42.037817800997445</c:v>
                </c:pt>
                <c:pt idx="803">
                  <c:v>42.237817707480716</c:v>
                </c:pt>
                <c:pt idx="804">
                  <c:v>42.437817618172943</c:v>
                </c:pt>
                <c:pt idx="805">
                  <c:v>42.637817532884618</c:v>
                </c:pt>
                <c:pt idx="806">
                  <c:v>42.837817451434944</c:v>
                </c:pt>
                <c:pt idx="807">
                  <c:v>43.037817373651094</c:v>
                </c:pt>
                <c:pt idx="808">
                  <c:v>43.237817299368089</c:v>
                </c:pt>
                <c:pt idx="809">
                  <c:v>43.437817228428599</c:v>
                </c:pt>
                <c:pt idx="810">
                  <c:v>43.637817160681479</c:v>
                </c:pt>
                <c:pt idx="811">
                  <c:v>43.837817095983738</c:v>
                </c:pt>
                <c:pt idx="812">
                  <c:v>44.037817034198014</c:v>
                </c:pt>
                <c:pt idx="813">
                  <c:v>44.237816975192885</c:v>
                </c:pt>
                <c:pt idx="814">
                  <c:v>44.437816918843453</c:v>
                </c:pt>
                <c:pt idx="815">
                  <c:v>44.637816865030231</c:v>
                </c:pt>
                <c:pt idx="816">
                  <c:v>44.837816813638923</c:v>
                </c:pt>
                <c:pt idx="817">
                  <c:v>45.037816764560631</c:v>
                </c:pt>
                <c:pt idx="818">
                  <c:v>45.237816717691246</c:v>
                </c:pt>
              </c:numCache>
            </c:numRef>
          </c:yVal>
          <c:smooth val="1"/>
          <c:extLst>
            <c:ext xmlns:c16="http://schemas.microsoft.com/office/drawing/2014/chart" uri="{C3380CC4-5D6E-409C-BE32-E72D297353CC}">
              <c16:uniqueId val="{00000000-3114-4D5C-ACDC-CBD9329D2D27}"/>
            </c:ext>
          </c:extLst>
        </c:ser>
        <c:ser>
          <c:idx val="1"/>
          <c:order val="1"/>
          <c:tx>
            <c:v>Compensation</c:v>
          </c:tx>
          <c:marker>
            <c:symbol val="none"/>
          </c:marker>
          <c:xVal>
            <c:numRef>
              <c:f>Sheet2!$W$4:$W$822</c:f>
              <c:numCache>
                <c:formatCode>0</c:formatCode>
                <c:ptCount val="819"/>
                <c:pt idx="0">
                  <c:v>100</c:v>
                </c:pt>
                <c:pt idx="1">
                  <c:v>102.32929922807543</c:v>
                </c:pt>
                <c:pt idx="2">
                  <c:v>104.71285480508999</c:v>
                </c:pt>
                <c:pt idx="3">
                  <c:v>107.15193052376068</c:v>
                </c:pt>
                <c:pt idx="4">
                  <c:v>109.64781961431854</c:v>
                </c:pt>
                <c:pt idx="5">
                  <c:v>112.20184543019636</c:v>
                </c:pt>
                <c:pt idx="6">
                  <c:v>114.81536214968834</c:v>
                </c:pt>
                <c:pt idx="7">
                  <c:v>117.489755493953</c:v>
                </c:pt>
                <c:pt idx="8">
                  <c:v>120.22644346174133</c:v>
                </c:pt>
                <c:pt idx="9">
                  <c:v>123.02687708123818</c:v>
                </c:pt>
                <c:pt idx="10">
                  <c:v>125.8925411794168</c:v>
                </c:pt>
                <c:pt idx="11">
                  <c:v>128.82495516931345</c:v>
                </c:pt>
                <c:pt idx="12">
                  <c:v>131.82567385564076</c:v>
                </c:pt>
                <c:pt idx="13">
                  <c:v>134.89628825916535</c:v>
                </c:pt>
                <c:pt idx="14">
                  <c:v>138.03842646028852</c:v>
                </c:pt>
                <c:pt idx="15">
                  <c:v>141.25375446227542</c:v>
                </c:pt>
                <c:pt idx="16">
                  <c:v>144.54397707459276</c:v>
                </c:pt>
                <c:pt idx="17">
                  <c:v>147.91083881682073</c:v>
                </c:pt>
                <c:pt idx="18">
                  <c:v>151.35612484362088</c:v>
                </c:pt>
                <c:pt idx="19">
                  <c:v>154.88166189124817</c:v>
                </c:pt>
                <c:pt idx="20">
                  <c:v>158.48931924611136</c:v>
                </c:pt>
                <c:pt idx="21">
                  <c:v>162.18100973589299</c:v>
                </c:pt>
                <c:pt idx="22">
                  <c:v>165.95869074375614</c:v>
                </c:pt>
                <c:pt idx="23">
                  <c:v>169.82436524617447</c:v>
                </c:pt>
                <c:pt idx="24">
                  <c:v>173.78008287493756</c:v>
                </c:pt>
                <c:pt idx="25">
                  <c:v>177.82794100389236</c:v>
                </c:pt>
                <c:pt idx="26">
                  <c:v>181.97008586099841</c:v>
                </c:pt>
                <c:pt idx="27">
                  <c:v>186.2087136662868</c:v>
                </c:pt>
                <c:pt idx="28">
                  <c:v>190.54607179632478</c:v>
                </c:pt>
                <c:pt idx="29">
                  <c:v>194.98445997580464</c:v>
                </c:pt>
                <c:pt idx="30">
                  <c:v>199.52623149688804</c:v>
                </c:pt>
                <c:pt idx="31">
                  <c:v>204.17379446695298</c:v>
                </c:pt>
                <c:pt idx="32">
                  <c:v>208.92961308540401</c:v>
                </c:pt>
                <c:pt idx="33">
                  <c:v>213.79620895022333</c:v>
                </c:pt>
                <c:pt idx="34">
                  <c:v>218.77616239495538</c:v>
                </c:pt>
                <c:pt idx="35">
                  <c:v>223.87211385683403</c:v>
                </c:pt>
                <c:pt idx="36">
                  <c:v>229.08676527677738</c:v>
                </c:pt>
                <c:pt idx="37">
                  <c:v>234.42288153199235</c:v>
                </c:pt>
                <c:pt idx="38">
                  <c:v>239.88329190194906</c:v>
                </c:pt>
                <c:pt idx="39">
                  <c:v>245.47089156850305</c:v>
                </c:pt>
                <c:pt idx="40">
                  <c:v>251.188643150958</c:v>
                </c:pt>
                <c:pt idx="41">
                  <c:v>257.03957827688646</c:v>
                </c:pt>
                <c:pt idx="42">
                  <c:v>263.02679918953822</c:v>
                </c:pt>
                <c:pt idx="43">
                  <c:v>269.15348039269156</c:v>
                </c:pt>
                <c:pt idx="44">
                  <c:v>275.42287033381666</c:v>
                </c:pt>
                <c:pt idx="45">
                  <c:v>281.83829312644548</c:v>
                </c:pt>
                <c:pt idx="46">
                  <c:v>288.40315031266067</c:v>
                </c:pt>
                <c:pt idx="47">
                  <c:v>295.12092266663865</c:v>
                </c:pt>
                <c:pt idx="48">
                  <c:v>301.99517204020162</c:v>
                </c:pt>
                <c:pt idx="49">
                  <c:v>309.0295432513592</c:v>
                </c:pt>
                <c:pt idx="50">
                  <c:v>316.22776601683802</c:v>
                </c:pt>
                <c:pt idx="51">
                  <c:v>323.59365692962831</c:v>
                </c:pt>
                <c:pt idx="52">
                  <c:v>331.13112148259125</c:v>
                </c:pt>
                <c:pt idx="53">
                  <c:v>338.84415613920271</c:v>
                </c:pt>
                <c:pt idx="54">
                  <c:v>346.73685045253183</c:v>
                </c:pt>
                <c:pt idx="55">
                  <c:v>354.81338923357555</c:v>
                </c:pt>
                <c:pt idx="56">
                  <c:v>363.07805477010157</c:v>
                </c:pt>
                <c:pt idx="57">
                  <c:v>371.53522909717276</c:v>
                </c:pt>
                <c:pt idx="58">
                  <c:v>380.1893963205614</c:v>
                </c:pt>
                <c:pt idx="59">
                  <c:v>389.04514499428075</c:v>
                </c:pt>
                <c:pt idx="60">
                  <c:v>398.10717055349755</c:v>
                </c:pt>
                <c:pt idx="61">
                  <c:v>407.38027780411301</c:v>
                </c:pt>
                <c:pt idx="62">
                  <c:v>416.86938347033561</c:v>
                </c:pt>
                <c:pt idx="63">
                  <c:v>426.57951880159266</c:v>
                </c:pt>
                <c:pt idx="64">
                  <c:v>436.51583224016611</c:v>
                </c:pt>
                <c:pt idx="65">
                  <c:v>446.68359215096325</c:v>
                </c:pt>
                <c:pt idx="66">
                  <c:v>457.08818961487509</c:v>
                </c:pt>
                <c:pt idx="67">
                  <c:v>467.73514128719819</c:v>
                </c:pt>
                <c:pt idx="68">
                  <c:v>478.63009232263857</c:v>
                </c:pt>
                <c:pt idx="69">
                  <c:v>489.77881936844631</c:v>
                </c:pt>
                <c:pt idx="70">
                  <c:v>501.18723362727235</c:v>
                </c:pt>
                <c:pt idx="71">
                  <c:v>512.86138399136485</c:v>
                </c:pt>
                <c:pt idx="72">
                  <c:v>524.80746024977282</c:v>
                </c:pt>
                <c:pt idx="73">
                  <c:v>537.03179637025289</c:v>
                </c:pt>
                <c:pt idx="74">
                  <c:v>549.54087385762466</c:v>
                </c:pt>
                <c:pt idx="75">
                  <c:v>562.34132519034915</c:v>
                </c:pt>
                <c:pt idx="76">
                  <c:v>575.43993733715695</c:v>
                </c:pt>
                <c:pt idx="77">
                  <c:v>588.84365535558948</c:v>
                </c:pt>
                <c:pt idx="78">
                  <c:v>602.55958607435821</c:v>
                </c:pt>
                <c:pt idx="79">
                  <c:v>616.59500186148261</c:v>
                </c:pt>
                <c:pt idx="80">
                  <c:v>630.95734448019368</c:v>
                </c:pt>
                <c:pt idx="81">
                  <c:v>645.65422903465583</c:v>
                </c:pt>
                <c:pt idx="82">
                  <c:v>660.6934480075962</c:v>
                </c:pt>
                <c:pt idx="83">
                  <c:v>676.0829753919819</c:v>
                </c:pt>
                <c:pt idx="84">
                  <c:v>691.8309709189366</c:v>
                </c:pt>
                <c:pt idx="85">
                  <c:v>707.94578438413862</c:v>
                </c:pt>
                <c:pt idx="86">
                  <c:v>724.4359600749907</c:v>
                </c:pt>
                <c:pt idx="87">
                  <c:v>741.31024130091816</c:v>
                </c:pt>
                <c:pt idx="88">
                  <c:v>758.57757502918366</c:v>
                </c:pt>
                <c:pt idx="89">
                  <c:v>776.2471166286922</c:v>
                </c:pt>
                <c:pt idx="90">
                  <c:v>794.32823472428197</c:v>
                </c:pt>
                <c:pt idx="91">
                  <c:v>812.83051616409966</c:v>
                </c:pt>
                <c:pt idx="92">
                  <c:v>831.76377110267129</c:v>
                </c:pt>
                <c:pt idx="93">
                  <c:v>851.13803820237661</c:v>
                </c:pt>
                <c:pt idx="94">
                  <c:v>870.96358995608068</c:v>
                </c:pt>
                <c:pt idx="95">
                  <c:v>891.25093813374565</c:v>
                </c:pt>
                <c:pt idx="96">
                  <c:v>912.01083935590975</c:v>
                </c:pt>
                <c:pt idx="97">
                  <c:v>933.25430079699174</c:v>
                </c:pt>
                <c:pt idx="98">
                  <c:v>954.99258602143652</c:v>
                </c:pt>
                <c:pt idx="99">
                  <c:v>977.23722095581127</c:v>
                </c:pt>
                <c:pt idx="100">
                  <c:v>1000</c:v>
                </c:pt>
                <c:pt idx="101">
                  <c:v>1023.2929922807544</c:v>
                </c:pt>
                <c:pt idx="102">
                  <c:v>1047.1285480508998</c:v>
                </c:pt>
                <c:pt idx="103">
                  <c:v>1071.5193052376067</c:v>
                </c:pt>
                <c:pt idx="104">
                  <c:v>1096.4781961431861</c:v>
                </c:pt>
                <c:pt idx="105">
                  <c:v>1122.0184543019634</c:v>
                </c:pt>
                <c:pt idx="106">
                  <c:v>1148.1536214968835</c:v>
                </c:pt>
                <c:pt idx="107">
                  <c:v>1174.8975549395293</c:v>
                </c:pt>
                <c:pt idx="108">
                  <c:v>1202.2644346174136</c:v>
                </c:pt>
                <c:pt idx="109">
                  <c:v>1230.2687708123822</c:v>
                </c:pt>
                <c:pt idx="110">
                  <c:v>1258.9254117941678</c:v>
                </c:pt>
                <c:pt idx="111">
                  <c:v>1288.2495516931342</c:v>
                </c:pt>
                <c:pt idx="112">
                  <c:v>1318.2567385564084</c:v>
                </c:pt>
                <c:pt idx="113">
                  <c:v>1348.9628825916539</c:v>
                </c:pt>
                <c:pt idx="114">
                  <c:v>1380.3842646028861</c:v>
                </c:pt>
                <c:pt idx="115">
                  <c:v>1412.5375446227542</c:v>
                </c:pt>
                <c:pt idx="116">
                  <c:v>1445.4397707459284</c:v>
                </c:pt>
                <c:pt idx="117">
                  <c:v>1479.1083881682084</c:v>
                </c:pt>
                <c:pt idx="118">
                  <c:v>1513.5612484362091</c:v>
                </c:pt>
                <c:pt idx="119">
                  <c:v>1548.816618912482</c:v>
                </c:pt>
                <c:pt idx="120">
                  <c:v>1584.8931924611154</c:v>
                </c:pt>
                <c:pt idx="121">
                  <c:v>1621.8100973589303</c:v>
                </c:pt>
                <c:pt idx="122">
                  <c:v>1659.5869074375623</c:v>
                </c:pt>
                <c:pt idx="123">
                  <c:v>1698.2436524617444</c:v>
                </c:pt>
                <c:pt idx="124">
                  <c:v>1737.8008287493767</c:v>
                </c:pt>
                <c:pt idx="125">
                  <c:v>1778.2794100389242</c:v>
                </c:pt>
                <c:pt idx="126">
                  <c:v>1819.700858609983</c:v>
                </c:pt>
                <c:pt idx="127">
                  <c:v>1862.0871366628685</c:v>
                </c:pt>
                <c:pt idx="128">
                  <c:v>1905.460717963248</c:v>
                </c:pt>
                <c:pt idx="129">
                  <c:v>1949.8445997580459</c:v>
                </c:pt>
                <c:pt idx="130">
                  <c:v>1995.2623149688802</c:v>
                </c:pt>
                <c:pt idx="131">
                  <c:v>2041.7379446695315</c:v>
                </c:pt>
                <c:pt idx="132">
                  <c:v>2089.2961308540398</c:v>
                </c:pt>
                <c:pt idx="133">
                  <c:v>2137.962089502234</c:v>
                </c:pt>
                <c:pt idx="134">
                  <c:v>2187.7616239495524</c:v>
                </c:pt>
                <c:pt idx="135">
                  <c:v>2238.7211385683413</c:v>
                </c:pt>
                <c:pt idx="136">
                  <c:v>2290.8676527677744</c:v>
                </c:pt>
                <c:pt idx="137">
                  <c:v>2344.2288153199233</c:v>
                </c:pt>
                <c:pt idx="138">
                  <c:v>2398.8329190194913</c:v>
                </c:pt>
                <c:pt idx="139">
                  <c:v>2454.7089156850329</c:v>
                </c:pt>
                <c:pt idx="140">
                  <c:v>2511.8864315095807</c:v>
                </c:pt>
                <c:pt idx="141">
                  <c:v>2570.3957827688664</c:v>
                </c:pt>
                <c:pt idx="142">
                  <c:v>2630.2679918953818</c:v>
                </c:pt>
                <c:pt idx="143">
                  <c:v>2691.5348039269179</c:v>
                </c:pt>
                <c:pt idx="144">
                  <c:v>2754.2287033381681</c:v>
                </c:pt>
                <c:pt idx="145">
                  <c:v>2818.3829312644552</c:v>
                </c:pt>
                <c:pt idx="146">
                  <c:v>2884.0315031266073</c:v>
                </c:pt>
                <c:pt idx="147">
                  <c:v>2951.2092266663894</c:v>
                </c:pt>
                <c:pt idx="148">
                  <c:v>3019.9517204020167</c:v>
                </c:pt>
                <c:pt idx="149">
                  <c:v>3090.2954325135938</c:v>
                </c:pt>
                <c:pt idx="150">
                  <c:v>3162.2776601683827</c:v>
                </c:pt>
                <c:pt idx="151">
                  <c:v>3235.9365692962824</c:v>
                </c:pt>
                <c:pt idx="152">
                  <c:v>3311.3112148259138</c:v>
                </c:pt>
                <c:pt idx="153">
                  <c:v>3388.4415613920246</c:v>
                </c:pt>
                <c:pt idx="154">
                  <c:v>3467.3685045253183</c:v>
                </c:pt>
                <c:pt idx="155">
                  <c:v>3548.1338923357566</c:v>
                </c:pt>
                <c:pt idx="156">
                  <c:v>3630.7805477010152</c:v>
                </c:pt>
                <c:pt idx="157">
                  <c:v>3715.3522909717267</c:v>
                </c:pt>
                <c:pt idx="158">
                  <c:v>3801.8939632056163</c:v>
                </c:pt>
                <c:pt idx="159">
                  <c:v>3890.4514499428064</c:v>
                </c:pt>
                <c:pt idx="160">
                  <c:v>3981.071705534976</c:v>
                </c:pt>
                <c:pt idx="161">
                  <c:v>4073.8027780411271</c:v>
                </c:pt>
                <c:pt idx="162">
                  <c:v>4168.6938347033574</c:v>
                </c:pt>
                <c:pt idx="163">
                  <c:v>4265.7951880159289</c:v>
                </c:pt>
                <c:pt idx="164">
                  <c:v>4365.1583224016622</c:v>
                </c:pt>
                <c:pt idx="165">
                  <c:v>4466.8359215096334</c:v>
                </c:pt>
                <c:pt idx="166">
                  <c:v>4570.8818961487559</c:v>
                </c:pt>
                <c:pt idx="167">
                  <c:v>4677.3514128719835</c:v>
                </c:pt>
                <c:pt idx="168">
                  <c:v>4786.3009232263885</c:v>
                </c:pt>
                <c:pt idx="169">
                  <c:v>4897.7881936844624</c:v>
                </c:pt>
                <c:pt idx="170">
                  <c:v>5011.8723362727269</c:v>
                </c:pt>
                <c:pt idx="171">
                  <c:v>5128.6138399136516</c:v>
                </c:pt>
                <c:pt idx="172">
                  <c:v>5248.0746024977288</c:v>
                </c:pt>
                <c:pt idx="173">
                  <c:v>5370.3179637025296</c:v>
                </c:pt>
                <c:pt idx="174">
                  <c:v>5495.4087385762532</c:v>
                </c:pt>
                <c:pt idx="175">
                  <c:v>5623.4132519034929</c:v>
                </c:pt>
                <c:pt idx="176">
                  <c:v>5754.3993733715706</c:v>
                </c:pt>
                <c:pt idx="177">
                  <c:v>5888.4365535558954</c:v>
                </c:pt>
                <c:pt idx="178">
                  <c:v>6025.5958607435778</c:v>
                </c:pt>
                <c:pt idx="179">
                  <c:v>6165.9500186148271</c:v>
                </c:pt>
                <c:pt idx="180">
                  <c:v>6309.5734448019321</c:v>
                </c:pt>
                <c:pt idx="181">
                  <c:v>6456.5422903465596</c:v>
                </c:pt>
                <c:pt idx="182">
                  <c:v>6606.9344800759645</c:v>
                </c:pt>
                <c:pt idx="183">
                  <c:v>6760.8297539198211</c:v>
                </c:pt>
                <c:pt idx="184">
                  <c:v>6918.3097091893669</c:v>
                </c:pt>
                <c:pt idx="185">
                  <c:v>7079.4578438413873</c:v>
                </c:pt>
                <c:pt idx="186">
                  <c:v>7244.3596007499027</c:v>
                </c:pt>
                <c:pt idx="187">
                  <c:v>7413.1024130091828</c:v>
                </c:pt>
                <c:pt idx="188">
                  <c:v>7585.7757502918375</c:v>
                </c:pt>
                <c:pt idx="189">
                  <c:v>7762.4711662869231</c:v>
                </c:pt>
                <c:pt idx="190">
                  <c:v>7943.2823472428208</c:v>
                </c:pt>
                <c:pt idx="191">
                  <c:v>8128.3051616409975</c:v>
                </c:pt>
                <c:pt idx="192">
                  <c:v>8317.6377110267131</c:v>
                </c:pt>
                <c:pt idx="193">
                  <c:v>8511.3803820237772</c:v>
                </c:pt>
                <c:pt idx="194">
                  <c:v>8709.6358995608098</c:v>
                </c:pt>
                <c:pt idx="195">
                  <c:v>8912.509381337466</c:v>
                </c:pt>
                <c:pt idx="196">
                  <c:v>9120.1083935590977</c:v>
                </c:pt>
                <c:pt idx="197">
                  <c:v>9332.5430079699199</c:v>
                </c:pt>
                <c:pt idx="198">
                  <c:v>9549.9258602143673</c:v>
                </c:pt>
                <c:pt idx="199">
                  <c:v>9772.3722095581143</c:v>
                </c:pt>
                <c:pt idx="200">
                  <c:v>10000</c:v>
                </c:pt>
                <c:pt idx="201">
                  <c:v>10232.929922807547</c:v>
                </c:pt>
                <c:pt idx="202">
                  <c:v>10471.285480508999</c:v>
                </c:pt>
                <c:pt idx="203">
                  <c:v>10715.193052376069</c:v>
                </c:pt>
                <c:pt idx="204">
                  <c:v>10964.781961431863</c:v>
                </c:pt>
                <c:pt idx="205">
                  <c:v>11220.184543019637</c:v>
                </c:pt>
                <c:pt idx="206">
                  <c:v>11481.536214968839</c:v>
                </c:pt>
                <c:pt idx="207">
                  <c:v>11748.975549395294</c:v>
                </c:pt>
                <c:pt idx="208">
                  <c:v>12022.644346174138</c:v>
                </c:pt>
                <c:pt idx="209">
                  <c:v>12302.687708123824</c:v>
                </c:pt>
                <c:pt idx="210">
                  <c:v>12589.25411794168</c:v>
                </c:pt>
                <c:pt idx="211">
                  <c:v>12882.495516931347</c:v>
                </c:pt>
                <c:pt idx="212">
                  <c:v>13182.567385564089</c:v>
                </c:pt>
                <c:pt idx="213">
                  <c:v>13489.628825916541</c:v>
                </c:pt>
                <c:pt idx="214">
                  <c:v>13803.842646028863</c:v>
                </c:pt>
                <c:pt idx="215">
                  <c:v>14125.375446227545</c:v>
                </c:pt>
                <c:pt idx="216">
                  <c:v>14454.397707459288</c:v>
                </c:pt>
                <c:pt idx="217">
                  <c:v>14791.083881682087</c:v>
                </c:pt>
                <c:pt idx="218">
                  <c:v>15135.612484362093</c:v>
                </c:pt>
                <c:pt idx="219">
                  <c:v>15488.166189124822</c:v>
                </c:pt>
                <c:pt idx="220">
                  <c:v>15848.931924611155</c:v>
                </c:pt>
                <c:pt idx="221">
                  <c:v>16218.100973589308</c:v>
                </c:pt>
                <c:pt idx="222">
                  <c:v>16595.869074375627</c:v>
                </c:pt>
                <c:pt idx="223">
                  <c:v>16982.436524617446</c:v>
                </c:pt>
                <c:pt idx="224">
                  <c:v>17378.008287493773</c:v>
                </c:pt>
                <c:pt idx="225">
                  <c:v>17782.794100389245</c:v>
                </c:pt>
                <c:pt idx="226">
                  <c:v>18197.008586099833</c:v>
                </c:pt>
                <c:pt idx="227">
                  <c:v>18620.871366628686</c:v>
                </c:pt>
                <c:pt idx="228">
                  <c:v>19054.607179632483</c:v>
                </c:pt>
                <c:pt idx="229">
                  <c:v>19498.445997580464</c:v>
                </c:pt>
                <c:pt idx="230">
                  <c:v>19952.623149688803</c:v>
                </c:pt>
                <c:pt idx="231">
                  <c:v>20417.379446695319</c:v>
                </c:pt>
                <c:pt idx="232">
                  <c:v>20892.961308540398</c:v>
                </c:pt>
                <c:pt idx="233">
                  <c:v>21379.620895022344</c:v>
                </c:pt>
                <c:pt idx="234">
                  <c:v>21877.616239495528</c:v>
                </c:pt>
                <c:pt idx="235">
                  <c:v>22387.211385683418</c:v>
                </c:pt>
                <c:pt idx="236">
                  <c:v>22908.676527677748</c:v>
                </c:pt>
                <c:pt idx="237">
                  <c:v>23442.288153199239</c:v>
                </c:pt>
                <c:pt idx="238">
                  <c:v>23988.32919019492</c:v>
                </c:pt>
                <c:pt idx="239">
                  <c:v>24547.089156850339</c:v>
                </c:pt>
                <c:pt idx="240">
                  <c:v>25118.864315095812</c:v>
                </c:pt>
                <c:pt idx="241">
                  <c:v>25703.957827688668</c:v>
                </c:pt>
                <c:pt idx="242">
                  <c:v>26302.679918953821</c:v>
                </c:pt>
                <c:pt idx="243">
                  <c:v>26915.348039269185</c:v>
                </c:pt>
                <c:pt idx="244">
                  <c:v>27542.28703338169</c:v>
                </c:pt>
                <c:pt idx="245">
                  <c:v>28183.829312644561</c:v>
                </c:pt>
                <c:pt idx="246">
                  <c:v>28840.315031266076</c:v>
                </c:pt>
                <c:pt idx="247">
                  <c:v>29512.092266663898</c:v>
                </c:pt>
                <c:pt idx="248">
                  <c:v>30199.517204020176</c:v>
                </c:pt>
                <c:pt idx="249">
                  <c:v>30902.954325135921</c:v>
                </c:pt>
                <c:pt idx="250">
                  <c:v>31622.776601684531</c:v>
                </c:pt>
                <c:pt idx="251">
                  <c:v>32359.36569296358</c:v>
                </c:pt>
                <c:pt idx="252">
                  <c:v>33113.112148259883</c:v>
                </c:pt>
                <c:pt idx="253">
                  <c:v>33884.415613921039</c:v>
                </c:pt>
                <c:pt idx="254">
                  <c:v>34673.685045253958</c:v>
                </c:pt>
                <c:pt idx="255">
                  <c:v>35481.338923358424</c:v>
                </c:pt>
                <c:pt idx="256">
                  <c:v>36307.805477010959</c:v>
                </c:pt>
                <c:pt idx="257">
                  <c:v>37153.522909718165</c:v>
                </c:pt>
                <c:pt idx="258">
                  <c:v>38018.939632056979</c:v>
                </c:pt>
                <c:pt idx="259">
                  <c:v>38904.514499429002</c:v>
                </c:pt>
                <c:pt idx="260">
                  <c:v>39810.717055350688</c:v>
                </c:pt>
                <c:pt idx="261">
                  <c:v>40738.02778041226</c:v>
                </c:pt>
                <c:pt idx="262">
                  <c:v>41686.938347034535</c:v>
                </c:pt>
                <c:pt idx="263">
                  <c:v>42657.95188016029</c:v>
                </c:pt>
                <c:pt idx="264">
                  <c:v>43651.583224017639</c:v>
                </c:pt>
                <c:pt idx="265">
                  <c:v>44668.359215097371</c:v>
                </c:pt>
                <c:pt idx="266">
                  <c:v>45708.818961488585</c:v>
                </c:pt>
                <c:pt idx="267">
                  <c:v>46773.514128720919</c:v>
                </c:pt>
                <c:pt idx="268">
                  <c:v>47863.009232264958</c:v>
                </c:pt>
                <c:pt idx="269">
                  <c:v>48977.881936845763</c:v>
                </c:pt>
                <c:pt idx="270">
                  <c:v>50118.7233627284</c:v>
                </c:pt>
                <c:pt idx="271">
                  <c:v>51286.138399137766</c:v>
                </c:pt>
                <c:pt idx="272">
                  <c:v>52480.746024978471</c:v>
                </c:pt>
                <c:pt idx="273">
                  <c:v>53703.179637026609</c:v>
                </c:pt>
                <c:pt idx="274">
                  <c:v>54954.087385763814</c:v>
                </c:pt>
                <c:pt idx="275">
                  <c:v>56234.132519036291</c:v>
                </c:pt>
                <c:pt idx="276">
                  <c:v>57543.9937337171</c:v>
                </c:pt>
                <c:pt idx="277">
                  <c:v>58884.365535560224</c:v>
                </c:pt>
                <c:pt idx="278">
                  <c:v>60255.958607437242</c:v>
                </c:pt>
                <c:pt idx="279">
                  <c:v>61659.500186149708</c:v>
                </c:pt>
                <c:pt idx="280">
                  <c:v>63095.734448020849</c:v>
                </c:pt>
                <c:pt idx="281">
                  <c:v>64565.422903467101</c:v>
                </c:pt>
                <c:pt idx="282">
                  <c:v>66069.344800761188</c:v>
                </c:pt>
                <c:pt idx="283">
                  <c:v>67608.29753919979</c:v>
                </c:pt>
                <c:pt idx="284">
                  <c:v>69183.097091895295</c:v>
                </c:pt>
                <c:pt idx="285">
                  <c:v>70794.578438415469</c:v>
                </c:pt>
                <c:pt idx="286">
                  <c:v>72443.596007500717</c:v>
                </c:pt>
                <c:pt idx="287">
                  <c:v>74131.024130093487</c:v>
                </c:pt>
                <c:pt idx="288">
                  <c:v>75857.757502920154</c:v>
                </c:pt>
                <c:pt idx="289">
                  <c:v>77624.711662870977</c:v>
                </c:pt>
                <c:pt idx="290">
                  <c:v>79432.823472430129</c:v>
                </c:pt>
                <c:pt idx="291">
                  <c:v>81283.051616411802</c:v>
                </c:pt>
                <c:pt idx="292">
                  <c:v>83176.377110270929</c:v>
                </c:pt>
                <c:pt idx="293">
                  <c:v>85113.803820239584</c:v>
                </c:pt>
                <c:pt idx="294">
                  <c:v>87096.358995612216</c:v>
                </c:pt>
                <c:pt idx="295">
                  <c:v>89125.093813378786</c:v>
                </c:pt>
                <c:pt idx="296">
                  <c:v>91201.083935595307</c:v>
                </c:pt>
                <c:pt idx="297">
                  <c:v>93325.430079703525</c:v>
                </c:pt>
                <c:pt idx="298">
                  <c:v>95499.258602148111</c:v>
                </c:pt>
                <c:pt idx="299">
                  <c:v>97723.722095585676</c:v>
                </c:pt>
                <c:pt idx="300">
                  <c:v>100000.00000000471</c:v>
                </c:pt>
                <c:pt idx="301">
                  <c:v>102329.29922808021</c:v>
                </c:pt>
                <c:pt idx="302">
                  <c:v>104712.85480509486</c:v>
                </c:pt>
                <c:pt idx="303">
                  <c:v>107151.93052376565</c:v>
                </c:pt>
                <c:pt idx="304">
                  <c:v>109647.81961432361</c:v>
                </c:pt>
                <c:pt idx="305">
                  <c:v>112201.84543020178</c:v>
                </c:pt>
                <c:pt idx="306">
                  <c:v>114815.36214969361</c:v>
                </c:pt>
                <c:pt idx="307">
                  <c:v>117489.75549395839</c:v>
                </c:pt>
                <c:pt idx="308">
                  <c:v>120226.44346174685</c:v>
                </c:pt>
                <c:pt idx="309">
                  <c:v>123026.87708124405</c:v>
                </c:pt>
                <c:pt idx="310">
                  <c:v>125892.54117942275</c:v>
                </c:pt>
                <c:pt idx="311">
                  <c:v>128824.95516931932</c:v>
                </c:pt>
                <c:pt idx="312">
                  <c:v>131825.67385564678</c:v>
                </c:pt>
                <c:pt idx="313">
                  <c:v>134896.28825917176</c:v>
                </c:pt>
                <c:pt idx="314">
                  <c:v>138038.42646029504</c:v>
                </c:pt>
                <c:pt idx="315">
                  <c:v>141253.75446228212</c:v>
                </c:pt>
                <c:pt idx="316">
                  <c:v>144543.97707459933</c:v>
                </c:pt>
                <c:pt idx="317">
                  <c:v>147910.83881682772</c:v>
                </c:pt>
                <c:pt idx="318">
                  <c:v>151356.12484362794</c:v>
                </c:pt>
                <c:pt idx="319">
                  <c:v>154881.66189125541</c:v>
                </c:pt>
                <c:pt idx="320">
                  <c:v>158489.3192461188</c:v>
                </c:pt>
                <c:pt idx="321">
                  <c:v>162181.00973590088</c:v>
                </c:pt>
                <c:pt idx="322">
                  <c:v>165958.69074376384</c:v>
                </c:pt>
                <c:pt idx="323">
                  <c:v>169824.36524618237</c:v>
                </c:pt>
                <c:pt idx="324">
                  <c:v>173780.08287494563</c:v>
                </c:pt>
                <c:pt idx="325">
                  <c:v>177827.94100390084</c:v>
                </c:pt>
                <c:pt idx="326">
                  <c:v>181970.0858610071</c:v>
                </c:pt>
                <c:pt idx="327">
                  <c:v>186208.71366629537</c:v>
                </c:pt>
                <c:pt idx="328">
                  <c:v>190546.07179633353</c:v>
                </c:pt>
                <c:pt idx="329">
                  <c:v>194984.45997581352</c:v>
                </c:pt>
                <c:pt idx="330">
                  <c:v>199526.2314968975</c:v>
                </c:pt>
                <c:pt idx="331">
                  <c:v>204173.79446696263</c:v>
                </c:pt>
                <c:pt idx="332">
                  <c:v>208929.61308541353</c:v>
                </c:pt>
                <c:pt idx="333">
                  <c:v>213796.20895023298</c:v>
                </c:pt>
                <c:pt idx="334">
                  <c:v>218776.16239496562</c:v>
                </c:pt>
                <c:pt idx="335">
                  <c:v>223872.11385684973</c:v>
                </c:pt>
                <c:pt idx="336">
                  <c:v>229086.76527679298</c:v>
                </c:pt>
                <c:pt idx="337">
                  <c:v>234422.88153200864</c:v>
                </c:pt>
                <c:pt idx="338">
                  <c:v>239883.29190196586</c:v>
                </c:pt>
                <c:pt idx="339">
                  <c:v>245470.89156852019</c:v>
                </c:pt>
                <c:pt idx="340">
                  <c:v>251188.64315097555</c:v>
                </c:pt>
                <c:pt idx="341">
                  <c:v>257039.57827690477</c:v>
                </c:pt>
                <c:pt idx="342">
                  <c:v>263026.79918955651</c:v>
                </c:pt>
                <c:pt idx="343">
                  <c:v>269153.48039271031</c:v>
                </c:pt>
                <c:pt idx="344">
                  <c:v>275422.87033383577</c:v>
                </c:pt>
                <c:pt idx="345">
                  <c:v>281838.2931264654</c:v>
                </c:pt>
                <c:pt idx="346">
                  <c:v>288403.1503126811</c:v>
                </c:pt>
                <c:pt idx="347">
                  <c:v>295120.922666659</c:v>
                </c:pt>
                <c:pt idx="348">
                  <c:v>301995.1720402225</c:v>
                </c:pt>
                <c:pt idx="349">
                  <c:v>309029.54325138091</c:v>
                </c:pt>
                <c:pt idx="350">
                  <c:v>316227.76601686032</c:v>
                </c:pt>
                <c:pt idx="351">
                  <c:v>323593.6569296511</c:v>
                </c:pt>
                <c:pt idx="352">
                  <c:v>331131.1214826139</c:v>
                </c:pt>
                <c:pt idx="353">
                  <c:v>338844.15613922582</c:v>
                </c:pt>
                <c:pt idx="354">
                  <c:v>346736.85045255604</c:v>
                </c:pt>
                <c:pt idx="355">
                  <c:v>354813.38923360041</c:v>
                </c:pt>
                <c:pt idx="356">
                  <c:v>363078.05477012682</c:v>
                </c:pt>
                <c:pt idx="357">
                  <c:v>371535.22909719788</c:v>
                </c:pt>
                <c:pt idx="358">
                  <c:v>380189.39632058778</c:v>
                </c:pt>
                <c:pt idx="359">
                  <c:v>389045.14499430778</c:v>
                </c:pt>
                <c:pt idx="360">
                  <c:v>398107.17055352498</c:v>
                </c:pt>
                <c:pt idx="361">
                  <c:v>407380.27780414105</c:v>
                </c:pt>
                <c:pt idx="362">
                  <c:v>416869.38347036514</c:v>
                </c:pt>
                <c:pt idx="363">
                  <c:v>426579.51880162227</c:v>
                </c:pt>
                <c:pt idx="364">
                  <c:v>436515.83224019624</c:v>
                </c:pt>
                <c:pt idx="365">
                  <c:v>446683.59215099411</c:v>
                </c:pt>
                <c:pt idx="366">
                  <c:v>457088.18961490749</c:v>
                </c:pt>
                <c:pt idx="367">
                  <c:v>467735.14128723129</c:v>
                </c:pt>
                <c:pt idx="368">
                  <c:v>478630.09232267219</c:v>
                </c:pt>
                <c:pt idx="369">
                  <c:v>489778.81936847995</c:v>
                </c:pt>
                <c:pt idx="370">
                  <c:v>501187.23362730764</c:v>
                </c:pt>
                <c:pt idx="371">
                  <c:v>512861.383991401</c:v>
                </c:pt>
                <c:pt idx="372">
                  <c:v>524807.46024980955</c:v>
                </c:pt>
                <c:pt idx="373">
                  <c:v>537031.79637029045</c:v>
                </c:pt>
                <c:pt idx="374">
                  <c:v>549540.87385766313</c:v>
                </c:pt>
                <c:pt idx="375">
                  <c:v>562341.32519038848</c:v>
                </c:pt>
                <c:pt idx="376">
                  <c:v>575439.93733719713</c:v>
                </c:pt>
                <c:pt idx="377">
                  <c:v>588843.65535563009</c:v>
                </c:pt>
                <c:pt idx="378">
                  <c:v>602559.58607441373</c:v>
                </c:pt>
                <c:pt idx="379">
                  <c:v>616595.00186153932</c:v>
                </c:pt>
                <c:pt idx="380">
                  <c:v>630957.34448025166</c:v>
                </c:pt>
                <c:pt idx="381">
                  <c:v>645654.22903471533</c:v>
                </c:pt>
                <c:pt idx="382">
                  <c:v>660693.44800765836</c:v>
                </c:pt>
                <c:pt idx="383">
                  <c:v>676082.97539204429</c:v>
                </c:pt>
                <c:pt idx="384">
                  <c:v>691830.97091900045</c:v>
                </c:pt>
                <c:pt idx="385">
                  <c:v>707945.78438420314</c:v>
                </c:pt>
                <c:pt idx="386">
                  <c:v>724435.96007505804</c:v>
                </c:pt>
                <c:pt idx="387">
                  <c:v>741310.24130098708</c:v>
                </c:pt>
                <c:pt idx="388">
                  <c:v>758577.57502925477</c:v>
                </c:pt>
                <c:pt idx="389">
                  <c:v>776247.11662876303</c:v>
                </c:pt>
                <c:pt idx="390">
                  <c:v>794328.23472435586</c:v>
                </c:pt>
                <c:pt idx="391">
                  <c:v>812830.51616417523</c:v>
                </c:pt>
                <c:pt idx="392">
                  <c:v>831763.77110274858</c:v>
                </c:pt>
                <c:pt idx="393">
                  <c:v>851138.03820245573</c:v>
                </c:pt>
                <c:pt idx="394">
                  <c:v>870963.5899561618</c:v>
                </c:pt>
                <c:pt idx="395">
                  <c:v>891250.93813382846</c:v>
                </c:pt>
                <c:pt idx="396">
                  <c:v>912010.83935599448</c:v>
                </c:pt>
                <c:pt idx="397">
                  <c:v>933254.30079707771</c:v>
                </c:pt>
                <c:pt idx="398">
                  <c:v>954992.58602152625</c:v>
                </c:pt>
                <c:pt idx="399">
                  <c:v>977237.22095590306</c:v>
                </c:pt>
                <c:pt idx="400">
                  <c:v>1000000.0000000926</c:v>
                </c:pt>
                <c:pt idx="401">
                  <c:v>1023292.9922808487</c:v>
                </c:pt>
                <c:pt idx="402">
                  <c:v>1047128.548050998</c:v>
                </c:pt>
                <c:pt idx="403">
                  <c:v>1071519.3052377072</c:v>
                </c:pt>
                <c:pt idx="404">
                  <c:v>1096478.1961432882</c:v>
                </c:pt>
                <c:pt idx="405">
                  <c:v>1122018.4543020669</c:v>
                </c:pt>
                <c:pt idx="406">
                  <c:v>1148153.6214969885</c:v>
                </c:pt>
                <c:pt idx="407">
                  <c:v>1174897.5549396398</c:v>
                </c:pt>
                <c:pt idx="408">
                  <c:v>1202264.4346175254</c:v>
                </c:pt>
                <c:pt idx="409">
                  <c:v>1230268.7708124965</c:v>
                </c:pt>
                <c:pt idx="410">
                  <c:v>1258925.4117942825</c:v>
                </c:pt>
                <c:pt idx="411">
                  <c:v>1288249.5516932542</c:v>
                </c:pt>
                <c:pt idx="412">
                  <c:v>1318256.7385565301</c:v>
                </c:pt>
                <c:pt idx="413">
                  <c:v>1348962.8825917793</c:v>
                </c:pt>
                <c:pt idx="414">
                  <c:v>1380384.2646030132</c:v>
                </c:pt>
                <c:pt idx="415">
                  <c:v>1412537.5446228881</c:v>
                </c:pt>
                <c:pt idx="416">
                  <c:v>1445439.7707460616</c:v>
                </c:pt>
                <c:pt idx="417">
                  <c:v>1479108.3881683447</c:v>
                </c:pt>
                <c:pt idx="418">
                  <c:v>1513561.2484363485</c:v>
                </c:pt>
                <c:pt idx="419">
                  <c:v>1548816.6189126275</c:v>
                </c:pt>
                <c:pt idx="420">
                  <c:v>1584893.1924612629</c:v>
                </c:pt>
                <c:pt idx="421">
                  <c:v>1621810.0973591171</c:v>
                </c:pt>
                <c:pt idx="422">
                  <c:v>1659586.9074377548</c:v>
                </c:pt>
                <c:pt idx="423">
                  <c:v>1698243.652461943</c:v>
                </c:pt>
                <c:pt idx="424">
                  <c:v>1737800.8287495789</c:v>
                </c:pt>
                <c:pt idx="425">
                  <c:v>1778279.4100391273</c:v>
                </c:pt>
                <c:pt idx="426">
                  <c:v>1819700.8586101958</c:v>
                </c:pt>
                <c:pt idx="427">
                  <c:v>1862087.1366630846</c:v>
                </c:pt>
                <c:pt idx="428">
                  <c:v>1905460.7179634692</c:v>
                </c:pt>
                <c:pt idx="429">
                  <c:v>1949844.5997582723</c:v>
                </c:pt>
                <c:pt idx="430">
                  <c:v>1995262.3149691082</c:v>
                </c:pt>
                <c:pt idx="431">
                  <c:v>2041737.9446697666</c:v>
                </c:pt>
                <c:pt idx="432">
                  <c:v>2089296.1308542823</c:v>
                </c:pt>
                <c:pt idx="433">
                  <c:v>2137962.0895024803</c:v>
                </c:pt>
                <c:pt idx="434">
                  <c:v>2187761.6239498062</c:v>
                </c:pt>
                <c:pt idx="435">
                  <c:v>2238721.138568603</c:v>
                </c:pt>
                <c:pt idx="436">
                  <c:v>2290867.6527680382</c:v>
                </c:pt>
                <c:pt idx="437">
                  <c:v>2344228.8153201933</c:v>
                </c:pt>
                <c:pt idx="438">
                  <c:v>2398832.9190197675</c:v>
                </c:pt>
                <c:pt idx="439">
                  <c:v>2454708.9156853179</c:v>
                </c:pt>
                <c:pt idx="440">
                  <c:v>2511886.4315098748</c:v>
                </c:pt>
                <c:pt idx="441">
                  <c:v>2570395.7827691603</c:v>
                </c:pt>
                <c:pt idx="442">
                  <c:v>2630267.991895685</c:v>
                </c:pt>
                <c:pt idx="443">
                  <c:v>2691534.8039272306</c:v>
                </c:pt>
                <c:pt idx="444">
                  <c:v>2754228.703338488</c:v>
                </c:pt>
                <c:pt idx="445">
                  <c:v>2818382.9312647828</c:v>
                </c:pt>
                <c:pt idx="446">
                  <c:v>2884031.5031269374</c:v>
                </c:pt>
                <c:pt idx="447">
                  <c:v>2951209.2266667299</c:v>
                </c:pt>
                <c:pt idx="448">
                  <c:v>3019951.7204023674</c:v>
                </c:pt>
                <c:pt idx="449">
                  <c:v>3090295.4325139499</c:v>
                </c:pt>
                <c:pt idx="450">
                  <c:v>3162277.660168747</c:v>
                </c:pt>
                <c:pt idx="451">
                  <c:v>3235936.5692966641</c:v>
                </c:pt>
                <c:pt idx="452">
                  <c:v>3311311.2148262952</c:v>
                </c:pt>
                <c:pt idx="453">
                  <c:v>3388441.5613924181</c:v>
                </c:pt>
                <c:pt idx="454">
                  <c:v>3467368.5045257183</c:v>
                </c:pt>
                <c:pt idx="455">
                  <c:v>3548133.8923361655</c:v>
                </c:pt>
                <c:pt idx="456">
                  <c:v>3630780.5477014398</c:v>
                </c:pt>
                <c:pt idx="457">
                  <c:v>3715352.2909721546</c:v>
                </c:pt>
                <c:pt idx="458">
                  <c:v>3801893.9632060509</c:v>
                </c:pt>
                <c:pt idx="459">
                  <c:v>3890451.4499432547</c:v>
                </c:pt>
                <c:pt idx="460">
                  <c:v>3981071.7055354384</c:v>
                </c:pt>
                <c:pt idx="461">
                  <c:v>4073802.778041604</c:v>
                </c:pt>
                <c:pt idx="462">
                  <c:v>4168693.8347038412</c:v>
                </c:pt>
                <c:pt idx="463">
                  <c:v>4265795.1880164174</c:v>
                </c:pt>
                <c:pt idx="464">
                  <c:v>4365158.322402169</c:v>
                </c:pt>
                <c:pt idx="465">
                  <c:v>4466835.921510255</c:v>
                </c:pt>
                <c:pt idx="466">
                  <c:v>4570881.8961493801</c:v>
                </c:pt>
                <c:pt idx="467">
                  <c:v>4677351.4128726339</c:v>
                </c:pt>
                <c:pt idx="468">
                  <c:v>4786300.9232270503</c:v>
                </c:pt>
                <c:pt idx="469">
                  <c:v>4897788.1936851442</c:v>
                </c:pt>
                <c:pt idx="470">
                  <c:v>5011872.3362734206</c:v>
                </c:pt>
                <c:pt idx="471">
                  <c:v>5128613.8399143713</c:v>
                </c:pt>
                <c:pt idx="472">
                  <c:v>5248074.602498455</c:v>
                </c:pt>
                <c:pt idx="473">
                  <c:v>5370317.9637032738</c:v>
                </c:pt>
                <c:pt idx="474">
                  <c:v>5495408.7385770082</c:v>
                </c:pt>
                <c:pt idx="475">
                  <c:v>5623413.2519042809</c:v>
                </c:pt>
                <c:pt idx="476">
                  <c:v>5754399.3733723778</c:v>
                </c:pt>
                <c:pt idx="477">
                  <c:v>5888436.5535567049</c:v>
                </c:pt>
                <c:pt idx="478">
                  <c:v>6025595.8607444111</c:v>
                </c:pt>
                <c:pt idx="479">
                  <c:v>6165950.0186156854</c:v>
                </c:pt>
                <c:pt idx="480">
                  <c:v>6309573.444802816</c:v>
                </c:pt>
                <c:pt idx="481">
                  <c:v>6456542.2903474588</c:v>
                </c:pt>
                <c:pt idx="482">
                  <c:v>6606934.4800768839</c:v>
                </c:pt>
                <c:pt idx="483">
                  <c:v>6760829.7539207507</c:v>
                </c:pt>
                <c:pt idx="484">
                  <c:v>6918309.7091903305</c:v>
                </c:pt>
                <c:pt idx="485">
                  <c:v>7079457.8438423667</c:v>
                </c:pt>
                <c:pt idx="486">
                  <c:v>7244359.600750911</c:v>
                </c:pt>
                <c:pt idx="487">
                  <c:v>7413102.4130102079</c:v>
                </c:pt>
                <c:pt idx="488">
                  <c:v>7585775.7502928935</c:v>
                </c:pt>
                <c:pt idx="489">
                  <c:v>7762471.1662879968</c:v>
                </c:pt>
                <c:pt idx="490">
                  <c:v>7943282.34724392</c:v>
                </c:pt>
                <c:pt idx="491">
                  <c:v>8128305.1616421212</c:v>
                </c:pt>
                <c:pt idx="492">
                  <c:v>8317637.7110278793</c:v>
                </c:pt>
                <c:pt idx="493">
                  <c:v>8511380.3820249606</c:v>
                </c:pt>
                <c:pt idx="494">
                  <c:v>8709635.8995620143</c:v>
                </c:pt>
                <c:pt idx="495">
                  <c:v>8912509.3813386895</c:v>
                </c:pt>
                <c:pt idx="496">
                  <c:v>9120108.393560376</c:v>
                </c:pt>
                <c:pt idx="497">
                  <c:v>9332543.0079712179</c:v>
                </c:pt>
                <c:pt idx="498">
                  <c:v>9549925.8602156974</c:v>
                </c:pt>
                <c:pt idx="499">
                  <c:v>9772372.2095594574</c:v>
                </c:pt>
                <c:pt idx="500">
                  <c:v>10000000.000001399</c:v>
                </c:pt>
                <c:pt idx="501">
                  <c:v>10232929.922808971</c:v>
                </c:pt>
                <c:pt idx="502">
                  <c:v>10471285.480510458</c:v>
                </c:pt>
                <c:pt idx="503">
                  <c:v>10715193.052377559</c:v>
                </c:pt>
                <c:pt idx="504">
                  <c:v>10964781.961433399</c:v>
                </c:pt>
                <c:pt idx="505">
                  <c:v>11220184.543021198</c:v>
                </c:pt>
                <c:pt idx="506">
                  <c:v>11481536.214970427</c:v>
                </c:pt>
                <c:pt idx="507">
                  <c:v>11748975.54939693</c:v>
                </c:pt>
                <c:pt idx="508">
                  <c:v>12022644.346176079</c:v>
                </c:pt>
                <c:pt idx="509">
                  <c:v>12302687.708125811</c:v>
                </c:pt>
                <c:pt idx="510">
                  <c:v>12589254.117943712</c:v>
                </c:pt>
                <c:pt idx="511">
                  <c:v>12882495.516933426</c:v>
                </c:pt>
                <c:pt idx="512">
                  <c:v>13182567.385566227</c:v>
                </c:pt>
                <c:pt idx="513">
                  <c:v>13489628.825918742</c:v>
                </c:pt>
                <c:pt idx="514">
                  <c:v>13803842.64603108</c:v>
                </c:pt>
                <c:pt idx="515">
                  <c:v>14125375.446229823</c:v>
                </c:pt>
                <c:pt idx="516">
                  <c:v>14454397.707461633</c:v>
                </c:pt>
                <c:pt idx="517">
                  <c:v>14791083.881684486</c:v>
                </c:pt>
                <c:pt idx="518">
                  <c:v>15135612.484364549</c:v>
                </c:pt>
                <c:pt idx="519">
                  <c:v>15488166.189127307</c:v>
                </c:pt>
                <c:pt idx="520">
                  <c:v>15848931.924613714</c:v>
                </c:pt>
                <c:pt idx="521">
                  <c:v>16218100.973591939</c:v>
                </c:pt>
                <c:pt idx="522">
                  <c:v>16595869.074378304</c:v>
                </c:pt>
                <c:pt idx="523">
                  <c:v>16982436.524620201</c:v>
                </c:pt>
                <c:pt idx="524">
                  <c:v>17378008.287496608</c:v>
                </c:pt>
                <c:pt idx="525">
                  <c:v>17782794.100392114</c:v>
                </c:pt>
                <c:pt idx="526">
                  <c:v>18197008.586102787</c:v>
                </c:pt>
                <c:pt idx="527">
                  <c:v>18620871.366631694</c:v>
                </c:pt>
                <c:pt idx="528">
                  <c:v>19054607.179635592</c:v>
                </c:pt>
                <c:pt idx="529">
                  <c:v>19498445.997583646</c:v>
                </c:pt>
                <c:pt idx="530">
                  <c:v>19952623.149692025</c:v>
                </c:pt>
                <c:pt idx="531">
                  <c:v>20417379.446698599</c:v>
                </c:pt>
                <c:pt idx="532">
                  <c:v>20892961.308543772</c:v>
                </c:pt>
                <c:pt idx="533">
                  <c:v>21379620.895025812</c:v>
                </c:pt>
                <c:pt idx="534">
                  <c:v>21877616.239499096</c:v>
                </c:pt>
                <c:pt idx="535">
                  <c:v>22387211.385687009</c:v>
                </c:pt>
                <c:pt idx="536">
                  <c:v>22908676.527681425</c:v>
                </c:pt>
                <c:pt idx="537">
                  <c:v>23442288.15320304</c:v>
                </c:pt>
                <c:pt idx="538">
                  <c:v>23988329.190198813</c:v>
                </c:pt>
                <c:pt idx="539">
                  <c:v>24547089.156854298</c:v>
                </c:pt>
                <c:pt idx="540">
                  <c:v>25118864.315099843</c:v>
                </c:pt>
                <c:pt idx="541">
                  <c:v>25703957.827692818</c:v>
                </c:pt>
                <c:pt idx="542">
                  <c:v>26302679.918958094</c:v>
                </c:pt>
                <c:pt idx="543">
                  <c:v>26915348.039273527</c:v>
                </c:pt>
                <c:pt idx="544">
                  <c:v>27542287.033386134</c:v>
                </c:pt>
                <c:pt idx="545">
                  <c:v>28183829.312649161</c:v>
                </c:pt>
                <c:pt idx="546">
                  <c:v>28840315.031270735</c:v>
                </c:pt>
                <c:pt idx="547">
                  <c:v>29512092.26666864</c:v>
                </c:pt>
                <c:pt idx="548">
                  <c:v>30199517.204025052</c:v>
                </c:pt>
                <c:pt idx="549">
                  <c:v>30902954.325140961</c:v>
                </c:pt>
                <c:pt idx="550">
                  <c:v>31622776.601688966</c:v>
                </c:pt>
                <c:pt idx="551">
                  <c:v>32359365.692968801</c:v>
                </c:pt>
                <c:pt idx="552">
                  <c:v>33113112.14826528</c:v>
                </c:pt>
                <c:pt idx="553">
                  <c:v>33884415.613926567</c:v>
                </c:pt>
                <c:pt idx="554">
                  <c:v>34673685.045259625</c:v>
                </c:pt>
                <c:pt idx="555">
                  <c:v>35481338.923364088</c:v>
                </c:pt>
                <c:pt idx="556">
                  <c:v>36307805.477016889</c:v>
                </c:pt>
                <c:pt idx="557">
                  <c:v>37153522.909724161</c:v>
                </c:pt>
                <c:pt idx="558">
                  <c:v>38018939.632063188</c:v>
                </c:pt>
                <c:pt idx="559">
                  <c:v>38904514.499435283</c:v>
                </c:pt>
                <c:pt idx="560">
                  <c:v>39810717.055357039</c:v>
                </c:pt>
                <c:pt idx="561">
                  <c:v>40738027.780418836</c:v>
                </c:pt>
                <c:pt idx="562">
                  <c:v>41686938.347041272</c:v>
                </c:pt>
                <c:pt idx="563">
                  <c:v>42657951.880167171</c:v>
                </c:pt>
                <c:pt idx="564">
                  <c:v>43651583.224024683</c:v>
                </c:pt>
                <c:pt idx="565">
                  <c:v>44668359.215104662</c:v>
                </c:pt>
                <c:pt idx="566">
                  <c:v>45708818.961495966</c:v>
                </c:pt>
                <c:pt idx="567">
                  <c:v>46773514.128728472</c:v>
                </c:pt>
                <c:pt idx="568">
                  <c:v>47863009.232272685</c:v>
                </c:pt>
                <c:pt idx="569">
                  <c:v>48977881.936853759</c:v>
                </c:pt>
                <c:pt idx="570">
                  <c:v>50118723.362736568</c:v>
                </c:pt>
                <c:pt idx="571">
                  <c:v>51286138.399145961</c:v>
                </c:pt>
                <c:pt idx="572">
                  <c:v>52480746.024986945</c:v>
                </c:pt>
                <c:pt idx="573">
                  <c:v>53703179.637035273</c:v>
                </c:pt>
                <c:pt idx="574">
                  <c:v>54954087.385772683</c:v>
                </c:pt>
                <c:pt idx="575">
                  <c:v>56234132.519045368</c:v>
                </c:pt>
                <c:pt idx="576">
                  <c:v>57543993.733726382</c:v>
                </c:pt>
                <c:pt idx="577">
                  <c:v>58884365.535569832</c:v>
                </c:pt>
                <c:pt idx="578">
                  <c:v>60255958.607446961</c:v>
                </c:pt>
                <c:pt idx="579">
                  <c:v>61659500.186159655</c:v>
                </c:pt>
                <c:pt idx="580">
                  <c:v>63095734.448031031</c:v>
                </c:pt>
                <c:pt idx="581">
                  <c:v>64565422.903477632</c:v>
                </c:pt>
                <c:pt idx="582">
                  <c:v>66069344.800771847</c:v>
                </c:pt>
                <c:pt idx="583">
                  <c:v>67608297.539210707</c:v>
                </c:pt>
                <c:pt idx="584">
                  <c:v>69183097.091906458</c:v>
                </c:pt>
                <c:pt idx="585">
                  <c:v>70794578.438426882</c:v>
                </c:pt>
                <c:pt idx="586">
                  <c:v>72443596.007512525</c:v>
                </c:pt>
                <c:pt idx="587">
                  <c:v>74131024.130105585</c:v>
                </c:pt>
                <c:pt idx="588">
                  <c:v>75857757.502932385</c:v>
                </c:pt>
                <c:pt idx="589">
                  <c:v>77624711.662883505</c:v>
                </c:pt>
                <c:pt idx="590">
                  <c:v>79432823.472442955</c:v>
                </c:pt>
                <c:pt idx="591">
                  <c:v>81283051.616425052</c:v>
                </c:pt>
                <c:pt idx="592">
                  <c:v>83176377.110282585</c:v>
                </c:pt>
                <c:pt idx="593">
                  <c:v>85113803.820253327</c:v>
                </c:pt>
                <c:pt idx="594">
                  <c:v>87096358.995624259</c:v>
                </c:pt>
                <c:pt idx="595">
                  <c:v>89125093.813393027</c:v>
                </c:pt>
                <c:pt idx="596">
                  <c:v>91201083.935609847</c:v>
                </c:pt>
                <c:pt idx="597">
                  <c:v>93325430.079718754</c:v>
                </c:pt>
                <c:pt idx="598">
                  <c:v>95499258.602163702</c:v>
                </c:pt>
                <c:pt idx="599">
                  <c:v>97723722.095601618</c:v>
                </c:pt>
                <c:pt idx="600">
                  <c:v>100000000.00002068</c:v>
                </c:pt>
                <c:pt idx="601">
                  <c:v>102329299.22809692</c:v>
                </c:pt>
                <c:pt idx="602">
                  <c:v>104712854.80511194</c:v>
                </c:pt>
                <c:pt idx="603">
                  <c:v>107151930.52378313</c:v>
                </c:pt>
                <c:pt idx="604">
                  <c:v>109647819.61434153</c:v>
                </c:pt>
                <c:pt idx="605">
                  <c:v>112201845.43021989</c:v>
                </c:pt>
                <c:pt idx="606">
                  <c:v>114815362.14971235</c:v>
                </c:pt>
                <c:pt idx="607">
                  <c:v>117489755.49397758</c:v>
                </c:pt>
                <c:pt idx="608">
                  <c:v>120226443.46176647</c:v>
                </c:pt>
                <c:pt idx="609">
                  <c:v>123026877.08126393</c:v>
                </c:pt>
                <c:pt idx="610">
                  <c:v>125892541.17944308</c:v>
                </c:pt>
                <c:pt idx="611">
                  <c:v>128824955.16934036</c:v>
                </c:pt>
                <c:pt idx="612">
                  <c:v>131825673.85566828</c:v>
                </c:pt>
                <c:pt idx="613">
                  <c:v>134896288.25919357</c:v>
                </c:pt>
                <c:pt idx="614">
                  <c:v>138038426.46031731</c:v>
                </c:pt>
                <c:pt idx="615">
                  <c:v>141253754.46230492</c:v>
                </c:pt>
                <c:pt idx="616">
                  <c:v>144543977.07462293</c:v>
                </c:pt>
                <c:pt idx="617">
                  <c:v>147910838.81685162</c:v>
                </c:pt>
                <c:pt idx="618">
                  <c:v>151356124.84365237</c:v>
                </c:pt>
                <c:pt idx="619">
                  <c:v>154881661.89128041</c:v>
                </c:pt>
                <c:pt idx="620">
                  <c:v>158489319.24614435</c:v>
                </c:pt>
                <c:pt idx="621">
                  <c:v>162181009.73592675</c:v>
                </c:pt>
                <c:pt idx="622">
                  <c:v>165958690.7437906</c:v>
                </c:pt>
                <c:pt idx="623">
                  <c:v>169824365.24620977</c:v>
                </c:pt>
                <c:pt idx="624">
                  <c:v>173780082.87497368</c:v>
                </c:pt>
                <c:pt idx="625">
                  <c:v>177827941.00392923</c:v>
                </c:pt>
                <c:pt idx="626">
                  <c:v>181970085.86103681</c:v>
                </c:pt>
                <c:pt idx="627">
                  <c:v>186208713.66632539</c:v>
                </c:pt>
                <c:pt idx="628">
                  <c:v>190546071.79636425</c:v>
                </c:pt>
                <c:pt idx="629">
                  <c:v>194984459.97584498</c:v>
                </c:pt>
                <c:pt idx="630">
                  <c:v>199526231.49693006</c:v>
                </c:pt>
                <c:pt idx="631">
                  <c:v>204173794.46699595</c:v>
                </c:pt>
                <c:pt idx="632">
                  <c:v>208929613.08544725</c:v>
                </c:pt>
                <c:pt idx="633">
                  <c:v>213796208.95026746</c:v>
                </c:pt>
                <c:pt idx="634">
                  <c:v>218776162.39500052</c:v>
                </c:pt>
                <c:pt idx="635">
                  <c:v>223872113.85688108</c:v>
                </c:pt>
                <c:pt idx="636">
                  <c:v>229086765.27682549</c:v>
                </c:pt>
                <c:pt idx="637">
                  <c:v>234422881.5320465</c:v>
                </c:pt>
                <c:pt idx="638">
                  <c:v>239883291.9020046</c:v>
                </c:pt>
                <c:pt idx="639">
                  <c:v>245470891.56855461</c:v>
                </c:pt>
                <c:pt idx="640">
                  <c:v>251188643.15101612</c:v>
                </c:pt>
                <c:pt idx="641">
                  <c:v>257039578.2769458</c:v>
                </c:pt>
                <c:pt idx="642">
                  <c:v>263026799.18959898</c:v>
                </c:pt>
                <c:pt idx="643">
                  <c:v>269153480.39275372</c:v>
                </c:pt>
                <c:pt idx="644">
                  <c:v>275422870.33388025</c:v>
                </c:pt>
                <c:pt idx="645">
                  <c:v>281838293.12651044</c:v>
                </c:pt>
                <c:pt idx="646">
                  <c:v>288403150.31272817</c:v>
                </c:pt>
                <c:pt idx="647">
                  <c:v>295120922.66670662</c:v>
                </c:pt>
                <c:pt idx="648">
                  <c:v>301995172.04027122</c:v>
                </c:pt>
                <c:pt idx="649">
                  <c:v>309029543.25143027</c:v>
                </c:pt>
                <c:pt idx="650">
                  <c:v>316227766.01691192</c:v>
                </c:pt>
                <c:pt idx="651">
                  <c:v>323593656.92970389</c:v>
                </c:pt>
                <c:pt idx="652">
                  <c:v>331131121.48266727</c:v>
                </c:pt>
                <c:pt idx="653">
                  <c:v>338844156.1392805</c:v>
                </c:pt>
                <c:pt idx="654">
                  <c:v>346736850.45261264</c:v>
                </c:pt>
                <c:pt idx="655">
                  <c:v>354813389.23365825</c:v>
                </c:pt>
                <c:pt idx="656">
                  <c:v>363078054.77018601</c:v>
                </c:pt>
                <c:pt idx="657">
                  <c:v>371535229.09725785</c:v>
                </c:pt>
                <c:pt idx="658">
                  <c:v>380189396.32064986</c:v>
                </c:pt>
                <c:pt idx="659">
                  <c:v>389045144.99437124</c:v>
                </c:pt>
                <c:pt idx="660">
                  <c:v>398107170.55359</c:v>
                </c:pt>
                <c:pt idx="661">
                  <c:v>407380277.80420756</c:v>
                </c:pt>
                <c:pt idx="662">
                  <c:v>416869383.47043097</c:v>
                </c:pt>
                <c:pt idx="663">
                  <c:v>426579518.80169189</c:v>
                </c:pt>
                <c:pt idx="664">
                  <c:v>436515832.24026746</c:v>
                </c:pt>
                <c:pt idx="665">
                  <c:v>446683592.15106696</c:v>
                </c:pt>
                <c:pt idx="666">
                  <c:v>457088189.61498129</c:v>
                </c:pt>
                <c:pt idx="667">
                  <c:v>467735141.28730685</c:v>
                </c:pt>
                <c:pt idx="668">
                  <c:v>478630092.3227495</c:v>
                </c:pt>
                <c:pt idx="669">
                  <c:v>489778819.36855984</c:v>
                </c:pt>
                <c:pt idx="670">
                  <c:v>501187233.62738854</c:v>
                </c:pt>
                <c:pt idx="671">
                  <c:v>512861383.99148375</c:v>
                </c:pt>
                <c:pt idx="672">
                  <c:v>524807460.24989426</c:v>
                </c:pt>
                <c:pt idx="673">
                  <c:v>537031796.37037718</c:v>
                </c:pt>
                <c:pt idx="674">
                  <c:v>549540873.85775185</c:v>
                </c:pt>
                <c:pt idx="675">
                  <c:v>562341325.19047928</c:v>
                </c:pt>
                <c:pt idx="676">
                  <c:v>575439937.33729017</c:v>
                </c:pt>
                <c:pt idx="677">
                  <c:v>588843655.35572517</c:v>
                </c:pt>
                <c:pt idx="678">
                  <c:v>602559586.0744971</c:v>
                </c:pt>
                <c:pt idx="679">
                  <c:v>616595001.8616246</c:v>
                </c:pt>
                <c:pt idx="680">
                  <c:v>630957344.48033905</c:v>
                </c:pt>
                <c:pt idx="681">
                  <c:v>645654229.03482068</c:v>
                </c:pt>
                <c:pt idx="682">
                  <c:v>660693448.00776494</c:v>
                </c:pt>
                <c:pt idx="683">
                  <c:v>676082975.39215457</c:v>
                </c:pt>
                <c:pt idx="684">
                  <c:v>691830970.91911328</c:v>
                </c:pt>
                <c:pt idx="685">
                  <c:v>707945784.38431871</c:v>
                </c:pt>
                <c:pt idx="686">
                  <c:v>724435960.07517505</c:v>
                </c:pt>
                <c:pt idx="687">
                  <c:v>741310241.30110669</c:v>
                </c:pt>
                <c:pt idx="688">
                  <c:v>758577575.02937734</c:v>
                </c:pt>
                <c:pt idx="689">
                  <c:v>776247116.6288898</c:v>
                </c:pt>
                <c:pt idx="690">
                  <c:v>794328234.72448397</c:v>
                </c:pt>
                <c:pt idx="691">
                  <c:v>812830516.1643064</c:v>
                </c:pt>
                <c:pt idx="692">
                  <c:v>831763771.10288286</c:v>
                </c:pt>
                <c:pt idx="693">
                  <c:v>851138038.20259321</c:v>
                </c:pt>
                <c:pt idx="694">
                  <c:v>870963589.9563024</c:v>
                </c:pt>
                <c:pt idx="695">
                  <c:v>891250938.13397229</c:v>
                </c:pt>
                <c:pt idx="696">
                  <c:v>912010839.35614169</c:v>
                </c:pt>
                <c:pt idx="697">
                  <c:v>933254300.79722834</c:v>
                </c:pt>
                <c:pt idx="698">
                  <c:v>954992586.02167869</c:v>
                </c:pt>
                <c:pt idx="699">
                  <c:v>977237220.95605898</c:v>
                </c:pt>
                <c:pt idx="700">
                  <c:v>1000000000.0002539</c:v>
                </c:pt>
                <c:pt idx="701">
                  <c:v>1023292992.2810138</c:v>
                </c:pt>
                <c:pt idx="702">
                  <c:v>1047128548.0511653</c:v>
                </c:pt>
                <c:pt idx="703">
                  <c:v>1071519305.2378783</c:v>
                </c:pt>
                <c:pt idx="704">
                  <c:v>1096478196.1434631</c:v>
                </c:pt>
                <c:pt idx="705">
                  <c:v>1122018454.3022518</c:v>
                </c:pt>
                <c:pt idx="706">
                  <c:v>1148153621.4971778</c:v>
                </c:pt>
                <c:pt idx="707">
                  <c:v>1174897554.9398313</c:v>
                </c:pt>
                <c:pt idx="708">
                  <c:v>1202264434.6177216</c:v>
                </c:pt>
                <c:pt idx="709">
                  <c:v>1230268770.8126972</c:v>
                </c:pt>
                <c:pt idx="710">
                  <c:v>1258925411.7944858</c:v>
                </c:pt>
                <c:pt idx="711">
                  <c:v>1288249551.6934597</c:v>
                </c:pt>
                <c:pt idx="712">
                  <c:v>1318256738.5567405</c:v>
                </c:pt>
                <c:pt idx="713">
                  <c:v>1348962882.5919943</c:v>
                </c:pt>
                <c:pt idx="714">
                  <c:v>1380384264.6032383</c:v>
                </c:pt>
                <c:pt idx="715">
                  <c:v>1412537544.623116</c:v>
                </c:pt>
                <c:pt idx="716">
                  <c:v>1445439770.7462976</c:v>
                </c:pt>
                <c:pt idx="717">
                  <c:v>1479108388.1685858</c:v>
                </c:pt>
                <c:pt idx="718">
                  <c:v>1513561248.4365952</c:v>
                </c:pt>
                <c:pt idx="719">
                  <c:v>1548816618.9128776</c:v>
                </c:pt>
                <c:pt idx="720">
                  <c:v>1584893192.461513</c:v>
                </c:pt>
                <c:pt idx="721">
                  <c:v>1621810097.3593388</c:v>
                </c:pt>
                <c:pt idx="722">
                  <c:v>1659586907.4379847</c:v>
                </c:pt>
                <c:pt idx="723">
                  <c:v>1698243652.4621778</c:v>
                </c:pt>
                <c:pt idx="724">
                  <c:v>1737800828.749856</c:v>
                </c:pt>
                <c:pt idx="725">
                  <c:v>1778279410.0394206</c:v>
                </c:pt>
                <c:pt idx="726">
                  <c:v>1819700858.6104929</c:v>
                </c:pt>
                <c:pt idx="727">
                  <c:v>1862087136.6633887</c:v>
                </c:pt>
                <c:pt idx="728">
                  <c:v>1905460717.9637802</c:v>
                </c:pt>
                <c:pt idx="729">
                  <c:v>1949844599.7585905</c:v>
                </c:pt>
                <c:pt idx="730">
                  <c:v>1995262314.9694302</c:v>
                </c:pt>
                <c:pt idx="731">
                  <c:v>2041737944.6700928</c:v>
                </c:pt>
                <c:pt idx="732">
                  <c:v>2089296130.8546157</c:v>
                </c:pt>
                <c:pt idx="733">
                  <c:v>2137962089.5028291</c:v>
                </c:pt>
                <c:pt idx="734">
                  <c:v>2187761623.9501634</c:v>
                </c:pt>
                <c:pt idx="735">
                  <c:v>2238721138.5689645</c:v>
                </c:pt>
                <c:pt idx="736">
                  <c:v>2290867652.7684121</c:v>
                </c:pt>
                <c:pt idx="737">
                  <c:v>2344228815.3205757</c:v>
                </c:pt>
                <c:pt idx="738">
                  <c:v>2398832919.0201592</c:v>
                </c:pt>
                <c:pt idx="739">
                  <c:v>2454708915.6857147</c:v>
                </c:pt>
                <c:pt idx="740">
                  <c:v>2511886431.5102711</c:v>
                </c:pt>
                <c:pt idx="741">
                  <c:v>2570395782.7695704</c:v>
                </c:pt>
                <c:pt idx="742">
                  <c:v>2630267991.8961139</c:v>
                </c:pt>
                <c:pt idx="743">
                  <c:v>2691534803.9276648</c:v>
                </c:pt>
                <c:pt idx="744">
                  <c:v>2754228703.3389325</c:v>
                </c:pt>
                <c:pt idx="745">
                  <c:v>2818382931.2652373</c:v>
                </c:pt>
                <c:pt idx="746">
                  <c:v>2884031503.1274076</c:v>
                </c:pt>
                <c:pt idx="747">
                  <c:v>2951209226.6672058</c:v>
                </c:pt>
                <c:pt idx="748">
                  <c:v>3019951720.4028554</c:v>
                </c:pt>
                <c:pt idx="749">
                  <c:v>3090295432.5144486</c:v>
                </c:pt>
                <c:pt idx="750">
                  <c:v>3162277660.1692681</c:v>
                </c:pt>
                <c:pt idx="751">
                  <c:v>3235936569.2971921</c:v>
                </c:pt>
                <c:pt idx="752">
                  <c:v>3311311214.8268294</c:v>
                </c:pt>
                <c:pt idx="753">
                  <c:v>3388441561.3929653</c:v>
                </c:pt>
                <c:pt idx="754">
                  <c:v>3467368504.5262775</c:v>
                </c:pt>
                <c:pt idx="755">
                  <c:v>3548133892.3367381</c:v>
                </c:pt>
                <c:pt idx="756">
                  <c:v>3630780547.7020192</c:v>
                </c:pt>
                <c:pt idx="757">
                  <c:v>3715352290.9727545</c:v>
                </c:pt>
                <c:pt idx="758">
                  <c:v>3801893963.2066779</c:v>
                </c:pt>
                <c:pt idx="759">
                  <c:v>3890451449.9438963</c:v>
                </c:pt>
                <c:pt idx="760">
                  <c:v>3981071705.5360885</c:v>
                </c:pt>
                <c:pt idx="761">
                  <c:v>4073802778.0422688</c:v>
                </c:pt>
                <c:pt idx="762">
                  <c:v>4168693834.7045064</c:v>
                </c:pt>
                <c:pt idx="763">
                  <c:v>4265795188.0171056</c:v>
                </c:pt>
                <c:pt idx="764">
                  <c:v>4365158322.4028664</c:v>
                </c:pt>
                <c:pt idx="765">
                  <c:v>4466835921.5108652</c:v>
                </c:pt>
                <c:pt idx="766">
                  <c:v>4570881896.150012</c:v>
                </c:pt>
                <c:pt idx="767">
                  <c:v>4677351412.8732891</c:v>
                </c:pt>
                <c:pt idx="768">
                  <c:v>4786300923.2278233</c:v>
                </c:pt>
                <c:pt idx="769">
                  <c:v>4897788193.6859341</c:v>
                </c:pt>
                <c:pt idx="770">
                  <c:v>5011872336.2742472</c:v>
                </c:pt>
                <c:pt idx="771">
                  <c:v>5128613839.9152079</c:v>
                </c:pt>
                <c:pt idx="772">
                  <c:v>5248074602.4993029</c:v>
                </c:pt>
                <c:pt idx="773">
                  <c:v>5370317963.7041397</c:v>
                </c:pt>
                <c:pt idx="774">
                  <c:v>5495408738.5778952</c:v>
                </c:pt>
                <c:pt idx="775">
                  <c:v>5623413251.9051781</c:v>
                </c:pt>
                <c:pt idx="776">
                  <c:v>5754399373.3732967</c:v>
                </c:pt>
                <c:pt idx="777">
                  <c:v>5888436553.5576553</c:v>
                </c:pt>
                <c:pt idx="778">
                  <c:v>6025595860.7454052</c:v>
                </c:pt>
                <c:pt idx="779">
                  <c:v>6165950018.6166916</c:v>
                </c:pt>
                <c:pt idx="780">
                  <c:v>6309573444.8038464</c:v>
                </c:pt>
                <c:pt idx="781">
                  <c:v>6456542290.3485117</c:v>
                </c:pt>
                <c:pt idx="782">
                  <c:v>6606934480.0779381</c:v>
                </c:pt>
                <c:pt idx="783">
                  <c:v>6760829753.9218416</c:v>
                </c:pt>
                <c:pt idx="784">
                  <c:v>6918309709.1914358</c:v>
                </c:pt>
                <c:pt idx="785">
                  <c:v>7079457843.8434973</c:v>
                </c:pt>
                <c:pt idx="786">
                  <c:v>7244359600.7520924</c:v>
                </c:pt>
                <c:pt idx="787">
                  <c:v>7413102413.0114174</c:v>
                </c:pt>
                <c:pt idx="788">
                  <c:v>7585775750.2941322</c:v>
                </c:pt>
                <c:pt idx="789">
                  <c:v>7762471166.2892637</c:v>
                </c:pt>
                <c:pt idx="790">
                  <c:v>7943282347.2452154</c:v>
                </c:pt>
                <c:pt idx="791">
                  <c:v>8128305161.6434479</c:v>
                </c:pt>
                <c:pt idx="792">
                  <c:v>8317637711.0292225</c:v>
                </c:pt>
                <c:pt idx="793">
                  <c:v>8511380382.0263042</c:v>
                </c:pt>
                <c:pt idx="794">
                  <c:v>8709635899.5634041</c:v>
                </c:pt>
                <c:pt idx="795">
                  <c:v>8912509381.3401451</c:v>
                </c:pt>
                <c:pt idx="796">
                  <c:v>9120108393.5618477</c:v>
                </c:pt>
                <c:pt idx="797">
                  <c:v>9332543007.9727249</c:v>
                </c:pt>
                <c:pt idx="798">
                  <c:v>9549925860.2172394</c:v>
                </c:pt>
                <c:pt idx="799">
                  <c:v>9772372209.5610523</c:v>
                </c:pt>
                <c:pt idx="800">
                  <c:v>10000000000.003012</c:v>
                </c:pt>
                <c:pt idx="801">
                  <c:v>10232929922.810623</c:v>
                </c:pt>
                <c:pt idx="802">
                  <c:v>10471285480.512148</c:v>
                </c:pt>
                <c:pt idx="803">
                  <c:v>10715193052.379326</c:v>
                </c:pt>
                <c:pt idx="804">
                  <c:v>10964781961.435188</c:v>
                </c:pt>
                <c:pt idx="805">
                  <c:v>11220184543.02301</c:v>
                </c:pt>
                <c:pt idx="806">
                  <c:v>11481536214.972279</c:v>
                </c:pt>
                <c:pt idx="807">
                  <c:v>11748975549.398827</c:v>
                </c:pt>
                <c:pt idx="808">
                  <c:v>12022644346.177742</c:v>
                </c:pt>
                <c:pt idx="809">
                  <c:v>12302687708.127819</c:v>
                </c:pt>
                <c:pt idx="810">
                  <c:v>12589254117.945452</c:v>
                </c:pt>
                <c:pt idx="811">
                  <c:v>12882495516.935253</c:v>
                </c:pt>
                <c:pt idx="812">
                  <c:v>13182567385.568354</c:v>
                </c:pt>
                <c:pt idx="813">
                  <c:v>13489628825.92087</c:v>
                </c:pt>
                <c:pt idx="814">
                  <c:v>13803842646.033283</c:v>
                </c:pt>
                <c:pt idx="815">
                  <c:v>14125375446.23213</c:v>
                </c:pt>
                <c:pt idx="816">
                  <c:v>14454397707.463968</c:v>
                </c:pt>
                <c:pt idx="817">
                  <c:v>14791083881.686874</c:v>
                </c:pt>
                <c:pt idx="818">
                  <c:v>15135612484.366991</c:v>
                </c:pt>
              </c:numCache>
            </c:numRef>
          </c:xVal>
          <c:yVal>
            <c:numRef>
              <c:f>Sheet2!$AP$4:$AP$822</c:f>
              <c:numCache>
                <c:formatCode>0.0000</c:formatCode>
                <c:ptCount val="819"/>
                <c:pt idx="0">
                  <c:v>-16.01587754555656</c:v>
                </c:pt>
                <c:pt idx="1">
                  <c:v>-16.203961408597557</c:v>
                </c:pt>
                <c:pt idx="2">
                  <c:v>-16.391518625739415</c:v>
                </c:pt>
                <c:pt idx="3">
                  <c:v>-16.578527529212579</c:v>
                </c:pt>
                <c:pt idx="4">
                  <c:v>-16.764965703952779</c:v>
                </c:pt>
                <c:pt idx="5">
                  <c:v>-16.95080997473698</c:v>
                </c:pt>
                <c:pt idx="6">
                  <c:v>-17.136036394343204</c:v>
                </c:pt>
                <c:pt idx="7">
                  <c:v>-17.320620232875203</c:v>
                </c:pt>
                <c:pt idx="8">
                  <c:v>-17.504535968402124</c:v>
                </c:pt>
                <c:pt idx="9">
                  <c:v>-17.687757279070151</c:v>
                </c:pt>
                <c:pt idx="10">
                  <c:v>-17.870257036852813</c:v>
                </c:pt>
                <c:pt idx="11">
                  <c:v>-18.052007303113253</c:v>
                </c:pt>
                <c:pt idx="12">
                  <c:v>-18.232979326159555</c:v>
                </c:pt>
                <c:pt idx="13">
                  <c:v>-18.413143540980798</c:v>
                </c:pt>
                <c:pt idx="14">
                  <c:v>-18.592469571357618</c:v>
                </c:pt>
                <c:pt idx="15">
                  <c:v>-18.770926234546085</c:v>
                </c:pt>
                <c:pt idx="16">
                  <c:v>-18.948481548737519</c:v>
                </c:pt>
                <c:pt idx="17">
                  <c:v>-19.125102743499927</c:v>
                </c:pt>
                <c:pt idx="18">
                  <c:v>-19.300756273407988</c:v>
                </c:pt>
                <c:pt idx="19">
                  <c:v>-19.475407835067767</c:v>
                </c:pt>
                <c:pt idx="20">
                  <c:v>-19.649022387740633</c:v>
                </c:pt>
                <c:pt idx="21">
                  <c:v>-19.821564177766291</c:v>
                </c:pt>
                <c:pt idx="22">
                  <c:v>-19.992996766977928</c:v>
                </c:pt>
                <c:pt idx="23">
                  <c:v>-20.163283065293925</c:v>
                </c:pt>
                <c:pt idx="24">
                  <c:v>-20.33238536765834</c:v>
                </c:pt>
                <c:pt idx="25">
                  <c:v>-20.500265395487602</c:v>
                </c:pt>
                <c:pt idx="26">
                  <c:v>-20.666884342763275</c:v>
                </c:pt>
                <c:pt idx="27">
                  <c:v>-20.832202926889682</c:v>
                </c:pt>
                <c:pt idx="28">
                  <c:v>-20.99618144441056</c:v>
                </c:pt>
                <c:pt idx="29">
                  <c:v>-21.158779831651586</c:v>
                </c:pt>
                <c:pt idx="30">
                  <c:v>-21.319957730324059</c:v>
                </c:pt>
                <c:pt idx="31">
                  <c:v>-21.479674558090753</c:v>
                </c:pt>
                <c:pt idx="32">
                  <c:v>-21.637889584056786</c:v>
                </c:pt>
                <c:pt idx="33">
                  <c:v>-21.794562009107249</c:v>
                </c:pt>
                <c:pt idx="34">
                  <c:v>-21.949651050969717</c:v>
                </c:pt>
                <c:pt idx="35">
                  <c:v>-22.10311603383219</c:v>
                </c:pt>
                <c:pt idx="36">
                  <c:v>-22.254916482298832</c:v>
                </c:pt>
                <c:pt idx="37">
                  <c:v>-22.40501221941436</c:v>
                </c:pt>
                <c:pt idx="38">
                  <c:v>-22.553363468435808</c:v>
                </c:pt>
                <c:pt idx="39">
                  <c:v>-22.699930957977969</c:v>
                </c:pt>
                <c:pt idx="40">
                  <c:v>-22.844676030104488</c:v>
                </c:pt>
                <c:pt idx="41">
                  <c:v>-22.987560750886352</c:v>
                </c:pt>
                <c:pt idx="42">
                  <c:v>-23.128548022896435</c:v>
                </c:pt>
                <c:pt idx="43">
                  <c:v>-23.267601699062432</c:v>
                </c:pt>
                <c:pt idx="44">
                  <c:v>-23.404686697254157</c:v>
                </c:pt>
                <c:pt idx="45">
                  <c:v>-23.539769114940668</c:v>
                </c:pt>
                <c:pt idx="46">
                  <c:v>-23.672816343217306</c:v>
                </c:pt>
                <c:pt idx="47">
                  <c:v>-23.80379717947195</c:v>
                </c:pt>
                <c:pt idx="48">
                  <c:v>-23.932681937937751</c:v>
                </c:pt>
                <c:pt idx="49">
                  <c:v>-24.059442557363575</c:v>
                </c:pt>
                <c:pt idx="50">
                  <c:v>-24.184052705026225</c:v>
                </c:pt>
                <c:pt idx="51">
                  <c:v>-24.306487876310253</c:v>
                </c:pt>
                <c:pt idx="52">
                  <c:v>-24.426725489091833</c:v>
                </c:pt>
                <c:pt idx="53">
                  <c:v>-24.544744972183548</c:v>
                </c:pt>
                <c:pt idx="54">
                  <c:v>-24.660527847126811</c:v>
                </c:pt>
                <c:pt idx="55">
                  <c:v>-24.774057802657946</c:v>
                </c:pt>
                <c:pt idx="56">
                  <c:v>-24.885320761223063</c:v>
                </c:pt>
                <c:pt idx="57">
                  <c:v>-24.994304936973684</c:v>
                </c:pt>
                <c:pt idx="58">
                  <c:v>-25.10100088474125</c:v>
                </c:pt>
                <c:pt idx="59">
                  <c:v>-25.205401539561947</c:v>
                </c:pt>
                <c:pt idx="60">
                  <c:v>-25.30750224640164</c:v>
                </c:pt>
                <c:pt idx="61">
                  <c:v>-25.407300779816843</c:v>
                </c:pt>
                <c:pt idx="62">
                  <c:v>-25.504797353375093</c:v>
                </c:pt>
                <c:pt idx="63">
                  <c:v>-25.599994618750589</c:v>
                </c:pt>
                <c:pt idx="64">
                  <c:v>-25.692897654502932</c:v>
                </c:pt>
                <c:pt idx="65">
                  <c:v>-25.783513944639679</c:v>
                </c:pt>
                <c:pt idx="66">
                  <c:v>-25.871853347154868</c:v>
                </c:pt>
                <c:pt idx="67">
                  <c:v>-25.957928052823043</c:v>
                </c:pt>
                <c:pt idx="68">
                  <c:v>-26.041752534612925</c:v>
                </c:pt>
                <c:pt idx="69">
                  <c:v>-26.123343488162593</c:v>
                </c:pt>
                <c:pt idx="70">
                  <c:v>-26.202719763830764</c:v>
                </c:pt>
                <c:pt idx="71">
                  <c:v>-26.279902290901731</c:v>
                </c:pt>
                <c:pt idx="72">
                  <c:v>-26.354913994579167</c:v>
                </c:pt>
                <c:pt idx="73">
                  <c:v>-26.427779706449435</c:v>
                </c:pt>
                <c:pt idx="74">
                  <c:v>-26.498526069134257</c:v>
                </c:pt>
                <c:pt idx="75">
                  <c:v>-26.567181435879768</c:v>
                </c:pt>
                <c:pt idx="76">
                  <c:v>-26.633775765848092</c:v>
                </c:pt>
                <c:pt idx="77">
                  <c:v>-26.698340515886699</c:v>
                </c:pt>
                <c:pt idx="78">
                  <c:v>-26.760908529550825</c:v>
                </c:pt>
                <c:pt idx="79">
                  <c:v>-26.821513924145378</c:v>
                </c:pt>
                <c:pt idx="80">
                  <c:v>-26.880191976535794</c:v>
                </c:pt>
                <c:pt idx="81">
                  <c:v>-26.93697900845369</c:v>
                </c:pt>
                <c:pt idx="82">
                  <c:v>-26.991912271991442</c:v>
                </c:pt>
                <c:pt idx="83">
                  <c:v>-27.045029835943286</c:v>
                </c:pt>
                <c:pt idx="84">
                  <c:v>-27.096370473609298</c:v>
                </c:pt>
                <c:pt idx="85">
                  <c:v>-27.145973552632224</c:v>
                </c:pt>
                <c:pt idx="86">
                  <c:v>-27.193878927388731</c:v>
                </c:pt>
                <c:pt idx="87">
                  <c:v>-27.240126834405412</c:v>
                </c:pt>
                <c:pt idx="88">
                  <c:v>-27.284757791217459</c:v>
                </c:pt>
                <c:pt idx="89">
                  <c:v>-27.327812499034877</c:v>
                </c:pt>
                <c:pt idx="90">
                  <c:v>-27.369331749528165</c:v>
                </c:pt>
                <c:pt idx="91">
                  <c:v>-27.40935633599349</c:v>
                </c:pt>
                <c:pt idx="92">
                  <c:v>-27.447926969106554</c:v>
                </c:pt>
                <c:pt idx="93">
                  <c:v>-27.485084197425849</c:v>
                </c:pt>
                <c:pt idx="94">
                  <c:v>-27.520868332759491</c:v>
                </c:pt>
                <c:pt idx="95">
                  <c:v>-27.555319380466653</c:v>
                </c:pt>
                <c:pt idx="96">
                  <c:v>-27.588476974723296</c:v>
                </c:pt>
                <c:pt idx="97">
                  <c:v>-27.620380318745724</c:v>
                </c:pt>
                <c:pt idx="98">
                  <c:v>-27.651068129930071</c:v>
                </c:pt>
                <c:pt idx="99">
                  <c:v>-27.680578589836529</c:v>
                </c:pt>
                <c:pt idx="100">
                  <c:v>-27.708949298919251</c:v>
                </c:pt>
                <c:pt idx="101">
                  <c:v>-27.736217235879138</c:v>
                </c:pt>
                <c:pt idx="102">
                  <c:v>-27.762418721496868</c:v>
                </c:pt>
                <c:pt idx="103">
                  <c:v>-27.787589386785097</c:v>
                </c:pt>
                <c:pt idx="104">
                  <c:v>-27.811764145285995</c:v>
                </c:pt>
                <c:pt idx="105">
                  <c:v>-27.834977169327807</c:v>
                </c:pt>
                <c:pt idx="106">
                  <c:v>-27.857261870045679</c:v>
                </c:pt>
                <c:pt idx="107">
                  <c:v>-27.878650880966489</c:v>
                </c:pt>
                <c:pt idx="108">
                  <c:v>-27.89917604495216</c:v>
                </c:pt>
                <c:pt idx="109">
                  <c:v>-27.918868404295598</c:v>
                </c:pt>
                <c:pt idx="110">
                  <c:v>-27.937758193761827</c:v>
                </c:pt>
                <c:pt idx="111">
                  <c:v>-27.955874836369667</c:v>
                </c:pt>
                <c:pt idx="112">
                  <c:v>-27.973246941711501</c:v>
                </c:pt>
                <c:pt idx="113">
                  <c:v>-27.989902306613246</c:v>
                </c:pt>
                <c:pt idx="114">
                  <c:v>-28.005867917941782</c:v>
                </c:pt>
                <c:pt idx="115">
                  <c:v>-28.021169957373413</c:v>
                </c:pt>
                <c:pt idx="116">
                  <c:v>-28.035833807943309</c:v>
                </c:pt>
                <c:pt idx="117">
                  <c:v>-28.049884062203816</c:v>
                </c:pt>
                <c:pt idx="118">
                  <c:v>-28.063344531827038</c:v>
                </c:pt>
                <c:pt idx="119">
                  <c:v>-28.076238258495199</c:v>
                </c:pt>
                <c:pt idx="120">
                  <c:v>-28.088587525930762</c:v>
                </c:pt>
                <c:pt idx="121">
                  <c:v>-28.100413872926769</c:v>
                </c:pt>
                <c:pt idx="122">
                  <c:v>-28.111738107245934</c:v>
                </c:pt>
                <c:pt idx="123">
                  <c:v>-28.122580320265893</c:v>
                </c:pt>
                <c:pt idx="124">
                  <c:v>-28.132959902255994</c:v>
                </c:pt>
                <c:pt idx="125">
                  <c:v>-28.142895558179042</c:v>
                </c:pt>
                <c:pt idx="126">
                  <c:v>-28.152405323919556</c:v>
                </c:pt>
                <c:pt idx="127">
                  <c:v>-28.161506582847533</c:v>
                </c:pt>
                <c:pt idx="128">
                  <c:v>-28.170216082633999</c:v>
                </c:pt>
                <c:pt idx="129">
                  <c:v>-28.178549952241873</c:v>
                </c:pt>
                <c:pt idx="130">
                  <c:v>-28.186523719022016</c:v>
                </c:pt>
                <c:pt idx="131">
                  <c:v>-28.194152325851341</c:v>
                </c:pt>
                <c:pt idx="132">
                  <c:v>-28.201450148255056</c:v>
                </c:pt>
                <c:pt idx="133">
                  <c:v>-28.208431011461585</c:v>
                </c:pt>
                <c:pt idx="134">
                  <c:v>-28.215108207343658</c:v>
                </c:pt>
                <c:pt idx="135">
                  <c:v>-28.221494511204103</c:v>
                </c:pt>
                <c:pt idx="136">
                  <c:v>-28.227602198369798</c:v>
                </c:pt>
                <c:pt idx="137">
                  <c:v>-28.233443060561214</c:v>
                </c:pt>
                <c:pt idx="138">
                  <c:v>-28.239028422009522</c:v>
                </c:pt>
                <c:pt idx="139">
                  <c:v>-28.244369155296795</c:v>
                </c:pt>
                <c:pt idx="140">
                  <c:v>-28.249475696897857</c:v>
                </c:pt>
                <c:pt idx="141">
                  <c:v>-28.254358062406503</c:v>
                </c:pt>
                <c:pt idx="142">
                  <c:v>-28.259025861430739</c:v>
                </c:pt>
                <c:pt idx="143">
                  <c:v>-28.263488312145121</c:v>
                </c:pt>
                <c:pt idx="144">
                  <c:v>-28.267754255490345</c:v>
                </c:pt>
                <c:pt idx="145">
                  <c:v>-28.271832169012349</c:v>
                </c:pt>
                <c:pt idx="146">
                  <c:v>-28.27573018033581</c:v>
                </c:pt>
                <c:pt idx="147">
                  <c:v>-28.279456080267952</c:v>
                </c:pt>
                <c:pt idx="148">
                  <c:v>-28.283017335531021</c:v>
                </c:pt>
                <c:pt idx="149">
                  <c:v>-28.286421101122492</c:v>
                </c:pt>
                <c:pt idx="150">
                  <c:v>-28.289674232303923</c:v>
                </c:pt>
                <c:pt idx="151">
                  <c:v>-28.292783296220513</c:v>
                </c:pt>
                <c:pt idx="152">
                  <c:v>-28.295754583154128</c:v>
                </c:pt>
                <c:pt idx="153">
                  <c:v>-28.298594117413799</c:v>
                </c:pt>
                <c:pt idx="154">
                  <c:v>-28.301307667868247</c:v>
                </c:pt>
                <c:pt idx="155">
                  <c:v>-28.303900758126012</c:v>
                </c:pt>
                <c:pt idx="156">
                  <c:v>-28.306378676369008</c:v>
                </c:pt>
                <c:pt idx="157">
                  <c:v>-28.308746484845972</c:v>
                </c:pt>
                <c:pt idx="158">
                  <c:v>-28.311009029032817</c:v>
                </c:pt>
                <c:pt idx="159">
                  <c:v>-28.313170946467174</c:v>
                </c:pt>
                <c:pt idx="160">
                  <c:v>-28.315236675264511</c:v>
                </c:pt>
                <c:pt idx="161">
                  <c:v>-28.317210462323839</c:v>
                </c:pt>
                <c:pt idx="162">
                  <c:v>-28.31909637123092</c:v>
                </c:pt>
                <c:pt idx="163">
                  <c:v>-28.320898289866911</c:v>
                </c:pt>
                <c:pt idx="164">
                  <c:v>-28.322619937730913</c:v>
                </c:pt>
                <c:pt idx="165">
                  <c:v>-28.324264872984486</c:v>
                </c:pt>
                <c:pt idx="166">
                  <c:v>-28.32583649922627</c:v>
                </c:pt>
                <c:pt idx="167">
                  <c:v>-28.327338072005386</c:v>
                </c:pt>
                <c:pt idx="168">
                  <c:v>-28.328772705081231</c:v>
                </c:pt>
                <c:pt idx="169">
                  <c:v>-28.33014337643819</c:v>
                </c:pt>
                <c:pt idx="170">
                  <c:v>-28.331452934063179</c:v>
                </c:pt>
                <c:pt idx="171">
                  <c:v>-28.332704101493871</c:v>
                </c:pt>
                <c:pt idx="172">
                  <c:v>-28.33389948314554</c:v>
                </c:pt>
                <c:pt idx="173">
                  <c:v>-28.335041569423993</c:v>
                </c:pt>
                <c:pt idx="174">
                  <c:v>-28.336132741632408</c:v>
                </c:pt>
                <c:pt idx="175">
                  <c:v>-28.337175276679076</c:v>
                </c:pt>
                <c:pt idx="176">
                  <c:v>-28.338171351593527</c:v>
                </c:pt>
                <c:pt idx="177">
                  <c:v>-28.339123047858028</c:v>
                </c:pt>
                <c:pt idx="178">
                  <c:v>-28.340032355560954</c:v>
                </c:pt>
                <c:pt idx="179">
                  <c:v>-28.340901177379362</c:v>
                </c:pt>
                <c:pt idx="180">
                  <c:v>-28.341731332396694</c:v>
                </c:pt>
                <c:pt idx="181">
                  <c:v>-28.342524559762079</c:v>
                </c:pt>
                <c:pt idx="182">
                  <c:v>-28.343282522197459</c:v>
                </c:pt>
                <c:pt idx="183">
                  <c:v>-28.3440068093585</c:v>
                </c:pt>
                <c:pt idx="184">
                  <c:v>-28.344698941054734</c:v>
                </c:pt>
                <c:pt idx="185">
                  <c:v>-28.345360370334983</c:v>
                </c:pt>
                <c:pt idx="186">
                  <c:v>-28.345992486443098</c:v>
                </c:pt>
                <c:pt idx="187">
                  <c:v>-28.346596617649453</c:v>
                </c:pt>
                <c:pt idx="188">
                  <c:v>-28.347174033962997</c:v>
                </c:pt>
                <c:pt idx="189">
                  <c:v>-28.34772594972917</c:v>
                </c:pt>
                <c:pt idx="190">
                  <c:v>-28.348253526117809</c:v>
                </c:pt>
                <c:pt idx="191">
                  <c:v>-28.348757873506244</c:v>
                </c:pt>
                <c:pt idx="192">
                  <c:v>-28.349240053761363</c:v>
                </c:pt>
                <c:pt idx="193">
                  <c:v>-28.349701082425423</c:v>
                </c:pt>
                <c:pt idx="194">
                  <c:v>-28.350141930809158</c:v>
                </c:pt>
                <c:pt idx="195">
                  <c:v>-28.35056352799657</c:v>
                </c:pt>
                <c:pt idx="196">
                  <c:v>-28.350966762764983</c:v>
                </c:pt>
                <c:pt idx="197">
                  <c:v>-28.351352485423973</c:v>
                </c:pt>
                <c:pt idx="198">
                  <c:v>-28.351721509576791</c:v>
                </c:pt>
                <c:pt idx="199">
                  <c:v>-28.352074613807559</c:v>
                </c:pt>
                <c:pt idx="200">
                  <c:v>-28.352412543297675</c:v>
                </c:pt>
                <c:pt idx="201">
                  <c:v>-28.352736011374351</c:v>
                </c:pt>
                <c:pt idx="202">
                  <c:v>-28.353045700994379</c:v>
                </c:pt>
                <c:pt idx="203">
                  <c:v>-28.353342266166113</c:v>
                </c:pt>
                <c:pt idx="204">
                  <c:v>-28.35362633331226</c:v>
                </c:pt>
                <c:pt idx="205">
                  <c:v>-28.353898502576484</c:v>
                </c:pt>
                <c:pt idx="206">
                  <c:v>-28.354159349076046</c:v>
                </c:pt>
                <c:pt idx="207">
                  <c:v>-28.354409424103164</c:v>
                </c:pt>
                <c:pt idx="208">
                  <c:v>-28.354649256277519</c:v>
                </c:pt>
                <c:pt idx="209">
                  <c:v>-28.354879352652169</c:v>
                </c:pt>
                <c:pt idx="210">
                  <c:v>-28.35510019977491</c:v>
                </c:pt>
                <c:pt idx="211">
                  <c:v>-28.355312264707507</c:v>
                </c:pt>
                <c:pt idx="212">
                  <c:v>-28.355515996004748</c:v>
                </c:pt>
                <c:pt idx="213">
                  <c:v>-28.35571182465511</c:v>
                </c:pt>
                <c:pt idx="214">
                  <c:v>-28.355900164985229</c:v>
                </c:pt>
                <c:pt idx="215">
                  <c:v>-28.35608141552984</c:v>
                </c:pt>
                <c:pt idx="216">
                  <c:v>-28.356255959868982</c:v>
                </c:pt>
                <c:pt idx="217">
                  <c:v>-28.356424167434245</c:v>
                </c:pt>
                <c:pt idx="218">
                  <c:v>-28.356586394285465</c:v>
                </c:pt>
                <c:pt idx="219">
                  <c:v>-28.356742983860027</c:v>
                </c:pt>
                <c:pt idx="220">
                  <c:v>-28.356894267695402</c:v>
                </c:pt>
                <c:pt idx="221">
                  <c:v>-28.357040566127502</c:v>
                </c:pt>
                <c:pt idx="222">
                  <c:v>-28.357182188965204</c:v>
                </c:pt>
                <c:pt idx="223">
                  <c:v>-28.357319436143293</c:v>
                </c:pt>
                <c:pt idx="224">
                  <c:v>-28.357452598354708</c:v>
                </c:pt>
                <c:pt idx="225">
                  <c:v>-28.357581957663491</c:v>
                </c:pt>
                <c:pt idx="226">
                  <c:v>-28.357707788099798</c:v>
                </c:pt>
                <c:pt idx="227">
                  <c:v>-28.357830356238111</c:v>
                </c:pt>
                <c:pt idx="228">
                  <c:v>-28.357949921759854</c:v>
                </c:pt>
                <c:pt idx="229">
                  <c:v>-28.358066738001721</c:v>
                </c:pt>
                <c:pt idx="230">
                  <c:v>-28.35818105249065</c:v>
                </c:pt>
                <c:pt idx="231">
                  <c:v>-28.358293107466647</c:v>
                </c:pt>
                <c:pt idx="232">
                  <c:v>-28.35840314039466</c:v>
                </c:pt>
                <c:pt idx="233">
                  <c:v>-28.358511384466496</c:v>
                </c:pt>
                <c:pt idx="234">
                  <c:v>-28.358618069093463</c:v>
                </c:pt>
                <c:pt idx="235">
                  <c:v>-28.358723420391758</c:v>
                </c:pt>
                <c:pt idx="236">
                  <c:v>-28.358827661660239</c:v>
                </c:pt>
                <c:pt idx="237">
                  <c:v>-28.35893101385291</c:v>
                </c:pt>
                <c:pt idx="238">
                  <c:v>-28.359033696046197</c:v>
                </c:pt>
                <c:pt idx="239">
                  <c:v>-28.359135925902326</c:v>
                </c:pt>
                <c:pt idx="240">
                  <c:v>-28.35923792012996</c:v>
                </c:pt>
                <c:pt idx="241">
                  <c:v>-28.359339894942586</c:v>
                </c:pt>
                <c:pt idx="242">
                  <c:v>-28.359442066516085</c:v>
                </c:pt>
                <c:pt idx="243">
                  <c:v>-28.359544651446242</c:v>
                </c:pt>
                <c:pt idx="244">
                  <c:v>-28.359647867207038</c:v>
                </c:pt>
                <c:pt idx="245">
                  <c:v>-28.359751932611026</c:v>
                </c:pt>
                <c:pt idx="246">
                  <c:v>-28.359857068272269</c:v>
                </c:pt>
                <c:pt idx="247">
                  <c:v>-28.359963497073338</c:v>
                </c:pt>
                <c:pt idx="248">
                  <c:v>-28.360071444637111</c:v>
                </c:pt>
                <c:pt idx="249">
                  <c:v>-28.360181139804059</c:v>
                </c:pt>
                <c:pt idx="250">
                  <c:v>-28.360292815116793</c:v>
                </c:pt>
                <c:pt idx="251">
                  <c:v>-28.36040670731186</c:v>
                </c:pt>
                <c:pt idx="252">
                  <c:v>-28.360523057821027</c:v>
                </c:pt>
                <c:pt idx="253">
                  <c:v>-28.360642113281852</c:v>
                </c:pt>
                <c:pt idx="254">
                  <c:v>-28.360764126059721</c:v>
                </c:pt>
                <c:pt idx="255">
                  <c:v>-28.360889354781538</c:v>
                </c:pt>
                <c:pt idx="256">
                  <c:v>-28.361018064882863</c:v>
                </c:pt>
                <c:pt idx="257">
                  <c:v>-28.361150529169411</c:v>
                </c:pt>
                <c:pt idx="258">
                  <c:v>-28.361287028393793</c:v>
                </c:pt>
                <c:pt idx="259">
                  <c:v>-28.361427851849296</c:v>
                </c:pt>
                <c:pt idx="260">
                  <c:v>-28.361573297981408</c:v>
                </c:pt>
                <c:pt idx="261">
                  <c:v>-28.361723675018666</c:v>
                </c:pt>
                <c:pt idx="262">
                  <c:v>-28.361879301624047</c:v>
                </c:pt>
                <c:pt idx="263">
                  <c:v>-28.362040507568295</c:v>
                </c:pt>
                <c:pt idx="264">
                  <c:v>-28.362207634426639</c:v>
                </c:pt>
                <c:pt idx="265">
                  <c:v>-28.362381036300114</c:v>
                </c:pt>
                <c:pt idx="266">
                  <c:v>-28.362561080563403</c:v>
                </c:pt>
                <c:pt idx="267">
                  <c:v>-28.362748148640325</c:v>
                </c:pt>
                <c:pt idx="268">
                  <c:v>-28.362942636808913</c:v>
                </c:pt>
                <c:pt idx="269">
                  <c:v>-28.363144957037623</c:v>
                </c:pt>
                <c:pt idx="270">
                  <c:v>-28.363355537854186</c:v>
                </c:pt>
                <c:pt idx="271">
                  <c:v>-28.363574825249547</c:v>
                </c:pt>
                <c:pt idx="272">
                  <c:v>-28.363803283618029</c:v>
                </c:pt>
                <c:pt idx="273">
                  <c:v>-28.364041396735971</c:v>
                </c:pt>
                <c:pt idx="274">
                  <c:v>-28.364289668781097</c:v>
                </c:pt>
                <c:pt idx="275">
                  <c:v>-28.364548625394406</c:v>
                </c:pt>
                <c:pt idx="276">
                  <c:v>-28.364818814786762</c:v>
                </c:pt>
                <c:pt idx="277">
                  <c:v>-28.365100808892695</c:v>
                </c:pt>
                <c:pt idx="278">
                  <c:v>-28.365395204573662</c:v>
                </c:pt>
                <c:pt idx="279">
                  <c:v>-28.365702624873084</c:v>
                </c:pt>
                <c:pt idx="280">
                  <c:v>-28.366023720326083</c:v>
                </c:pt>
                <c:pt idx="281">
                  <c:v>-28.366359170326138</c:v>
                </c:pt>
                <c:pt idx="282">
                  <c:v>-28.366709684551992</c:v>
                </c:pt>
                <c:pt idx="283">
                  <c:v>-28.367076004457239</c:v>
                </c:pt>
                <c:pt idx="284">
                  <c:v>-28.367458904825707</c:v>
                </c:pt>
                <c:pt idx="285">
                  <c:v>-28.367859195396196</c:v>
                </c:pt>
                <c:pt idx="286">
                  <c:v>-28.36827772255926</c:v>
                </c:pt>
                <c:pt idx="287">
                  <c:v>-28.368715371129891</c:v>
                </c:pt>
                <c:pt idx="288">
                  <c:v>-28.369173066199515</c:v>
                </c:pt>
                <c:pt idx="289">
                  <c:v>-28.369651775070885</c:v>
                </c:pt>
                <c:pt idx="290">
                  <c:v>-28.370152509280238</c:v>
                </c:pt>
                <c:pt idx="291">
                  <c:v>-28.370676326710061</c:v>
                </c:pt>
                <c:pt idx="292">
                  <c:v>-28.371224333797137</c:v>
                </c:pt>
                <c:pt idx="293">
                  <c:v>-28.371797687840299</c:v>
                </c:pt>
                <c:pt idx="294">
                  <c:v>-28.372397599412089</c:v>
                </c:pt>
                <c:pt idx="295">
                  <c:v>-28.373025334879316</c:v>
                </c:pt>
                <c:pt idx="296">
                  <c:v>-28.373682219037597</c:v>
                </c:pt>
                <c:pt idx="297">
                  <c:v>-28.374369637864689</c:v>
                </c:pt>
                <c:pt idx="298">
                  <c:v>-28.375089041398279</c:v>
                </c:pt>
                <c:pt idx="299">
                  <c:v>-28.375841946743577</c:v>
                </c:pt>
                <c:pt idx="300">
                  <c:v>-28.376629941216763</c:v>
                </c:pt>
                <c:pt idx="301">
                  <c:v>-28.377454685630255</c:v>
                </c:pt>
                <c:pt idx="302">
                  <c:v>-28.378317917725862</c:v>
                </c:pt>
                <c:pt idx="303">
                  <c:v>-28.379221455762714</c:v>
                </c:pt>
                <c:pt idx="304">
                  <c:v>-28.380167202266385</c:v>
                </c:pt>
                <c:pt idx="305">
                  <c:v>-28.38115714794678</c:v>
                </c:pt>
                <c:pt idx="306">
                  <c:v>-28.382193375791424</c:v>
                </c:pt>
                <c:pt idx="307">
                  <c:v>-28.383278065342587</c:v>
                </c:pt>
                <c:pt idx="308">
                  <c:v>-28.384413497165085</c:v>
                </c:pt>
                <c:pt idx="309">
                  <c:v>-28.385602057514269</c:v>
                </c:pt>
                <c:pt idx="310">
                  <c:v>-28.386846243211433</c:v>
                </c:pt>
                <c:pt idx="311">
                  <c:v>-28.388148666736182</c:v>
                </c:pt>
                <c:pt idx="312">
                  <c:v>-28.389512061544913</c:v>
                </c:pt>
                <c:pt idx="313">
                  <c:v>-28.390939287624121</c:v>
                </c:pt>
                <c:pt idx="314">
                  <c:v>-28.392433337289383</c:v>
                </c:pt>
                <c:pt idx="315">
                  <c:v>-28.393997341238993</c:v>
                </c:pt>
                <c:pt idx="316">
                  <c:v>-28.395634574873601</c:v>
                </c:pt>
                <c:pt idx="317">
                  <c:v>-28.397348464892158</c:v>
                </c:pt>
                <c:pt idx="318">
                  <c:v>-28.399142596174993</c:v>
                </c:pt>
                <c:pt idx="319">
                  <c:v>-28.401020718966446</c:v>
                </c:pt>
                <c:pt idx="320">
                  <c:v>-28.402986756367717</c:v>
                </c:pt>
                <c:pt idx="321">
                  <c:v>-28.405044812152703</c:v>
                </c:pt>
                <c:pt idx="322">
                  <c:v>-28.407199178919271</c:v>
                </c:pt>
                <c:pt idx="323">
                  <c:v>-28.409454346588589</c:v>
                </c:pt>
                <c:pt idx="324">
                  <c:v>-28.411815011265389</c:v>
                </c:pt>
                <c:pt idx="325">
                  <c:v>-28.414286084473375</c:v>
                </c:pt>
                <c:pt idx="326">
                  <c:v>-28.416872702778541</c:v>
                </c:pt>
                <c:pt idx="327">
                  <c:v>-28.419580237815033</c:v>
                </c:pt>
                <c:pt idx="328">
                  <c:v>-28.422414306727905</c:v>
                </c:pt>
                <c:pt idx="329">
                  <c:v>-28.425380783046592</c:v>
                </c:pt>
                <c:pt idx="330">
                  <c:v>-28.42848580800457</c:v>
                </c:pt>
                <c:pt idx="331">
                  <c:v>-28.431735802320098</c:v>
                </c:pt>
                <c:pt idx="332">
                  <c:v>-28.435137478452273</c:v>
                </c:pt>
                <c:pt idx="333">
                  <c:v>-28.438697853348913</c:v>
                </c:pt>
                <c:pt idx="334">
                  <c:v>-28.442424261700449</c:v>
                </c:pt>
                <c:pt idx="335">
                  <c:v>-28.446324369715615</c:v>
                </c:pt>
                <c:pt idx="336">
                  <c:v>-28.450406189434087</c:v>
                </c:pt>
                <c:pt idx="337">
                  <c:v>-28.45467809359123</c:v>
                </c:pt>
                <c:pt idx="338">
                  <c:v>-28.459148831050076</c:v>
                </c:pt>
                <c:pt idx="339">
                  <c:v>-28.463827542814585</c:v>
                </c:pt>
                <c:pt idx="340">
                  <c:v>-28.468723778639497</c:v>
                </c:pt>
                <c:pt idx="341">
                  <c:v>-28.47384751425005</c:v>
                </c:pt>
                <c:pt idx="342">
                  <c:v>-28.479209169184688</c:v>
                </c:pt>
                <c:pt idx="343">
                  <c:v>-28.484819625274344</c:v>
                </c:pt>
                <c:pt idx="344">
                  <c:v>-28.490690245768896</c:v>
                </c:pt>
                <c:pt idx="345">
                  <c:v>-28.496832895122473</c:v>
                </c:pt>
                <c:pt idx="346">
                  <c:v>-28.503259959447128</c:v>
                </c:pt>
                <c:pt idx="347">
                  <c:v>-28.509984367643082</c:v>
                </c:pt>
                <c:pt idx="348">
                  <c:v>-28.517019613212341</c:v>
                </c:pt>
                <c:pt idx="349">
                  <c:v>-28.524379776761368</c:v>
                </c:pt>
                <c:pt idx="350">
                  <c:v>-28.532079549195164</c:v>
                </c:pt>
                <c:pt idx="351">
                  <c:v>-28.540134255604453</c:v>
                </c:pt>
                <c:pt idx="352">
                  <c:v>-28.548559879844312</c:v>
                </c:pt>
                <c:pt idx="353">
                  <c:v>-28.557373089799661</c:v>
                </c:pt>
                <c:pt idx="354">
                  <c:v>-28.566591263330839</c:v>
                </c:pt>
                <c:pt idx="355">
                  <c:v>-28.576232514888204</c:v>
                </c:pt>
                <c:pt idx="356">
                  <c:v>-28.586315722781617</c:v>
                </c:pt>
                <c:pt idx="357">
                  <c:v>-28.596860557085911</c:v>
                </c:pt>
                <c:pt idx="358">
                  <c:v>-28.607887508159784</c:v>
                </c:pt>
                <c:pt idx="359">
                  <c:v>-28.619417915749651</c:v>
                </c:pt>
                <c:pt idx="360">
                  <c:v>-28.631473998645443</c:v>
                </c:pt>
                <c:pt idx="361">
                  <c:v>-28.644078884848913</c:v>
                </c:pt>
                <c:pt idx="362">
                  <c:v>-28.657256642209095</c:v>
                </c:pt>
                <c:pt idx="363">
                  <c:v>-28.671032309472718</c:v>
                </c:pt>
                <c:pt idx="364">
                  <c:v>-28.685431927689216</c:v>
                </c:pt>
                <c:pt idx="365">
                  <c:v>-28.700482571903898</c:v>
                </c:pt>
                <c:pt idx="366">
                  <c:v>-28.716212383062089</c:v>
                </c:pt>
                <c:pt idx="367">
                  <c:v>-28.732650600039989</c:v>
                </c:pt>
                <c:pt idx="368">
                  <c:v>-28.749827591707437</c:v>
                </c:pt>
                <c:pt idx="369">
                  <c:v>-28.767774888917959</c:v>
                </c:pt>
                <c:pt idx="370">
                  <c:v>-28.786525216310288</c:v>
                </c:pt>
                <c:pt idx="371">
                  <c:v>-28.806112523795637</c:v>
                </c:pt>
                <c:pt idx="372">
                  <c:v>-28.826572017591211</c:v>
                </c:pt>
                <c:pt idx="373">
                  <c:v>-28.847940190649986</c:v>
                </c:pt>
                <c:pt idx="374">
                  <c:v>-28.870254852322976</c:v>
                </c:pt>
                <c:pt idx="375">
                  <c:v>-28.893555157077383</c:v>
                </c:pt>
                <c:pt idx="376">
                  <c:v>-28.917881632080512</c:v>
                </c:pt>
                <c:pt idx="377">
                  <c:v>-28.943276203445457</c:v>
                </c:pt>
                <c:pt idx="378">
                  <c:v>-28.969782220920241</c:v>
                </c:pt>
                <c:pt idx="379">
                  <c:v>-28.997444480788186</c:v>
                </c:pt>
                <c:pt idx="380">
                  <c:v>-29.026309246733877</c:v>
                </c:pt>
                <c:pt idx="381">
                  <c:v>-29.05642426841316</c:v>
                </c:pt>
                <c:pt idx="382">
                  <c:v>-29.087838797454104</c:v>
                </c:pt>
                <c:pt idx="383">
                  <c:v>-29.120603600601132</c:v>
                </c:pt>
                <c:pt idx="384">
                  <c:v>-29.154770969702426</c:v>
                </c:pt>
                <c:pt idx="385">
                  <c:v>-29.19039472822957</c:v>
                </c:pt>
                <c:pt idx="386">
                  <c:v>-29.227530234006242</c:v>
                </c:pt>
                <c:pt idx="387">
                  <c:v>-29.266234377815067</c:v>
                </c:pt>
                <c:pt idx="388">
                  <c:v>-29.306565577543271</c:v>
                </c:pt>
                <c:pt idx="389">
                  <c:v>-29.348583767521681</c:v>
                </c:pt>
                <c:pt idx="390">
                  <c:v>-29.392350382708639</c:v>
                </c:pt>
                <c:pt idx="391">
                  <c:v>-29.43792833736838</c:v>
                </c:pt>
                <c:pt idx="392">
                  <c:v>-29.485381997895672</c:v>
                </c:pt>
                <c:pt idx="393">
                  <c:v>-29.534777149442462</c:v>
                </c:pt>
                <c:pt idx="394">
                  <c:v>-29.58618095601075</c:v>
                </c:pt>
                <c:pt idx="395">
                  <c:v>-29.639661913687348</c:v>
                </c:pt>
                <c:pt idx="396">
                  <c:v>-29.695289796712</c:v>
                </c:pt>
                <c:pt idx="397">
                  <c:v>-29.753135596089912</c:v>
                </c:pt>
                <c:pt idx="398">
                  <c:v>-29.813271450484624</c:v>
                </c:pt>
                <c:pt idx="399">
                  <c:v>-29.875770569155787</c:v>
                </c:pt>
                <c:pt idx="400">
                  <c:v>-29.940707146740635</c:v>
                </c:pt>
                <c:pt idx="401">
                  <c:v>-30.008156269717098</c:v>
                </c:pt>
                <c:pt idx="402">
                  <c:v>-30.078193814429589</c:v>
                </c:pt>
                <c:pt idx="403">
                  <c:v>-30.150896336608643</c:v>
                </c:pt>
                <c:pt idx="404">
                  <c:v>-30.226340952368961</c:v>
                </c:pt>
                <c:pt idx="405">
                  <c:v>-30.304605210728703</c:v>
                </c:pt>
                <c:pt idx="406">
                  <c:v>-30.385766957756712</c:v>
                </c:pt>
                <c:pt idx="407">
                  <c:v>-30.469904192521319</c:v>
                </c:pt>
                <c:pt idx="408">
                  <c:v>-30.557094915085337</c:v>
                </c:pt>
                <c:pt idx="409">
                  <c:v>-30.647416966866054</c:v>
                </c:pt>
                <c:pt idx="410">
                  <c:v>-30.740947863755572</c:v>
                </c:pt>
                <c:pt idx="411">
                  <c:v>-30.837764622474925</c:v>
                </c:pt>
                <c:pt idx="412">
                  <c:v>-30.937943580715075</c:v>
                </c:pt>
                <c:pt idx="413">
                  <c:v>-31.041560211696506</c:v>
                </c:pt>
                <c:pt idx="414">
                  <c:v>-31.148688933857521</c:v>
                </c:pt>
                <c:pt idx="415">
                  <c:v>-31.259402916457589</c:v>
                </c:pt>
                <c:pt idx="416">
                  <c:v>-31.373773881954328</c:v>
                </c:pt>
                <c:pt idx="417">
                  <c:v>-31.491871906082466</c:v>
                </c:pt>
                <c:pt idx="418">
                  <c:v>-31.613765216624646</c:v>
                </c:pt>
                <c:pt idx="419">
                  <c:v>-31.73951999192257</c:v>
                </c:pt>
                <c:pt idx="420">
                  <c:v>-31.869200160224551</c:v>
                </c:pt>
                <c:pt idx="421">
                  <c:v>-32.002867201007085</c:v>
                </c:pt>
                <c:pt idx="422">
                  <c:v>-32.140579949437473</c:v>
                </c:pt>
                <c:pt idx="423">
                  <c:v>-32.282394405168624</c:v>
                </c:pt>
                <c:pt idx="424">
                  <c:v>-32.428363546661522</c:v>
                </c:pt>
                <c:pt idx="425">
                  <c:v>-32.578537152233849</c:v>
                </c:pt>
                <c:pt idx="426">
                  <c:v>-32.732961629016032</c:v>
                </c:pt>
                <c:pt idx="427">
                  <c:v>-32.891679850970625</c:v>
                </c:pt>
                <c:pt idx="428">
                  <c:v>-33.054731007092663</c:v>
                </c:pt>
                <c:pt idx="429">
                  <c:v>-33.222150460856568</c:v>
                </c:pt>
                <c:pt idx="430">
                  <c:v>-33.393969621913556</c:v>
                </c:pt>
                <c:pt idx="431">
                  <c:v>-33.570215830968841</c:v>
                </c:pt>
                <c:pt idx="432">
                  <c:v>-33.7509122586819</c:v>
                </c:pt>
                <c:pt idx="433">
                  <c:v>-33.936077819341122</c:v>
                </c:pt>
                <c:pt idx="434">
                  <c:v>-34.125727099956755</c:v>
                </c:pt>
                <c:pt idx="435">
                  <c:v>-34.319870305307617</c:v>
                </c:pt>
                <c:pt idx="436">
                  <c:v>-34.518513219358077</c:v>
                </c:pt>
                <c:pt idx="437">
                  <c:v>-34.721657183339026</c:v>
                </c:pt>
                <c:pt idx="438">
                  <c:v>-34.929299090659384</c:v>
                </c:pt>
                <c:pt idx="439">
                  <c:v>-35.141431398688837</c:v>
                </c:pt>
                <c:pt idx="440">
                  <c:v>-35.358042157319659</c:v>
                </c:pt>
                <c:pt idx="441">
                  <c:v>-35.579115054091346</c:v>
                </c:pt>
                <c:pt idx="442">
                  <c:v>-35.804629475534391</c:v>
                </c:pt>
                <c:pt idx="443">
                  <c:v>-36.034560584268981</c:v>
                </c:pt>
                <c:pt idx="444">
                  <c:v>-36.268879411279471</c:v>
                </c:pt>
                <c:pt idx="445">
                  <c:v>-36.507552962676407</c:v>
                </c:pt>
                <c:pt idx="446">
                  <c:v>-36.750544340158491</c:v>
                </c:pt>
                <c:pt idx="447">
                  <c:v>-36.997812874294283</c:v>
                </c:pt>
                <c:pt idx="448">
                  <c:v>-37.249314269664055</c:v>
                </c:pt>
                <c:pt idx="449">
                  <c:v>-37.505000760832573</c:v>
                </c:pt>
                <c:pt idx="450">
                  <c:v>-37.764821278064147</c:v>
                </c:pt>
                <c:pt idx="451">
                  <c:v>-38.02872162164612</c:v>
                </c:pt>
                <c:pt idx="452">
                  <c:v>-38.296644643652947</c:v>
                </c:pt>
                <c:pt idx="453">
                  <c:v>-38.568530435962472</c:v>
                </c:pt>
                <c:pt idx="454">
                  <c:v>-38.844316523324153</c:v>
                </c:pt>
                <c:pt idx="455">
                  <c:v>-39.123938060284559</c:v>
                </c:pt>
                <c:pt idx="456">
                  <c:v>-39.40732803078842</c:v>
                </c:pt>
                <c:pt idx="457">
                  <c:v>-39.694417449297042</c:v>
                </c:pt>
                <c:pt idx="458">
                  <c:v>-39.985135562302901</c:v>
                </c:pt>
                <c:pt idx="459">
                  <c:v>-40.279410049161896</c:v>
                </c:pt>
                <c:pt idx="460">
                  <c:v>-40.577167221217373</c:v>
                </c:pt>
                <c:pt idx="461">
                  <c:v>-40.878332218249668</c:v>
                </c:pt>
                <c:pt idx="462">
                  <c:v>-41.182829201349854</c:v>
                </c:pt>
                <c:pt idx="463">
                  <c:v>-41.490581541387442</c:v>
                </c:pt>
                <c:pt idx="464">
                  <c:v>-41.801512002315867</c:v>
                </c:pt>
                <c:pt idx="465">
                  <c:v>-42.115542918636123</c:v>
                </c:pt>
                <c:pt idx="466">
                  <c:v>-42.43259636641713</c:v>
                </c:pt>
                <c:pt idx="467">
                  <c:v>-42.752594327355503</c:v>
                </c:pt>
                <c:pt idx="468">
                  <c:v>-43.075458845425921</c:v>
                </c:pt>
                <c:pt idx="469">
                  <c:v>-43.401112175763089</c:v>
                </c:pt>
                <c:pt idx="470">
                  <c:v>-43.729476925483183</c:v>
                </c:pt>
                <c:pt idx="471">
                  <c:v>-44.060476186229977</c:v>
                </c:pt>
                <c:pt idx="472">
                  <c:v>-44.39403365829827</c:v>
                </c:pt>
                <c:pt idx="473">
                  <c:v>-44.730073766255273</c:v>
                </c:pt>
                <c:pt idx="474">
                  <c:v>-45.068521766038444</c:v>
                </c:pt>
                <c:pt idx="475">
                  <c:v>-45.409303843569141</c:v>
                </c:pt>
                <c:pt idx="476">
                  <c:v>-45.752347204970441</c:v>
                </c:pt>
                <c:pt idx="477">
                  <c:v>-46.097580158526071</c:v>
                </c:pt>
                <c:pt idx="478">
                  <c:v>-46.444932188558269</c:v>
                </c:pt>
                <c:pt idx="479">
                  <c:v>-46.794334021440321</c:v>
                </c:pt>
                <c:pt idx="480">
                  <c:v>-47.145717683991265</c:v>
                </c:pt>
                <c:pt idx="481">
                  <c:v>-47.499016554526946</c:v>
                </c:pt>
                <c:pt idx="482">
                  <c:v>-47.854165406864652</c:v>
                </c:pt>
                <c:pt idx="483">
                  <c:v>-48.211100447596984</c:v>
                </c:pt>
                <c:pt idx="484">
                  <c:v>-48.569759346964162</c:v>
                </c:pt>
                <c:pt idx="485">
                  <c:v>-48.930081263663659</c:v>
                </c:pt>
                <c:pt idx="486">
                  <c:v>-49.292006863944863</c:v>
                </c:pt>
                <c:pt idx="487">
                  <c:v>-49.655478335336639</c:v>
                </c:pt>
                <c:pt idx="488">
                  <c:v>-50.020439395358764</c:v>
                </c:pt>
                <c:pt idx="489">
                  <c:v>-50.386835295564488</c:v>
                </c:pt>
                <c:pt idx="490">
                  <c:v>-50.754612821257069</c:v>
                </c:pt>
                <c:pt idx="491">
                  <c:v>-51.123720287217218</c:v>
                </c:pt>
                <c:pt idx="492">
                  <c:v>-51.494107529769245</c:v>
                </c:pt>
                <c:pt idx="493">
                  <c:v>-51.865725895503729</c:v>
                </c:pt>
                <c:pt idx="494">
                  <c:v>-52.238528226964632</c:v>
                </c:pt>
                <c:pt idx="495">
                  <c:v>-52.612468845594904</c:v>
                </c:pt>
                <c:pt idx="496">
                  <c:v>-52.987503532223386</c:v>
                </c:pt>
                <c:pt idx="497">
                  <c:v>-53.363589505361077</c:v>
                </c:pt>
                <c:pt idx="498">
                  <c:v>-53.740685397562551</c:v>
                </c:pt>
                <c:pt idx="499">
                  <c:v>-54.118751230092052</c:v>
                </c:pt>
                <c:pt idx="500">
                  <c:v>-54.49774838612197</c:v>
                </c:pt>
                <c:pt idx="501">
                  <c:v>-54.877639582675016</c:v>
                </c:pt>
                <c:pt idx="502">
                  <c:v>-55.25838884151019</c:v>
                </c:pt>
                <c:pt idx="503">
                  <c:v>-55.639961459135932</c:v>
                </c:pt>
                <c:pt idx="504">
                  <c:v>-56.022323976121996</c:v>
                </c:pt>
                <c:pt idx="505">
                  <c:v>-56.405444145869311</c:v>
                </c:pt>
                <c:pt idx="506">
                  <c:v>-56.789290902982899</c:v>
                </c:pt>
                <c:pt idx="507">
                  <c:v>-57.173834331381343</c:v>
                </c:pt>
                <c:pt idx="508">
                  <c:v>-57.559045632265551</c:v>
                </c:pt>
                <c:pt idx="509">
                  <c:v>-57.944897092056586</c:v>
                </c:pt>
                <c:pt idx="510">
                  <c:v>-58.331362050406668</c:v>
                </c:pt>
                <c:pt idx="511">
                  <c:v>-58.718414868368789</c:v>
                </c:pt>
                <c:pt idx="512">
                  <c:v>-59.106030896810481</c:v>
                </c:pt>
                <c:pt idx="513">
                  <c:v>-59.494186445142823</c:v>
                </c:pt>
                <c:pt idx="514">
                  <c:v>-59.882858750428817</c:v>
                </c:pt>
                <c:pt idx="515">
                  <c:v>-60.272025946928807</c:v>
                </c:pt>
                <c:pt idx="516">
                  <c:v>-60.661667036131306</c:v>
                </c:pt>
                <c:pt idx="517">
                  <c:v>-61.051761857312954</c:v>
                </c:pt>
                <c:pt idx="518">
                  <c:v>-61.442291058664495</c:v>
                </c:pt>
                <c:pt idx="519">
                  <c:v>-61.833236069013495</c:v>
                </c:pt>
                <c:pt idx="520">
                  <c:v>-62.224579070170165</c:v>
                </c:pt>
                <c:pt idx="521">
                  <c:v>-62.616302969916774</c:v>
                </c:pt>
                <c:pt idx="522">
                  <c:v>-63.008391375658874</c:v>
                </c:pt>
                <c:pt idx="523">
                  <c:v>-63.400828568749901</c:v>
                </c:pt>
                <c:pt idx="524">
                  <c:v>-63.793599479499079</c:v>
                </c:pt>
                <c:pt idx="525">
                  <c:v>-64.186689662868346</c:v>
                </c:pt>
                <c:pt idx="526">
                  <c:v>-64.580085274862384</c:v>
                </c:pt>
                <c:pt idx="527">
                  <c:v>-64.973773049610486</c:v>
                </c:pt>
                <c:pt idx="528">
                  <c:v>-65.367740277139674</c:v>
                </c:pt>
                <c:pt idx="529">
                  <c:v>-65.761974781835235</c:v>
                </c:pt>
                <c:pt idx="530">
                  <c:v>-66.156464901581671</c:v>
                </c:pt>
                <c:pt idx="531">
                  <c:v>-66.551199467577618</c:v>
                </c:pt>
                <c:pt idx="532">
                  <c:v>-66.946167784815287</c:v>
                </c:pt>
                <c:pt idx="533">
                  <c:v>-67.341359613214635</c:v>
                </c:pt>
                <c:pt idx="534">
                  <c:v>-67.73676514940027</c:v>
                </c:pt>
                <c:pt idx="535">
                  <c:v>-68.132375009110376</c:v>
                </c:pt>
                <c:pt idx="536">
                  <c:v>-68.528180210223297</c:v>
                </c:pt>
                <c:pt idx="537">
                  <c:v>-68.924172156388551</c:v>
                </c:pt>
                <c:pt idx="538">
                  <c:v>-69.320342621248955</c:v>
                </c:pt>
                <c:pt idx="539">
                  <c:v>-69.716683733238568</c:v>
                </c:pt>
                <c:pt idx="540">
                  <c:v>-70.113187960942014</c:v>
                </c:pt>
                <c:pt idx="541">
                  <c:v>-70.50984809900001</c:v>
                </c:pt>
                <c:pt idx="542">
                  <c:v>-70.906657254545735</c:v>
                </c:pt>
                <c:pt idx="543">
                  <c:v>-71.30360883415743</c:v>
                </c:pt>
                <c:pt idx="544">
                  <c:v>-71.70069653131111</c:v>
                </c:pt>
                <c:pt idx="545">
                  <c:v>-72.097914314318771</c:v>
                </c:pt>
                <c:pt idx="546">
                  <c:v>-72.495256414736659</c:v>
                </c:pt>
                <c:pt idx="547">
                  <c:v>-72.892717316228541</c:v>
                </c:pt>
                <c:pt idx="548">
                  <c:v>-73.290291743869503</c:v>
                </c:pt>
                <c:pt idx="549">
                  <c:v>-73.687974653874889</c:v>
                </c:pt>
                <c:pt idx="550">
                  <c:v>-74.085761223740633</c:v>
                </c:pt>
                <c:pt idx="551">
                  <c:v>-74.483646842781297</c:v>
                </c:pt>
                <c:pt idx="552">
                  <c:v>-74.881627103048856</c:v>
                </c:pt>
                <c:pt idx="553">
                  <c:v>-75.279697790625008</c:v>
                </c:pt>
                <c:pt idx="554">
                  <c:v>-75.677854877265787</c:v>
                </c:pt>
                <c:pt idx="555">
                  <c:v>-76.076094512391464</c:v>
                </c:pt>
                <c:pt idx="556">
                  <c:v>-76.474413015406981</c:v>
                </c:pt>
                <c:pt idx="557">
                  <c:v>-76.872806868339765</c:v>
                </c:pt>
                <c:pt idx="558">
                  <c:v>-77.271272708784736</c:v>
                </c:pt>
                <c:pt idx="559">
                  <c:v>-77.6698073231438</c:v>
                </c:pt>
                <c:pt idx="560">
                  <c:v>-78.068407640148308</c:v>
                </c:pt>
                <c:pt idx="561">
                  <c:v>-78.467070724654519</c:v>
                </c:pt>
                <c:pt idx="562">
                  <c:v>-78.865793771700339</c:v>
                </c:pt>
                <c:pt idx="563">
                  <c:v>-79.264574100813945</c:v>
                </c:pt>
                <c:pt idx="564">
                  <c:v>-79.663409150563893</c:v>
                </c:pt>
                <c:pt idx="565">
                  <c:v>-80.062296473341306</c:v>
                </c:pt>
                <c:pt idx="566">
                  <c:v>-80.461233730364299</c:v>
                </c:pt>
                <c:pt idx="567">
                  <c:v>-80.860218686896914</c:v>
                </c:pt>
                <c:pt idx="568">
                  <c:v>-81.259249207672255</c:v>
                </c:pt>
                <c:pt idx="569">
                  <c:v>-81.658323252512957</c:v>
                </c:pt>
                <c:pt idx="570">
                  <c:v>-82.05743887213994</c:v>
                </c:pt>
                <c:pt idx="571">
                  <c:v>-82.456594204162286</c:v>
                </c:pt>
                <c:pt idx="572">
                  <c:v>-82.855787469240582</c:v>
                </c:pt>
                <c:pt idx="573">
                  <c:v>-83.255016967416253</c:v>
                </c:pt>
                <c:pt idx="574">
                  <c:v>-83.654281074600107</c:v>
                </c:pt>
                <c:pt idx="575">
                  <c:v>-84.053578239214303</c:v>
                </c:pt>
                <c:pt idx="576">
                  <c:v>-84.452906978979712</c:v>
                </c:pt>
                <c:pt idx="577">
                  <c:v>-84.85226587784372</c:v>
                </c:pt>
                <c:pt idx="578">
                  <c:v>-85.251653583042327</c:v>
                </c:pt>
                <c:pt idx="579">
                  <c:v>-85.651068802290624</c:v>
                </c:pt>
                <c:pt idx="580">
                  <c:v>-86.050510301096139</c:v>
                </c:pt>
                <c:pt idx="581">
                  <c:v>-86.449976900190364</c:v>
                </c:pt>
                <c:pt idx="582">
                  <c:v>-86.849467473072849</c:v>
                </c:pt>
                <c:pt idx="583">
                  <c:v>-87.248980943663085</c:v>
                </c:pt>
                <c:pt idx="584">
                  <c:v>-87.648516284056029</c:v>
                </c:pt>
                <c:pt idx="585">
                  <c:v>-88.048072512376237</c:v>
                </c:pt>
                <c:pt idx="586">
                  <c:v>-88.447648690726837</c:v>
                </c:pt>
                <c:pt idx="587">
                  <c:v>-88.847243923228447</c:v>
                </c:pt>
                <c:pt idx="588">
                  <c:v>-89.246857354145732</c:v>
                </c:pt>
                <c:pt idx="589">
                  <c:v>-89.646488166095949</c:v>
                </c:pt>
                <c:pt idx="590">
                  <c:v>-90.046135578336816</c:v>
                </c:pt>
                <c:pt idx="591">
                  <c:v>-90.445798845130554</c:v>
                </c:pt>
                <c:pt idx="592">
                  <c:v>-90.845477254180381</c:v>
                </c:pt>
                <c:pt idx="593">
                  <c:v>-91.245170125135971</c:v>
                </c:pt>
                <c:pt idx="594">
                  <c:v>-91.644876808165577</c:v>
                </c:pt>
                <c:pt idx="595">
                  <c:v>-92.044596682591788</c:v>
                </c:pt>
                <c:pt idx="596">
                  <c:v>-92.444329155586161</c:v>
                </c:pt>
                <c:pt idx="597">
                  <c:v>-92.844073660925446</c:v>
                </c:pt>
                <c:pt idx="598">
                  <c:v>-93.243829657799324</c:v>
                </c:pt>
                <c:pt idx="599">
                  <c:v>-93.643596629673581</c:v>
                </c:pt>
                <c:pt idx="600">
                  <c:v>-94.043374083202792</c:v>
                </c:pt>
                <c:pt idx="601">
                  <c:v>-94.443161547192318</c:v>
                </c:pt>
                <c:pt idx="602">
                  <c:v>-94.842958571605465</c:v>
                </c:pt>
                <c:pt idx="603">
                  <c:v>-95.242764726616002</c:v>
                </c:pt>
                <c:pt idx="604">
                  <c:v>-95.642579601702238</c:v>
                </c:pt>
                <c:pt idx="605">
                  <c:v>-96.04240280478183</c:v>
                </c:pt>
                <c:pt idx="606">
                  <c:v>-96.44223396138517</c:v>
                </c:pt>
                <c:pt idx="607">
                  <c:v>-96.842072713865534</c:v>
                </c:pt>
                <c:pt idx="608">
                  <c:v>-97.241918720644861</c:v>
                </c:pt>
                <c:pt idx="609">
                  <c:v>-97.641771655492846</c:v>
                </c:pt>
                <c:pt idx="610">
                  <c:v>-98.041631206838417</c:v>
                </c:pt>
                <c:pt idx="611">
                  <c:v>-98.441497077112246</c:v>
                </c:pt>
                <c:pt idx="612">
                  <c:v>-98.841368982118212</c:v>
                </c:pt>
                <c:pt idx="613">
                  <c:v>-99.241246650433311</c:v>
                </c:pt>
                <c:pt idx="614">
                  <c:v>-99.641129822834444</c:v>
                </c:pt>
                <c:pt idx="615">
                  <c:v>-100.04101825175053</c:v>
                </c:pt>
                <c:pt idx="616">
                  <c:v>-100.44091170073952</c:v>
                </c:pt>
                <c:pt idx="617">
                  <c:v>-100.84080994398882</c:v>
                </c:pt>
                <c:pt idx="618">
                  <c:v>-101.24071276583764</c:v>
                </c:pt>
                <c:pt idx="619">
                  <c:v>-101.64061996032146</c:v>
                </c:pt>
                <c:pt idx="620">
                  <c:v>-102.04053133073623</c:v>
                </c:pt>
                <c:pt idx="621">
                  <c:v>-102.44044668922248</c:v>
                </c:pt>
                <c:pt idx="622">
                  <c:v>-102.84036585636812</c:v>
                </c:pt>
                <c:pt idx="623">
                  <c:v>-103.24028866082887</c:v>
                </c:pt>
                <c:pt idx="624">
                  <c:v>-103.64021493896553</c:v>
                </c:pt>
                <c:pt idx="625">
                  <c:v>-104.04014453449835</c:v>
                </c:pt>
                <c:pt idx="626">
                  <c:v>-104.44007729817551</c:v>
                </c:pt>
                <c:pt idx="627">
                  <c:v>-104.84001308745795</c:v>
                </c:pt>
                <c:pt idx="628">
                  <c:v>-105.2399517662175</c:v>
                </c:pt>
                <c:pt idx="629">
                  <c:v>-105.63989320444861</c:v>
                </c:pt>
                <c:pt idx="630">
                  <c:v>-106.03983727799321</c:v>
                </c:pt>
                <c:pt idx="631">
                  <c:v>-106.43978386827781</c:v>
                </c:pt>
                <c:pt idx="632">
                  <c:v>-106.83973286206253</c:v>
                </c:pt>
                <c:pt idx="633">
                  <c:v>-107.23968415120143</c:v>
                </c:pt>
                <c:pt idx="634">
                  <c:v>-107.63963763241331</c:v>
                </c:pt>
                <c:pt idx="635">
                  <c:v>-108.03959320706299</c:v>
                </c:pt>
                <c:pt idx="636">
                  <c:v>-108.43955078095237</c:v>
                </c:pt>
                <c:pt idx="637">
                  <c:v>-108.83951026412159</c:v>
                </c:pt>
                <c:pt idx="638">
                  <c:v>-109.23947157065656</c:v>
                </c:pt>
                <c:pt idx="639">
                  <c:v>-109.63943461850918</c:v>
                </c:pt>
                <c:pt idx="640">
                  <c:v>-110.03939932932374</c:v>
                </c:pt>
                <c:pt idx="641">
                  <c:v>-110.43936562826759</c:v>
                </c:pt>
                <c:pt idx="642">
                  <c:v>-110.8393334438762</c:v>
                </c:pt>
                <c:pt idx="643">
                  <c:v>-111.23930270790015</c:v>
                </c:pt>
                <c:pt idx="644">
                  <c:v>-111.63927335516064</c:v>
                </c:pt>
                <c:pt idx="645">
                  <c:v>-112.03924532341146</c:v>
                </c:pt>
                <c:pt idx="646">
                  <c:v>-112.43921855320711</c:v>
                </c:pt>
                <c:pt idx="647">
                  <c:v>-112.83919298777676</c:v>
                </c:pt>
                <c:pt idx="648">
                  <c:v>-113.23916857290399</c:v>
                </c:pt>
                <c:pt idx="649">
                  <c:v>-113.63914525681196</c:v>
                </c:pt>
                <c:pt idx="650">
                  <c:v>-114.03912299005354</c:v>
                </c:pt>
                <c:pt idx="651">
                  <c:v>-114.43910172540639</c:v>
                </c:pt>
                <c:pt idx="652">
                  <c:v>-114.83908141777317</c:v>
                </c:pt>
                <c:pt idx="653">
                  <c:v>-115.23906202408591</c:v>
                </c:pt>
                <c:pt idx="654">
                  <c:v>-115.63904350321455</c:v>
                </c:pt>
                <c:pt idx="655">
                  <c:v>-116.0390258158796</c:v>
                </c:pt>
                <c:pt idx="656">
                  <c:v>-116.43900892456935</c:v>
                </c:pt>
                <c:pt idx="657">
                  <c:v>-116.83899279345994</c:v>
                </c:pt>
                <c:pt idx="658">
                  <c:v>-117.2389773883398</c:v>
                </c:pt>
                <c:pt idx="659">
                  <c:v>-117.63896267653648</c:v>
                </c:pt>
                <c:pt idx="660">
                  <c:v>-118.03894862684812</c:v>
                </c:pt>
                <c:pt idx="661">
                  <c:v>-118.43893520947688</c:v>
                </c:pt>
                <c:pt idx="662">
                  <c:v>-118.83892239596571</c:v>
                </c:pt>
                <c:pt idx="663">
                  <c:v>-119.23891015913854</c:v>
                </c:pt>
                <c:pt idx="664">
                  <c:v>-119.63889847304176</c:v>
                </c:pt>
                <c:pt idx="665">
                  <c:v>-120.03888731289003</c:v>
                </c:pt>
                <c:pt idx="666">
                  <c:v>-120.43887665501336</c:v>
                </c:pt>
                <c:pt idx="667">
                  <c:v>-120.83886647680688</c:v>
                </c:pt>
                <c:pt idx="668">
                  <c:v>-121.23885675668308</c:v>
                </c:pt>
                <c:pt idx="669">
                  <c:v>-121.63884747402587</c:v>
                </c:pt>
                <c:pt idx="670">
                  <c:v>-122.03883860914698</c:v>
                </c:pt>
                <c:pt idx="671">
                  <c:v>-122.4388301432442</c:v>
                </c:pt>
                <c:pt idx="672">
                  <c:v>-122.83882205836144</c:v>
                </c:pt>
                <c:pt idx="673">
                  <c:v>-123.23881433735073</c:v>
                </c:pt>
                <c:pt idx="674">
                  <c:v>-123.63880696383578</c:v>
                </c:pt>
                <c:pt idx="675">
                  <c:v>-124.0387999221773</c:v>
                </c:pt>
                <c:pt idx="676">
                  <c:v>-124.43879319743989</c:v>
                </c:pt>
                <c:pt idx="677">
                  <c:v>-124.83878677536023</c:v>
                </c:pt>
                <c:pt idx="678">
                  <c:v>-125.23878064231701</c:v>
                </c:pt>
                <c:pt idx="679">
                  <c:v>-125.63877478530176</c:v>
                </c:pt>
                <c:pt idx="680">
                  <c:v>-126.03876919189165</c:v>
                </c:pt>
                <c:pt idx="681">
                  <c:v>-126.4387638502232</c:v>
                </c:pt>
                <c:pt idx="682">
                  <c:v>-126.83875874896572</c:v>
                </c:pt>
                <c:pt idx="683">
                  <c:v>-127.23875387729959</c:v>
                </c:pt>
                <c:pt idx="684">
                  <c:v>-127.63874922489181</c:v>
                </c:pt>
                <c:pt idx="685">
                  <c:v>-128.03874478187433</c:v>
                </c:pt>
                <c:pt idx="686">
                  <c:v>-128.43874053882325</c:v>
                </c:pt>
                <c:pt idx="687">
                  <c:v>-128.83873648673887</c:v>
                </c:pt>
                <c:pt idx="688">
                  <c:v>-129.23873261702641</c:v>
                </c:pt>
                <c:pt idx="689">
                  <c:v>-129.63872892147793</c:v>
                </c:pt>
                <c:pt idx="690">
                  <c:v>-130.03872539225495</c:v>
                </c:pt>
                <c:pt idx="691">
                  <c:v>-130.43872202187168</c:v>
                </c:pt>
                <c:pt idx="692">
                  <c:v>-130.83871880317938</c:v>
                </c:pt>
                <c:pt idx="693">
                  <c:v>-131.23871572935084</c:v>
                </c:pt>
                <c:pt idx="694">
                  <c:v>-131.63871279386626</c:v>
                </c:pt>
                <c:pt idx="695">
                  <c:v>-132.03870999049926</c:v>
                </c:pt>
                <c:pt idx="696">
                  <c:v>-132.43870731330367</c:v>
                </c:pt>
                <c:pt idx="697">
                  <c:v>-132.83870475660086</c:v>
                </c:pt>
                <c:pt idx="698">
                  <c:v>-133.2387023149679</c:v>
                </c:pt>
                <c:pt idx="699">
                  <c:v>-133.63869998322585</c:v>
                </c:pt>
                <c:pt idx="700">
                  <c:v>-134.0386977564288</c:v>
                </c:pt>
                <c:pt idx="701">
                  <c:v>-134.43869562985353</c:v>
                </c:pt>
                <c:pt idx="702">
                  <c:v>-134.83869359898938</c:v>
                </c:pt>
                <c:pt idx="703">
                  <c:v>-135.23869165952874</c:v>
                </c:pt>
                <c:pt idx="704">
                  <c:v>-135.63868980735776</c:v>
                </c:pt>
                <c:pt idx="705">
                  <c:v>-136.03868803854783</c:v>
                </c:pt>
                <c:pt idx="706">
                  <c:v>-136.43868634934705</c:v>
                </c:pt>
                <c:pt idx="707">
                  <c:v>-136.83868473617252</c:v>
                </c:pt>
                <c:pt idx="708">
                  <c:v>-137.2386831956025</c:v>
                </c:pt>
                <c:pt idx="709">
                  <c:v>-137.63868172436929</c:v>
                </c:pt>
                <c:pt idx="710">
                  <c:v>-138.03868031935215</c:v>
                </c:pt>
                <c:pt idx="711">
                  <c:v>-138.43867897757099</c:v>
                </c:pt>
                <c:pt idx="712">
                  <c:v>-138.83867769617979</c:v>
                </c:pt>
                <c:pt idx="713">
                  <c:v>-139.23867647246044</c:v>
                </c:pt>
                <c:pt idx="714">
                  <c:v>-139.63867530381742</c:v>
                </c:pt>
                <c:pt idx="715">
                  <c:v>-140.03867418777182</c:v>
                </c:pt>
                <c:pt idx="716">
                  <c:v>-140.43867312195636</c:v>
                </c:pt>
                <c:pt idx="717">
                  <c:v>-140.8386721041104</c:v>
                </c:pt>
                <c:pt idx="718">
                  <c:v>-141.23867113207493</c:v>
                </c:pt>
                <c:pt idx="719">
                  <c:v>-141.63867020378814</c:v>
                </c:pt>
                <c:pt idx="720">
                  <c:v>-142.03866931728101</c:v>
                </c:pt>
                <c:pt idx="721">
                  <c:v>-142.43866847067324</c:v>
                </c:pt>
                <c:pt idx="722">
                  <c:v>-142.83866766216903</c:v>
                </c:pt>
                <c:pt idx="723">
                  <c:v>-143.23866689005337</c:v>
                </c:pt>
                <c:pt idx="724">
                  <c:v>-143.63866615268893</c:v>
                </c:pt>
                <c:pt idx="725">
                  <c:v>-144.03866544851101</c:v>
                </c:pt>
                <c:pt idx="726">
                  <c:v>-144.43866477602623</c:v>
                </c:pt>
                <c:pt idx="727">
                  <c:v>-144.83866413380821</c:v>
                </c:pt>
                <c:pt idx="728">
                  <c:v>-145.23866352049464</c:v>
                </c:pt>
                <c:pt idx="729">
                  <c:v>-145.63866293478478</c:v>
                </c:pt>
                <c:pt idx="730">
                  <c:v>-146.03866237543605</c:v>
                </c:pt>
                <c:pt idx="731">
                  <c:v>-146.43866184126219</c:v>
                </c:pt>
                <c:pt idx="732">
                  <c:v>-146.83866133113008</c:v>
                </c:pt>
                <c:pt idx="733">
                  <c:v>-147.23866084395769</c:v>
                </c:pt>
                <c:pt idx="734">
                  <c:v>-147.63866037871165</c:v>
                </c:pt>
                <c:pt idx="735">
                  <c:v>-148.03865993440508</c:v>
                </c:pt>
                <c:pt idx="736">
                  <c:v>-148.43865951009556</c:v>
                </c:pt>
                <c:pt idx="737">
                  <c:v>-148.83865910488311</c:v>
                </c:pt>
                <c:pt idx="738">
                  <c:v>-149.23865871790818</c:v>
                </c:pt>
                <c:pt idx="739">
                  <c:v>-149.63865834835002</c:v>
                </c:pt>
                <c:pt idx="740">
                  <c:v>-150.03865799542461</c:v>
                </c:pt>
                <c:pt idx="741">
                  <c:v>-150.43865765838351</c:v>
                </c:pt>
                <c:pt idx="742">
                  <c:v>-150.8386573365118</c:v>
                </c:pt>
                <c:pt idx="743">
                  <c:v>-151.23865702912661</c:v>
                </c:pt>
                <c:pt idx="744">
                  <c:v>-151.63865673557603</c:v>
                </c:pt>
                <c:pt idx="745">
                  <c:v>-152.03865645523746</c:v>
                </c:pt>
                <c:pt idx="746">
                  <c:v>-152.43865618751613</c:v>
                </c:pt>
                <c:pt idx="747">
                  <c:v>-152.83865593184427</c:v>
                </c:pt>
                <c:pt idx="748">
                  <c:v>-153.23865568767948</c:v>
                </c:pt>
                <c:pt idx="749">
                  <c:v>-153.63865545450395</c:v>
                </c:pt>
                <c:pt idx="750">
                  <c:v>-154.0386552318231</c:v>
                </c:pt>
                <c:pt idx="751">
                  <c:v>-154.43865501916451</c:v>
                </c:pt>
                <c:pt idx="752">
                  <c:v>-154.838654816077</c:v>
                </c:pt>
                <c:pt idx="753">
                  <c:v>-155.23865462212999</c:v>
                </c:pt>
                <c:pt idx="754">
                  <c:v>-155.63865443691208</c:v>
                </c:pt>
                <c:pt idx="755">
                  <c:v>-156.03865426003028</c:v>
                </c:pt>
                <c:pt idx="756">
                  <c:v>-156.43865409110953</c:v>
                </c:pt>
                <c:pt idx="757">
                  <c:v>-156.83865392979141</c:v>
                </c:pt>
                <c:pt idx="758">
                  <c:v>-157.23865377573389</c:v>
                </c:pt>
                <c:pt idx="759">
                  <c:v>-157.63865362861006</c:v>
                </c:pt>
                <c:pt idx="760">
                  <c:v>-158.03865348810785</c:v>
                </c:pt>
                <c:pt idx="761">
                  <c:v>-158.43865335392931</c:v>
                </c:pt>
                <c:pt idx="762">
                  <c:v>-158.83865322578976</c:v>
                </c:pt>
                <c:pt idx="763">
                  <c:v>-159.23865310341745</c:v>
                </c:pt>
                <c:pt idx="764">
                  <c:v>-159.63865298655281</c:v>
                </c:pt>
                <c:pt idx="765">
                  <c:v>-160.0386528749479</c:v>
                </c:pt>
                <c:pt idx="766">
                  <c:v>-160.4386527683661</c:v>
                </c:pt>
                <c:pt idx="767">
                  <c:v>-160.83865266658131</c:v>
                </c:pt>
                <c:pt idx="768">
                  <c:v>-161.23865256937785</c:v>
                </c:pt>
                <c:pt idx="769">
                  <c:v>-161.638652476549</c:v>
                </c:pt>
                <c:pt idx="770">
                  <c:v>-162.03865238789814</c:v>
                </c:pt>
                <c:pt idx="771">
                  <c:v>-162.43865230323723</c:v>
                </c:pt>
                <c:pt idx="772">
                  <c:v>-162.83865222238657</c:v>
                </c:pt>
                <c:pt idx="773">
                  <c:v>-163.23865214517485</c:v>
                </c:pt>
                <c:pt idx="774">
                  <c:v>-163.63865207143823</c:v>
                </c:pt>
                <c:pt idx="775">
                  <c:v>-164.03865200102032</c:v>
                </c:pt>
                <c:pt idx="776">
                  <c:v>-164.43865193377172</c:v>
                </c:pt>
                <c:pt idx="777">
                  <c:v>-164.83865186954984</c:v>
                </c:pt>
                <c:pt idx="778">
                  <c:v>-165.23865180821844</c:v>
                </c:pt>
                <c:pt idx="779">
                  <c:v>-165.63865174964735</c:v>
                </c:pt>
                <c:pt idx="780">
                  <c:v>-166.03865169371241</c:v>
                </c:pt>
                <c:pt idx="781">
                  <c:v>-166.43865164029492</c:v>
                </c:pt>
                <c:pt idx="782">
                  <c:v>-166.8386515892816</c:v>
                </c:pt>
                <c:pt idx="783">
                  <c:v>-167.23865154056429</c:v>
                </c:pt>
                <c:pt idx="784">
                  <c:v>-167.63865149403966</c:v>
                </c:pt>
                <c:pt idx="785">
                  <c:v>-168.03865144960895</c:v>
                </c:pt>
                <c:pt idx="786">
                  <c:v>-168.43865140717799</c:v>
                </c:pt>
                <c:pt idx="787">
                  <c:v>-168.83865136665673</c:v>
                </c:pt>
                <c:pt idx="788">
                  <c:v>-169.23865132795919</c:v>
                </c:pt>
                <c:pt idx="789">
                  <c:v>-169.63865129100336</c:v>
                </c:pt>
                <c:pt idx="790">
                  <c:v>-170.03865125571076</c:v>
                </c:pt>
                <c:pt idx="791">
                  <c:v>-170.43865122200663</c:v>
                </c:pt>
                <c:pt idx="792">
                  <c:v>-170.83865118981944</c:v>
                </c:pt>
                <c:pt idx="793">
                  <c:v>-171.2386511590808</c:v>
                </c:pt>
                <c:pt idx="794">
                  <c:v>-171.63865112972573</c:v>
                </c:pt>
                <c:pt idx="795">
                  <c:v>-172.03865110169193</c:v>
                </c:pt>
                <c:pt idx="796">
                  <c:v>-172.43865107491976</c:v>
                </c:pt>
                <c:pt idx="797">
                  <c:v>-172.83865104935256</c:v>
                </c:pt>
                <c:pt idx="798">
                  <c:v>-173.23865102493608</c:v>
                </c:pt>
                <c:pt idx="799">
                  <c:v>-173.63865100161848</c:v>
                </c:pt>
                <c:pt idx="800">
                  <c:v>-174.03865097935042</c:v>
                </c:pt>
                <c:pt idx="801">
                  <c:v>-174.43865095808451</c:v>
                </c:pt>
                <c:pt idx="802">
                  <c:v>-174.83865093777578</c:v>
                </c:pt>
                <c:pt idx="803">
                  <c:v>-175.2386509183811</c:v>
                </c:pt>
                <c:pt idx="804">
                  <c:v>-175.63865089985933</c:v>
                </c:pt>
                <c:pt idx="805">
                  <c:v>-176.03865088217108</c:v>
                </c:pt>
                <c:pt idx="806">
                  <c:v>-176.43865086527899</c:v>
                </c:pt>
                <c:pt idx="807">
                  <c:v>-176.83865084914714</c:v>
                </c:pt>
                <c:pt idx="808">
                  <c:v>-177.23865083374142</c:v>
                </c:pt>
                <c:pt idx="809">
                  <c:v>-177.63865081902944</c:v>
                </c:pt>
                <c:pt idx="810">
                  <c:v>-178.03865080497877</c:v>
                </c:pt>
                <c:pt idx="811">
                  <c:v>-178.43865079156097</c:v>
                </c:pt>
                <c:pt idx="812">
                  <c:v>-178.83865077874736</c:v>
                </c:pt>
                <c:pt idx="813">
                  <c:v>-179.23865076651012</c:v>
                </c:pt>
                <c:pt idx="814">
                  <c:v>-179.63865075482366</c:v>
                </c:pt>
                <c:pt idx="815">
                  <c:v>-180.03865074366323</c:v>
                </c:pt>
                <c:pt idx="816">
                  <c:v>-180.43865073300503</c:v>
                </c:pt>
                <c:pt idx="817">
                  <c:v>-180.83865072282654</c:v>
                </c:pt>
                <c:pt idx="818">
                  <c:v>-181.23865071310615</c:v>
                </c:pt>
              </c:numCache>
            </c:numRef>
          </c:yVal>
          <c:smooth val="1"/>
          <c:extLst>
            <c:ext xmlns:c16="http://schemas.microsoft.com/office/drawing/2014/chart" uri="{C3380CC4-5D6E-409C-BE32-E72D297353CC}">
              <c16:uniqueId val="{00000001-3114-4D5C-ACDC-CBD9329D2D27}"/>
            </c:ext>
          </c:extLst>
        </c:ser>
        <c:ser>
          <c:idx val="2"/>
          <c:order val="2"/>
          <c:tx>
            <c:v>SLP</c:v>
          </c:tx>
          <c:marker>
            <c:symbol val="none"/>
          </c:marker>
          <c:xVal>
            <c:numRef>
              <c:f>Sheet2!$W$4:$W$822</c:f>
              <c:numCache>
                <c:formatCode>0</c:formatCode>
                <c:ptCount val="819"/>
                <c:pt idx="0">
                  <c:v>100</c:v>
                </c:pt>
                <c:pt idx="1">
                  <c:v>102.32929922807543</c:v>
                </c:pt>
                <c:pt idx="2">
                  <c:v>104.71285480508999</c:v>
                </c:pt>
                <c:pt idx="3">
                  <c:v>107.15193052376068</c:v>
                </c:pt>
                <c:pt idx="4">
                  <c:v>109.64781961431854</c:v>
                </c:pt>
                <c:pt idx="5">
                  <c:v>112.20184543019636</c:v>
                </c:pt>
                <c:pt idx="6">
                  <c:v>114.81536214968834</c:v>
                </c:pt>
                <c:pt idx="7">
                  <c:v>117.489755493953</c:v>
                </c:pt>
                <c:pt idx="8">
                  <c:v>120.22644346174133</c:v>
                </c:pt>
                <c:pt idx="9">
                  <c:v>123.02687708123818</c:v>
                </c:pt>
                <c:pt idx="10">
                  <c:v>125.8925411794168</c:v>
                </c:pt>
                <c:pt idx="11">
                  <c:v>128.82495516931345</c:v>
                </c:pt>
                <c:pt idx="12">
                  <c:v>131.82567385564076</c:v>
                </c:pt>
                <c:pt idx="13">
                  <c:v>134.89628825916535</c:v>
                </c:pt>
                <c:pt idx="14">
                  <c:v>138.03842646028852</c:v>
                </c:pt>
                <c:pt idx="15">
                  <c:v>141.25375446227542</c:v>
                </c:pt>
                <c:pt idx="16">
                  <c:v>144.54397707459276</c:v>
                </c:pt>
                <c:pt idx="17">
                  <c:v>147.91083881682073</c:v>
                </c:pt>
                <c:pt idx="18">
                  <c:v>151.35612484362088</c:v>
                </c:pt>
                <c:pt idx="19">
                  <c:v>154.88166189124817</c:v>
                </c:pt>
                <c:pt idx="20">
                  <c:v>158.48931924611136</c:v>
                </c:pt>
                <c:pt idx="21">
                  <c:v>162.18100973589299</c:v>
                </c:pt>
                <c:pt idx="22">
                  <c:v>165.95869074375614</c:v>
                </c:pt>
                <c:pt idx="23">
                  <c:v>169.82436524617447</c:v>
                </c:pt>
                <c:pt idx="24">
                  <c:v>173.78008287493756</c:v>
                </c:pt>
                <c:pt idx="25">
                  <c:v>177.82794100389236</c:v>
                </c:pt>
                <c:pt idx="26">
                  <c:v>181.97008586099841</c:v>
                </c:pt>
                <c:pt idx="27">
                  <c:v>186.2087136662868</c:v>
                </c:pt>
                <c:pt idx="28">
                  <c:v>190.54607179632478</c:v>
                </c:pt>
                <c:pt idx="29">
                  <c:v>194.98445997580464</c:v>
                </c:pt>
                <c:pt idx="30">
                  <c:v>199.52623149688804</c:v>
                </c:pt>
                <c:pt idx="31">
                  <c:v>204.17379446695298</c:v>
                </c:pt>
                <c:pt idx="32">
                  <c:v>208.92961308540401</c:v>
                </c:pt>
                <c:pt idx="33">
                  <c:v>213.79620895022333</c:v>
                </c:pt>
                <c:pt idx="34">
                  <c:v>218.77616239495538</c:v>
                </c:pt>
                <c:pt idx="35">
                  <c:v>223.87211385683403</c:v>
                </c:pt>
                <c:pt idx="36">
                  <c:v>229.08676527677738</c:v>
                </c:pt>
                <c:pt idx="37">
                  <c:v>234.42288153199235</c:v>
                </c:pt>
                <c:pt idx="38">
                  <c:v>239.88329190194906</c:v>
                </c:pt>
                <c:pt idx="39">
                  <c:v>245.47089156850305</c:v>
                </c:pt>
                <c:pt idx="40">
                  <c:v>251.188643150958</c:v>
                </c:pt>
                <c:pt idx="41">
                  <c:v>257.03957827688646</c:v>
                </c:pt>
                <c:pt idx="42">
                  <c:v>263.02679918953822</c:v>
                </c:pt>
                <c:pt idx="43">
                  <c:v>269.15348039269156</c:v>
                </c:pt>
                <c:pt idx="44">
                  <c:v>275.42287033381666</c:v>
                </c:pt>
                <c:pt idx="45">
                  <c:v>281.83829312644548</c:v>
                </c:pt>
                <c:pt idx="46">
                  <c:v>288.40315031266067</c:v>
                </c:pt>
                <c:pt idx="47">
                  <c:v>295.12092266663865</c:v>
                </c:pt>
                <c:pt idx="48">
                  <c:v>301.99517204020162</c:v>
                </c:pt>
                <c:pt idx="49">
                  <c:v>309.0295432513592</c:v>
                </c:pt>
                <c:pt idx="50">
                  <c:v>316.22776601683802</c:v>
                </c:pt>
                <c:pt idx="51">
                  <c:v>323.59365692962831</c:v>
                </c:pt>
                <c:pt idx="52">
                  <c:v>331.13112148259125</c:v>
                </c:pt>
                <c:pt idx="53">
                  <c:v>338.84415613920271</c:v>
                </c:pt>
                <c:pt idx="54">
                  <c:v>346.73685045253183</c:v>
                </c:pt>
                <c:pt idx="55">
                  <c:v>354.81338923357555</c:v>
                </c:pt>
                <c:pt idx="56">
                  <c:v>363.07805477010157</c:v>
                </c:pt>
                <c:pt idx="57">
                  <c:v>371.53522909717276</c:v>
                </c:pt>
                <c:pt idx="58">
                  <c:v>380.1893963205614</c:v>
                </c:pt>
                <c:pt idx="59">
                  <c:v>389.04514499428075</c:v>
                </c:pt>
                <c:pt idx="60">
                  <c:v>398.10717055349755</c:v>
                </c:pt>
                <c:pt idx="61">
                  <c:v>407.38027780411301</c:v>
                </c:pt>
                <c:pt idx="62">
                  <c:v>416.86938347033561</c:v>
                </c:pt>
                <c:pt idx="63">
                  <c:v>426.57951880159266</c:v>
                </c:pt>
                <c:pt idx="64">
                  <c:v>436.51583224016611</c:v>
                </c:pt>
                <c:pt idx="65">
                  <c:v>446.68359215096325</c:v>
                </c:pt>
                <c:pt idx="66">
                  <c:v>457.08818961487509</c:v>
                </c:pt>
                <c:pt idx="67">
                  <c:v>467.73514128719819</c:v>
                </c:pt>
                <c:pt idx="68">
                  <c:v>478.63009232263857</c:v>
                </c:pt>
                <c:pt idx="69">
                  <c:v>489.77881936844631</c:v>
                </c:pt>
                <c:pt idx="70">
                  <c:v>501.18723362727235</c:v>
                </c:pt>
                <c:pt idx="71">
                  <c:v>512.86138399136485</c:v>
                </c:pt>
                <c:pt idx="72">
                  <c:v>524.80746024977282</c:v>
                </c:pt>
                <c:pt idx="73">
                  <c:v>537.03179637025289</c:v>
                </c:pt>
                <c:pt idx="74">
                  <c:v>549.54087385762466</c:v>
                </c:pt>
                <c:pt idx="75">
                  <c:v>562.34132519034915</c:v>
                </c:pt>
                <c:pt idx="76">
                  <c:v>575.43993733715695</c:v>
                </c:pt>
                <c:pt idx="77">
                  <c:v>588.84365535558948</c:v>
                </c:pt>
                <c:pt idx="78">
                  <c:v>602.55958607435821</c:v>
                </c:pt>
                <c:pt idx="79">
                  <c:v>616.59500186148261</c:v>
                </c:pt>
                <c:pt idx="80">
                  <c:v>630.95734448019368</c:v>
                </c:pt>
                <c:pt idx="81">
                  <c:v>645.65422903465583</c:v>
                </c:pt>
                <c:pt idx="82">
                  <c:v>660.6934480075962</c:v>
                </c:pt>
                <c:pt idx="83">
                  <c:v>676.0829753919819</c:v>
                </c:pt>
                <c:pt idx="84">
                  <c:v>691.8309709189366</c:v>
                </c:pt>
                <c:pt idx="85">
                  <c:v>707.94578438413862</c:v>
                </c:pt>
                <c:pt idx="86">
                  <c:v>724.4359600749907</c:v>
                </c:pt>
                <c:pt idx="87">
                  <c:v>741.31024130091816</c:v>
                </c:pt>
                <c:pt idx="88">
                  <c:v>758.57757502918366</c:v>
                </c:pt>
                <c:pt idx="89">
                  <c:v>776.2471166286922</c:v>
                </c:pt>
                <c:pt idx="90">
                  <c:v>794.32823472428197</c:v>
                </c:pt>
                <c:pt idx="91">
                  <c:v>812.83051616409966</c:v>
                </c:pt>
                <c:pt idx="92">
                  <c:v>831.76377110267129</c:v>
                </c:pt>
                <c:pt idx="93">
                  <c:v>851.13803820237661</c:v>
                </c:pt>
                <c:pt idx="94">
                  <c:v>870.96358995608068</c:v>
                </c:pt>
                <c:pt idx="95">
                  <c:v>891.25093813374565</c:v>
                </c:pt>
                <c:pt idx="96">
                  <c:v>912.01083935590975</c:v>
                </c:pt>
                <c:pt idx="97">
                  <c:v>933.25430079699174</c:v>
                </c:pt>
                <c:pt idx="98">
                  <c:v>954.99258602143652</c:v>
                </c:pt>
                <c:pt idx="99">
                  <c:v>977.23722095581127</c:v>
                </c:pt>
                <c:pt idx="100">
                  <c:v>1000</c:v>
                </c:pt>
                <c:pt idx="101">
                  <c:v>1023.2929922807544</c:v>
                </c:pt>
                <c:pt idx="102">
                  <c:v>1047.1285480508998</c:v>
                </c:pt>
                <c:pt idx="103">
                  <c:v>1071.5193052376067</c:v>
                </c:pt>
                <c:pt idx="104">
                  <c:v>1096.4781961431861</c:v>
                </c:pt>
                <c:pt idx="105">
                  <c:v>1122.0184543019634</c:v>
                </c:pt>
                <c:pt idx="106">
                  <c:v>1148.1536214968835</c:v>
                </c:pt>
                <c:pt idx="107">
                  <c:v>1174.8975549395293</c:v>
                </c:pt>
                <c:pt idx="108">
                  <c:v>1202.2644346174136</c:v>
                </c:pt>
                <c:pt idx="109">
                  <c:v>1230.2687708123822</c:v>
                </c:pt>
                <c:pt idx="110">
                  <c:v>1258.9254117941678</c:v>
                </c:pt>
                <c:pt idx="111">
                  <c:v>1288.2495516931342</c:v>
                </c:pt>
                <c:pt idx="112">
                  <c:v>1318.2567385564084</c:v>
                </c:pt>
                <c:pt idx="113">
                  <c:v>1348.9628825916539</c:v>
                </c:pt>
                <c:pt idx="114">
                  <c:v>1380.3842646028861</c:v>
                </c:pt>
                <c:pt idx="115">
                  <c:v>1412.5375446227542</c:v>
                </c:pt>
                <c:pt idx="116">
                  <c:v>1445.4397707459284</c:v>
                </c:pt>
                <c:pt idx="117">
                  <c:v>1479.1083881682084</c:v>
                </c:pt>
                <c:pt idx="118">
                  <c:v>1513.5612484362091</c:v>
                </c:pt>
                <c:pt idx="119">
                  <c:v>1548.816618912482</c:v>
                </c:pt>
                <c:pt idx="120">
                  <c:v>1584.8931924611154</c:v>
                </c:pt>
                <c:pt idx="121">
                  <c:v>1621.8100973589303</c:v>
                </c:pt>
                <c:pt idx="122">
                  <c:v>1659.5869074375623</c:v>
                </c:pt>
                <c:pt idx="123">
                  <c:v>1698.2436524617444</c:v>
                </c:pt>
                <c:pt idx="124">
                  <c:v>1737.8008287493767</c:v>
                </c:pt>
                <c:pt idx="125">
                  <c:v>1778.2794100389242</c:v>
                </c:pt>
                <c:pt idx="126">
                  <c:v>1819.700858609983</c:v>
                </c:pt>
                <c:pt idx="127">
                  <c:v>1862.0871366628685</c:v>
                </c:pt>
                <c:pt idx="128">
                  <c:v>1905.460717963248</c:v>
                </c:pt>
                <c:pt idx="129">
                  <c:v>1949.8445997580459</c:v>
                </c:pt>
                <c:pt idx="130">
                  <c:v>1995.2623149688802</c:v>
                </c:pt>
                <c:pt idx="131">
                  <c:v>2041.7379446695315</c:v>
                </c:pt>
                <c:pt idx="132">
                  <c:v>2089.2961308540398</c:v>
                </c:pt>
                <c:pt idx="133">
                  <c:v>2137.962089502234</c:v>
                </c:pt>
                <c:pt idx="134">
                  <c:v>2187.7616239495524</c:v>
                </c:pt>
                <c:pt idx="135">
                  <c:v>2238.7211385683413</c:v>
                </c:pt>
                <c:pt idx="136">
                  <c:v>2290.8676527677744</c:v>
                </c:pt>
                <c:pt idx="137">
                  <c:v>2344.2288153199233</c:v>
                </c:pt>
                <c:pt idx="138">
                  <c:v>2398.8329190194913</c:v>
                </c:pt>
                <c:pt idx="139">
                  <c:v>2454.7089156850329</c:v>
                </c:pt>
                <c:pt idx="140">
                  <c:v>2511.8864315095807</c:v>
                </c:pt>
                <c:pt idx="141">
                  <c:v>2570.3957827688664</c:v>
                </c:pt>
                <c:pt idx="142">
                  <c:v>2630.2679918953818</c:v>
                </c:pt>
                <c:pt idx="143">
                  <c:v>2691.5348039269179</c:v>
                </c:pt>
                <c:pt idx="144">
                  <c:v>2754.2287033381681</c:v>
                </c:pt>
                <c:pt idx="145">
                  <c:v>2818.3829312644552</c:v>
                </c:pt>
                <c:pt idx="146">
                  <c:v>2884.0315031266073</c:v>
                </c:pt>
                <c:pt idx="147">
                  <c:v>2951.2092266663894</c:v>
                </c:pt>
                <c:pt idx="148">
                  <c:v>3019.9517204020167</c:v>
                </c:pt>
                <c:pt idx="149">
                  <c:v>3090.2954325135938</c:v>
                </c:pt>
                <c:pt idx="150">
                  <c:v>3162.2776601683827</c:v>
                </c:pt>
                <c:pt idx="151">
                  <c:v>3235.9365692962824</c:v>
                </c:pt>
                <c:pt idx="152">
                  <c:v>3311.3112148259138</c:v>
                </c:pt>
                <c:pt idx="153">
                  <c:v>3388.4415613920246</c:v>
                </c:pt>
                <c:pt idx="154">
                  <c:v>3467.3685045253183</c:v>
                </c:pt>
                <c:pt idx="155">
                  <c:v>3548.1338923357566</c:v>
                </c:pt>
                <c:pt idx="156">
                  <c:v>3630.7805477010152</c:v>
                </c:pt>
                <c:pt idx="157">
                  <c:v>3715.3522909717267</c:v>
                </c:pt>
                <c:pt idx="158">
                  <c:v>3801.8939632056163</c:v>
                </c:pt>
                <c:pt idx="159">
                  <c:v>3890.4514499428064</c:v>
                </c:pt>
                <c:pt idx="160">
                  <c:v>3981.071705534976</c:v>
                </c:pt>
                <c:pt idx="161">
                  <c:v>4073.8027780411271</c:v>
                </c:pt>
                <c:pt idx="162">
                  <c:v>4168.6938347033574</c:v>
                </c:pt>
                <c:pt idx="163">
                  <c:v>4265.7951880159289</c:v>
                </c:pt>
                <c:pt idx="164">
                  <c:v>4365.1583224016622</c:v>
                </c:pt>
                <c:pt idx="165">
                  <c:v>4466.8359215096334</c:v>
                </c:pt>
                <c:pt idx="166">
                  <c:v>4570.8818961487559</c:v>
                </c:pt>
                <c:pt idx="167">
                  <c:v>4677.3514128719835</c:v>
                </c:pt>
                <c:pt idx="168">
                  <c:v>4786.3009232263885</c:v>
                </c:pt>
                <c:pt idx="169">
                  <c:v>4897.7881936844624</c:v>
                </c:pt>
                <c:pt idx="170">
                  <c:v>5011.8723362727269</c:v>
                </c:pt>
                <c:pt idx="171">
                  <c:v>5128.6138399136516</c:v>
                </c:pt>
                <c:pt idx="172">
                  <c:v>5248.0746024977288</c:v>
                </c:pt>
                <c:pt idx="173">
                  <c:v>5370.3179637025296</c:v>
                </c:pt>
                <c:pt idx="174">
                  <c:v>5495.4087385762532</c:v>
                </c:pt>
                <c:pt idx="175">
                  <c:v>5623.4132519034929</c:v>
                </c:pt>
                <c:pt idx="176">
                  <c:v>5754.3993733715706</c:v>
                </c:pt>
                <c:pt idx="177">
                  <c:v>5888.4365535558954</c:v>
                </c:pt>
                <c:pt idx="178">
                  <c:v>6025.5958607435778</c:v>
                </c:pt>
                <c:pt idx="179">
                  <c:v>6165.9500186148271</c:v>
                </c:pt>
                <c:pt idx="180">
                  <c:v>6309.5734448019321</c:v>
                </c:pt>
                <c:pt idx="181">
                  <c:v>6456.5422903465596</c:v>
                </c:pt>
                <c:pt idx="182">
                  <c:v>6606.9344800759645</c:v>
                </c:pt>
                <c:pt idx="183">
                  <c:v>6760.8297539198211</c:v>
                </c:pt>
                <c:pt idx="184">
                  <c:v>6918.3097091893669</c:v>
                </c:pt>
                <c:pt idx="185">
                  <c:v>7079.4578438413873</c:v>
                </c:pt>
                <c:pt idx="186">
                  <c:v>7244.3596007499027</c:v>
                </c:pt>
                <c:pt idx="187">
                  <c:v>7413.1024130091828</c:v>
                </c:pt>
                <c:pt idx="188">
                  <c:v>7585.7757502918375</c:v>
                </c:pt>
                <c:pt idx="189">
                  <c:v>7762.4711662869231</c:v>
                </c:pt>
                <c:pt idx="190">
                  <c:v>7943.2823472428208</c:v>
                </c:pt>
                <c:pt idx="191">
                  <c:v>8128.3051616409975</c:v>
                </c:pt>
                <c:pt idx="192">
                  <c:v>8317.6377110267131</c:v>
                </c:pt>
                <c:pt idx="193">
                  <c:v>8511.3803820237772</c:v>
                </c:pt>
                <c:pt idx="194">
                  <c:v>8709.6358995608098</c:v>
                </c:pt>
                <c:pt idx="195">
                  <c:v>8912.509381337466</c:v>
                </c:pt>
                <c:pt idx="196">
                  <c:v>9120.1083935590977</c:v>
                </c:pt>
                <c:pt idx="197">
                  <c:v>9332.5430079699199</c:v>
                </c:pt>
                <c:pt idx="198">
                  <c:v>9549.9258602143673</c:v>
                </c:pt>
                <c:pt idx="199">
                  <c:v>9772.3722095581143</c:v>
                </c:pt>
                <c:pt idx="200">
                  <c:v>10000</c:v>
                </c:pt>
                <c:pt idx="201">
                  <c:v>10232.929922807547</c:v>
                </c:pt>
                <c:pt idx="202">
                  <c:v>10471.285480508999</c:v>
                </c:pt>
                <c:pt idx="203">
                  <c:v>10715.193052376069</c:v>
                </c:pt>
                <c:pt idx="204">
                  <c:v>10964.781961431863</c:v>
                </c:pt>
                <c:pt idx="205">
                  <c:v>11220.184543019637</c:v>
                </c:pt>
                <c:pt idx="206">
                  <c:v>11481.536214968839</c:v>
                </c:pt>
                <c:pt idx="207">
                  <c:v>11748.975549395294</c:v>
                </c:pt>
                <c:pt idx="208">
                  <c:v>12022.644346174138</c:v>
                </c:pt>
                <c:pt idx="209">
                  <c:v>12302.687708123824</c:v>
                </c:pt>
                <c:pt idx="210">
                  <c:v>12589.25411794168</c:v>
                </c:pt>
                <c:pt idx="211">
                  <c:v>12882.495516931347</c:v>
                </c:pt>
                <c:pt idx="212">
                  <c:v>13182.567385564089</c:v>
                </c:pt>
                <c:pt idx="213">
                  <c:v>13489.628825916541</c:v>
                </c:pt>
                <c:pt idx="214">
                  <c:v>13803.842646028863</c:v>
                </c:pt>
                <c:pt idx="215">
                  <c:v>14125.375446227545</c:v>
                </c:pt>
                <c:pt idx="216">
                  <c:v>14454.397707459288</c:v>
                </c:pt>
                <c:pt idx="217">
                  <c:v>14791.083881682087</c:v>
                </c:pt>
                <c:pt idx="218">
                  <c:v>15135.612484362093</c:v>
                </c:pt>
                <c:pt idx="219">
                  <c:v>15488.166189124822</c:v>
                </c:pt>
                <c:pt idx="220">
                  <c:v>15848.931924611155</c:v>
                </c:pt>
                <c:pt idx="221">
                  <c:v>16218.100973589308</c:v>
                </c:pt>
                <c:pt idx="222">
                  <c:v>16595.869074375627</c:v>
                </c:pt>
                <c:pt idx="223">
                  <c:v>16982.436524617446</c:v>
                </c:pt>
                <c:pt idx="224">
                  <c:v>17378.008287493773</c:v>
                </c:pt>
                <c:pt idx="225">
                  <c:v>17782.794100389245</c:v>
                </c:pt>
                <c:pt idx="226">
                  <c:v>18197.008586099833</c:v>
                </c:pt>
                <c:pt idx="227">
                  <c:v>18620.871366628686</c:v>
                </c:pt>
                <c:pt idx="228">
                  <c:v>19054.607179632483</c:v>
                </c:pt>
                <c:pt idx="229">
                  <c:v>19498.445997580464</c:v>
                </c:pt>
                <c:pt idx="230">
                  <c:v>19952.623149688803</c:v>
                </c:pt>
                <c:pt idx="231">
                  <c:v>20417.379446695319</c:v>
                </c:pt>
                <c:pt idx="232">
                  <c:v>20892.961308540398</c:v>
                </c:pt>
                <c:pt idx="233">
                  <c:v>21379.620895022344</c:v>
                </c:pt>
                <c:pt idx="234">
                  <c:v>21877.616239495528</c:v>
                </c:pt>
                <c:pt idx="235">
                  <c:v>22387.211385683418</c:v>
                </c:pt>
                <c:pt idx="236">
                  <c:v>22908.676527677748</c:v>
                </c:pt>
                <c:pt idx="237">
                  <c:v>23442.288153199239</c:v>
                </c:pt>
                <c:pt idx="238">
                  <c:v>23988.32919019492</c:v>
                </c:pt>
                <c:pt idx="239">
                  <c:v>24547.089156850339</c:v>
                </c:pt>
                <c:pt idx="240">
                  <c:v>25118.864315095812</c:v>
                </c:pt>
                <c:pt idx="241">
                  <c:v>25703.957827688668</c:v>
                </c:pt>
                <c:pt idx="242">
                  <c:v>26302.679918953821</c:v>
                </c:pt>
                <c:pt idx="243">
                  <c:v>26915.348039269185</c:v>
                </c:pt>
                <c:pt idx="244">
                  <c:v>27542.28703338169</c:v>
                </c:pt>
                <c:pt idx="245">
                  <c:v>28183.829312644561</c:v>
                </c:pt>
                <c:pt idx="246">
                  <c:v>28840.315031266076</c:v>
                </c:pt>
                <c:pt idx="247">
                  <c:v>29512.092266663898</c:v>
                </c:pt>
                <c:pt idx="248">
                  <c:v>30199.517204020176</c:v>
                </c:pt>
                <c:pt idx="249">
                  <c:v>30902.954325135921</c:v>
                </c:pt>
                <c:pt idx="250">
                  <c:v>31622.776601684531</c:v>
                </c:pt>
                <c:pt idx="251">
                  <c:v>32359.36569296358</c:v>
                </c:pt>
                <c:pt idx="252">
                  <c:v>33113.112148259883</c:v>
                </c:pt>
                <c:pt idx="253">
                  <c:v>33884.415613921039</c:v>
                </c:pt>
                <c:pt idx="254">
                  <c:v>34673.685045253958</c:v>
                </c:pt>
                <c:pt idx="255">
                  <c:v>35481.338923358424</c:v>
                </c:pt>
                <c:pt idx="256">
                  <c:v>36307.805477010959</c:v>
                </c:pt>
                <c:pt idx="257">
                  <c:v>37153.522909718165</c:v>
                </c:pt>
                <c:pt idx="258">
                  <c:v>38018.939632056979</c:v>
                </c:pt>
                <c:pt idx="259">
                  <c:v>38904.514499429002</c:v>
                </c:pt>
                <c:pt idx="260">
                  <c:v>39810.717055350688</c:v>
                </c:pt>
                <c:pt idx="261">
                  <c:v>40738.02778041226</c:v>
                </c:pt>
                <c:pt idx="262">
                  <c:v>41686.938347034535</c:v>
                </c:pt>
                <c:pt idx="263">
                  <c:v>42657.95188016029</c:v>
                </c:pt>
                <c:pt idx="264">
                  <c:v>43651.583224017639</c:v>
                </c:pt>
                <c:pt idx="265">
                  <c:v>44668.359215097371</c:v>
                </c:pt>
                <c:pt idx="266">
                  <c:v>45708.818961488585</c:v>
                </c:pt>
                <c:pt idx="267">
                  <c:v>46773.514128720919</c:v>
                </c:pt>
                <c:pt idx="268">
                  <c:v>47863.009232264958</c:v>
                </c:pt>
                <c:pt idx="269">
                  <c:v>48977.881936845763</c:v>
                </c:pt>
                <c:pt idx="270">
                  <c:v>50118.7233627284</c:v>
                </c:pt>
                <c:pt idx="271">
                  <c:v>51286.138399137766</c:v>
                </c:pt>
                <c:pt idx="272">
                  <c:v>52480.746024978471</c:v>
                </c:pt>
                <c:pt idx="273">
                  <c:v>53703.179637026609</c:v>
                </c:pt>
                <c:pt idx="274">
                  <c:v>54954.087385763814</c:v>
                </c:pt>
                <c:pt idx="275">
                  <c:v>56234.132519036291</c:v>
                </c:pt>
                <c:pt idx="276">
                  <c:v>57543.9937337171</c:v>
                </c:pt>
                <c:pt idx="277">
                  <c:v>58884.365535560224</c:v>
                </c:pt>
                <c:pt idx="278">
                  <c:v>60255.958607437242</c:v>
                </c:pt>
                <c:pt idx="279">
                  <c:v>61659.500186149708</c:v>
                </c:pt>
                <c:pt idx="280">
                  <c:v>63095.734448020849</c:v>
                </c:pt>
                <c:pt idx="281">
                  <c:v>64565.422903467101</c:v>
                </c:pt>
                <c:pt idx="282">
                  <c:v>66069.344800761188</c:v>
                </c:pt>
                <c:pt idx="283">
                  <c:v>67608.29753919979</c:v>
                </c:pt>
                <c:pt idx="284">
                  <c:v>69183.097091895295</c:v>
                </c:pt>
                <c:pt idx="285">
                  <c:v>70794.578438415469</c:v>
                </c:pt>
                <c:pt idx="286">
                  <c:v>72443.596007500717</c:v>
                </c:pt>
                <c:pt idx="287">
                  <c:v>74131.024130093487</c:v>
                </c:pt>
                <c:pt idx="288">
                  <c:v>75857.757502920154</c:v>
                </c:pt>
                <c:pt idx="289">
                  <c:v>77624.711662870977</c:v>
                </c:pt>
                <c:pt idx="290">
                  <c:v>79432.823472430129</c:v>
                </c:pt>
                <c:pt idx="291">
                  <c:v>81283.051616411802</c:v>
                </c:pt>
                <c:pt idx="292">
                  <c:v>83176.377110270929</c:v>
                </c:pt>
                <c:pt idx="293">
                  <c:v>85113.803820239584</c:v>
                </c:pt>
                <c:pt idx="294">
                  <c:v>87096.358995612216</c:v>
                </c:pt>
                <c:pt idx="295">
                  <c:v>89125.093813378786</c:v>
                </c:pt>
                <c:pt idx="296">
                  <c:v>91201.083935595307</c:v>
                </c:pt>
                <c:pt idx="297">
                  <c:v>93325.430079703525</c:v>
                </c:pt>
                <c:pt idx="298">
                  <c:v>95499.258602148111</c:v>
                </c:pt>
                <c:pt idx="299">
                  <c:v>97723.722095585676</c:v>
                </c:pt>
                <c:pt idx="300">
                  <c:v>100000.00000000471</c:v>
                </c:pt>
                <c:pt idx="301">
                  <c:v>102329.29922808021</c:v>
                </c:pt>
                <c:pt idx="302">
                  <c:v>104712.85480509486</c:v>
                </c:pt>
                <c:pt idx="303">
                  <c:v>107151.93052376565</c:v>
                </c:pt>
                <c:pt idx="304">
                  <c:v>109647.81961432361</c:v>
                </c:pt>
                <c:pt idx="305">
                  <c:v>112201.84543020178</c:v>
                </c:pt>
                <c:pt idx="306">
                  <c:v>114815.36214969361</c:v>
                </c:pt>
                <c:pt idx="307">
                  <c:v>117489.75549395839</c:v>
                </c:pt>
                <c:pt idx="308">
                  <c:v>120226.44346174685</c:v>
                </c:pt>
                <c:pt idx="309">
                  <c:v>123026.87708124405</c:v>
                </c:pt>
                <c:pt idx="310">
                  <c:v>125892.54117942275</c:v>
                </c:pt>
                <c:pt idx="311">
                  <c:v>128824.95516931932</c:v>
                </c:pt>
                <c:pt idx="312">
                  <c:v>131825.67385564678</c:v>
                </c:pt>
                <c:pt idx="313">
                  <c:v>134896.28825917176</c:v>
                </c:pt>
                <c:pt idx="314">
                  <c:v>138038.42646029504</c:v>
                </c:pt>
                <c:pt idx="315">
                  <c:v>141253.75446228212</c:v>
                </c:pt>
                <c:pt idx="316">
                  <c:v>144543.97707459933</c:v>
                </c:pt>
                <c:pt idx="317">
                  <c:v>147910.83881682772</c:v>
                </c:pt>
                <c:pt idx="318">
                  <c:v>151356.12484362794</c:v>
                </c:pt>
                <c:pt idx="319">
                  <c:v>154881.66189125541</c:v>
                </c:pt>
                <c:pt idx="320">
                  <c:v>158489.3192461188</c:v>
                </c:pt>
                <c:pt idx="321">
                  <c:v>162181.00973590088</c:v>
                </c:pt>
                <c:pt idx="322">
                  <c:v>165958.69074376384</c:v>
                </c:pt>
                <c:pt idx="323">
                  <c:v>169824.36524618237</c:v>
                </c:pt>
                <c:pt idx="324">
                  <c:v>173780.08287494563</c:v>
                </c:pt>
                <c:pt idx="325">
                  <c:v>177827.94100390084</c:v>
                </c:pt>
                <c:pt idx="326">
                  <c:v>181970.0858610071</c:v>
                </c:pt>
                <c:pt idx="327">
                  <c:v>186208.71366629537</c:v>
                </c:pt>
                <c:pt idx="328">
                  <c:v>190546.07179633353</c:v>
                </c:pt>
                <c:pt idx="329">
                  <c:v>194984.45997581352</c:v>
                </c:pt>
                <c:pt idx="330">
                  <c:v>199526.2314968975</c:v>
                </c:pt>
                <c:pt idx="331">
                  <c:v>204173.79446696263</c:v>
                </c:pt>
                <c:pt idx="332">
                  <c:v>208929.61308541353</c:v>
                </c:pt>
                <c:pt idx="333">
                  <c:v>213796.20895023298</c:v>
                </c:pt>
                <c:pt idx="334">
                  <c:v>218776.16239496562</c:v>
                </c:pt>
                <c:pt idx="335">
                  <c:v>223872.11385684973</c:v>
                </c:pt>
                <c:pt idx="336">
                  <c:v>229086.76527679298</c:v>
                </c:pt>
                <c:pt idx="337">
                  <c:v>234422.88153200864</c:v>
                </c:pt>
                <c:pt idx="338">
                  <c:v>239883.29190196586</c:v>
                </c:pt>
                <c:pt idx="339">
                  <c:v>245470.89156852019</c:v>
                </c:pt>
                <c:pt idx="340">
                  <c:v>251188.64315097555</c:v>
                </c:pt>
                <c:pt idx="341">
                  <c:v>257039.57827690477</c:v>
                </c:pt>
                <c:pt idx="342">
                  <c:v>263026.79918955651</c:v>
                </c:pt>
                <c:pt idx="343">
                  <c:v>269153.48039271031</c:v>
                </c:pt>
                <c:pt idx="344">
                  <c:v>275422.87033383577</c:v>
                </c:pt>
                <c:pt idx="345">
                  <c:v>281838.2931264654</c:v>
                </c:pt>
                <c:pt idx="346">
                  <c:v>288403.1503126811</c:v>
                </c:pt>
                <c:pt idx="347">
                  <c:v>295120.922666659</c:v>
                </c:pt>
                <c:pt idx="348">
                  <c:v>301995.1720402225</c:v>
                </c:pt>
                <c:pt idx="349">
                  <c:v>309029.54325138091</c:v>
                </c:pt>
                <c:pt idx="350">
                  <c:v>316227.76601686032</c:v>
                </c:pt>
                <c:pt idx="351">
                  <c:v>323593.6569296511</c:v>
                </c:pt>
                <c:pt idx="352">
                  <c:v>331131.1214826139</c:v>
                </c:pt>
                <c:pt idx="353">
                  <c:v>338844.15613922582</c:v>
                </c:pt>
                <c:pt idx="354">
                  <c:v>346736.85045255604</c:v>
                </c:pt>
                <c:pt idx="355">
                  <c:v>354813.38923360041</c:v>
                </c:pt>
                <c:pt idx="356">
                  <c:v>363078.05477012682</c:v>
                </c:pt>
                <c:pt idx="357">
                  <c:v>371535.22909719788</c:v>
                </c:pt>
                <c:pt idx="358">
                  <c:v>380189.39632058778</c:v>
                </c:pt>
                <c:pt idx="359">
                  <c:v>389045.14499430778</c:v>
                </c:pt>
                <c:pt idx="360">
                  <c:v>398107.17055352498</c:v>
                </c:pt>
                <c:pt idx="361">
                  <c:v>407380.27780414105</c:v>
                </c:pt>
                <c:pt idx="362">
                  <c:v>416869.38347036514</c:v>
                </c:pt>
                <c:pt idx="363">
                  <c:v>426579.51880162227</c:v>
                </c:pt>
                <c:pt idx="364">
                  <c:v>436515.83224019624</c:v>
                </c:pt>
                <c:pt idx="365">
                  <c:v>446683.59215099411</c:v>
                </c:pt>
                <c:pt idx="366">
                  <c:v>457088.18961490749</c:v>
                </c:pt>
                <c:pt idx="367">
                  <c:v>467735.14128723129</c:v>
                </c:pt>
                <c:pt idx="368">
                  <c:v>478630.09232267219</c:v>
                </c:pt>
                <c:pt idx="369">
                  <c:v>489778.81936847995</c:v>
                </c:pt>
                <c:pt idx="370">
                  <c:v>501187.23362730764</c:v>
                </c:pt>
                <c:pt idx="371">
                  <c:v>512861.383991401</c:v>
                </c:pt>
                <c:pt idx="372">
                  <c:v>524807.46024980955</c:v>
                </c:pt>
                <c:pt idx="373">
                  <c:v>537031.79637029045</c:v>
                </c:pt>
                <c:pt idx="374">
                  <c:v>549540.87385766313</c:v>
                </c:pt>
                <c:pt idx="375">
                  <c:v>562341.32519038848</c:v>
                </c:pt>
                <c:pt idx="376">
                  <c:v>575439.93733719713</c:v>
                </c:pt>
                <c:pt idx="377">
                  <c:v>588843.65535563009</c:v>
                </c:pt>
                <c:pt idx="378">
                  <c:v>602559.58607441373</c:v>
                </c:pt>
                <c:pt idx="379">
                  <c:v>616595.00186153932</c:v>
                </c:pt>
                <c:pt idx="380">
                  <c:v>630957.34448025166</c:v>
                </c:pt>
                <c:pt idx="381">
                  <c:v>645654.22903471533</c:v>
                </c:pt>
                <c:pt idx="382">
                  <c:v>660693.44800765836</c:v>
                </c:pt>
                <c:pt idx="383">
                  <c:v>676082.97539204429</c:v>
                </c:pt>
                <c:pt idx="384">
                  <c:v>691830.97091900045</c:v>
                </c:pt>
                <c:pt idx="385">
                  <c:v>707945.78438420314</c:v>
                </c:pt>
                <c:pt idx="386">
                  <c:v>724435.96007505804</c:v>
                </c:pt>
                <c:pt idx="387">
                  <c:v>741310.24130098708</c:v>
                </c:pt>
                <c:pt idx="388">
                  <c:v>758577.57502925477</c:v>
                </c:pt>
                <c:pt idx="389">
                  <c:v>776247.11662876303</c:v>
                </c:pt>
                <c:pt idx="390">
                  <c:v>794328.23472435586</c:v>
                </c:pt>
                <c:pt idx="391">
                  <c:v>812830.51616417523</c:v>
                </c:pt>
                <c:pt idx="392">
                  <c:v>831763.77110274858</c:v>
                </c:pt>
                <c:pt idx="393">
                  <c:v>851138.03820245573</c:v>
                </c:pt>
                <c:pt idx="394">
                  <c:v>870963.5899561618</c:v>
                </c:pt>
                <c:pt idx="395">
                  <c:v>891250.93813382846</c:v>
                </c:pt>
                <c:pt idx="396">
                  <c:v>912010.83935599448</c:v>
                </c:pt>
                <c:pt idx="397">
                  <c:v>933254.30079707771</c:v>
                </c:pt>
                <c:pt idx="398">
                  <c:v>954992.58602152625</c:v>
                </c:pt>
                <c:pt idx="399">
                  <c:v>977237.22095590306</c:v>
                </c:pt>
                <c:pt idx="400">
                  <c:v>1000000.0000000926</c:v>
                </c:pt>
                <c:pt idx="401">
                  <c:v>1023292.9922808487</c:v>
                </c:pt>
                <c:pt idx="402">
                  <c:v>1047128.548050998</c:v>
                </c:pt>
                <c:pt idx="403">
                  <c:v>1071519.3052377072</c:v>
                </c:pt>
                <c:pt idx="404">
                  <c:v>1096478.1961432882</c:v>
                </c:pt>
                <c:pt idx="405">
                  <c:v>1122018.4543020669</c:v>
                </c:pt>
                <c:pt idx="406">
                  <c:v>1148153.6214969885</c:v>
                </c:pt>
                <c:pt idx="407">
                  <c:v>1174897.5549396398</c:v>
                </c:pt>
                <c:pt idx="408">
                  <c:v>1202264.4346175254</c:v>
                </c:pt>
                <c:pt idx="409">
                  <c:v>1230268.7708124965</c:v>
                </c:pt>
                <c:pt idx="410">
                  <c:v>1258925.4117942825</c:v>
                </c:pt>
                <c:pt idx="411">
                  <c:v>1288249.5516932542</c:v>
                </c:pt>
                <c:pt idx="412">
                  <c:v>1318256.7385565301</c:v>
                </c:pt>
                <c:pt idx="413">
                  <c:v>1348962.8825917793</c:v>
                </c:pt>
                <c:pt idx="414">
                  <c:v>1380384.2646030132</c:v>
                </c:pt>
                <c:pt idx="415">
                  <c:v>1412537.5446228881</c:v>
                </c:pt>
                <c:pt idx="416">
                  <c:v>1445439.7707460616</c:v>
                </c:pt>
                <c:pt idx="417">
                  <c:v>1479108.3881683447</c:v>
                </c:pt>
                <c:pt idx="418">
                  <c:v>1513561.2484363485</c:v>
                </c:pt>
                <c:pt idx="419">
                  <c:v>1548816.6189126275</c:v>
                </c:pt>
                <c:pt idx="420">
                  <c:v>1584893.1924612629</c:v>
                </c:pt>
                <c:pt idx="421">
                  <c:v>1621810.0973591171</c:v>
                </c:pt>
                <c:pt idx="422">
                  <c:v>1659586.9074377548</c:v>
                </c:pt>
                <c:pt idx="423">
                  <c:v>1698243.652461943</c:v>
                </c:pt>
                <c:pt idx="424">
                  <c:v>1737800.8287495789</c:v>
                </c:pt>
                <c:pt idx="425">
                  <c:v>1778279.4100391273</c:v>
                </c:pt>
                <c:pt idx="426">
                  <c:v>1819700.8586101958</c:v>
                </c:pt>
                <c:pt idx="427">
                  <c:v>1862087.1366630846</c:v>
                </c:pt>
                <c:pt idx="428">
                  <c:v>1905460.7179634692</c:v>
                </c:pt>
                <c:pt idx="429">
                  <c:v>1949844.5997582723</c:v>
                </c:pt>
                <c:pt idx="430">
                  <c:v>1995262.3149691082</c:v>
                </c:pt>
                <c:pt idx="431">
                  <c:v>2041737.9446697666</c:v>
                </c:pt>
                <c:pt idx="432">
                  <c:v>2089296.1308542823</c:v>
                </c:pt>
                <c:pt idx="433">
                  <c:v>2137962.0895024803</c:v>
                </c:pt>
                <c:pt idx="434">
                  <c:v>2187761.6239498062</c:v>
                </c:pt>
                <c:pt idx="435">
                  <c:v>2238721.138568603</c:v>
                </c:pt>
                <c:pt idx="436">
                  <c:v>2290867.6527680382</c:v>
                </c:pt>
                <c:pt idx="437">
                  <c:v>2344228.8153201933</c:v>
                </c:pt>
                <c:pt idx="438">
                  <c:v>2398832.9190197675</c:v>
                </c:pt>
                <c:pt idx="439">
                  <c:v>2454708.9156853179</c:v>
                </c:pt>
                <c:pt idx="440">
                  <c:v>2511886.4315098748</c:v>
                </c:pt>
                <c:pt idx="441">
                  <c:v>2570395.7827691603</c:v>
                </c:pt>
                <c:pt idx="442">
                  <c:v>2630267.991895685</c:v>
                </c:pt>
                <c:pt idx="443">
                  <c:v>2691534.8039272306</c:v>
                </c:pt>
                <c:pt idx="444">
                  <c:v>2754228.703338488</c:v>
                </c:pt>
                <c:pt idx="445">
                  <c:v>2818382.9312647828</c:v>
                </c:pt>
                <c:pt idx="446">
                  <c:v>2884031.5031269374</c:v>
                </c:pt>
                <c:pt idx="447">
                  <c:v>2951209.2266667299</c:v>
                </c:pt>
                <c:pt idx="448">
                  <c:v>3019951.7204023674</c:v>
                </c:pt>
                <c:pt idx="449">
                  <c:v>3090295.4325139499</c:v>
                </c:pt>
                <c:pt idx="450">
                  <c:v>3162277.660168747</c:v>
                </c:pt>
                <c:pt idx="451">
                  <c:v>3235936.5692966641</c:v>
                </c:pt>
                <c:pt idx="452">
                  <c:v>3311311.2148262952</c:v>
                </c:pt>
                <c:pt idx="453">
                  <c:v>3388441.5613924181</c:v>
                </c:pt>
                <c:pt idx="454">
                  <c:v>3467368.5045257183</c:v>
                </c:pt>
                <c:pt idx="455">
                  <c:v>3548133.8923361655</c:v>
                </c:pt>
                <c:pt idx="456">
                  <c:v>3630780.5477014398</c:v>
                </c:pt>
                <c:pt idx="457">
                  <c:v>3715352.2909721546</c:v>
                </c:pt>
                <c:pt idx="458">
                  <c:v>3801893.9632060509</c:v>
                </c:pt>
                <c:pt idx="459">
                  <c:v>3890451.4499432547</c:v>
                </c:pt>
                <c:pt idx="460">
                  <c:v>3981071.7055354384</c:v>
                </c:pt>
                <c:pt idx="461">
                  <c:v>4073802.778041604</c:v>
                </c:pt>
                <c:pt idx="462">
                  <c:v>4168693.8347038412</c:v>
                </c:pt>
                <c:pt idx="463">
                  <c:v>4265795.1880164174</c:v>
                </c:pt>
                <c:pt idx="464">
                  <c:v>4365158.322402169</c:v>
                </c:pt>
                <c:pt idx="465">
                  <c:v>4466835.921510255</c:v>
                </c:pt>
                <c:pt idx="466">
                  <c:v>4570881.8961493801</c:v>
                </c:pt>
                <c:pt idx="467">
                  <c:v>4677351.4128726339</c:v>
                </c:pt>
                <c:pt idx="468">
                  <c:v>4786300.9232270503</c:v>
                </c:pt>
                <c:pt idx="469">
                  <c:v>4897788.1936851442</c:v>
                </c:pt>
                <c:pt idx="470">
                  <c:v>5011872.3362734206</c:v>
                </c:pt>
                <c:pt idx="471">
                  <c:v>5128613.8399143713</c:v>
                </c:pt>
                <c:pt idx="472">
                  <c:v>5248074.602498455</c:v>
                </c:pt>
                <c:pt idx="473">
                  <c:v>5370317.9637032738</c:v>
                </c:pt>
                <c:pt idx="474">
                  <c:v>5495408.7385770082</c:v>
                </c:pt>
                <c:pt idx="475">
                  <c:v>5623413.2519042809</c:v>
                </c:pt>
                <c:pt idx="476">
                  <c:v>5754399.3733723778</c:v>
                </c:pt>
                <c:pt idx="477">
                  <c:v>5888436.5535567049</c:v>
                </c:pt>
                <c:pt idx="478">
                  <c:v>6025595.8607444111</c:v>
                </c:pt>
                <c:pt idx="479">
                  <c:v>6165950.0186156854</c:v>
                </c:pt>
                <c:pt idx="480">
                  <c:v>6309573.444802816</c:v>
                </c:pt>
                <c:pt idx="481">
                  <c:v>6456542.2903474588</c:v>
                </c:pt>
                <c:pt idx="482">
                  <c:v>6606934.4800768839</c:v>
                </c:pt>
                <c:pt idx="483">
                  <c:v>6760829.7539207507</c:v>
                </c:pt>
                <c:pt idx="484">
                  <c:v>6918309.7091903305</c:v>
                </c:pt>
                <c:pt idx="485">
                  <c:v>7079457.8438423667</c:v>
                </c:pt>
                <c:pt idx="486">
                  <c:v>7244359.600750911</c:v>
                </c:pt>
                <c:pt idx="487">
                  <c:v>7413102.4130102079</c:v>
                </c:pt>
                <c:pt idx="488">
                  <c:v>7585775.7502928935</c:v>
                </c:pt>
                <c:pt idx="489">
                  <c:v>7762471.1662879968</c:v>
                </c:pt>
                <c:pt idx="490">
                  <c:v>7943282.34724392</c:v>
                </c:pt>
                <c:pt idx="491">
                  <c:v>8128305.1616421212</c:v>
                </c:pt>
                <c:pt idx="492">
                  <c:v>8317637.7110278793</c:v>
                </c:pt>
                <c:pt idx="493">
                  <c:v>8511380.3820249606</c:v>
                </c:pt>
                <c:pt idx="494">
                  <c:v>8709635.8995620143</c:v>
                </c:pt>
                <c:pt idx="495">
                  <c:v>8912509.3813386895</c:v>
                </c:pt>
                <c:pt idx="496">
                  <c:v>9120108.393560376</c:v>
                </c:pt>
                <c:pt idx="497">
                  <c:v>9332543.0079712179</c:v>
                </c:pt>
                <c:pt idx="498">
                  <c:v>9549925.8602156974</c:v>
                </c:pt>
                <c:pt idx="499">
                  <c:v>9772372.2095594574</c:v>
                </c:pt>
                <c:pt idx="500">
                  <c:v>10000000.000001399</c:v>
                </c:pt>
                <c:pt idx="501">
                  <c:v>10232929.922808971</c:v>
                </c:pt>
                <c:pt idx="502">
                  <c:v>10471285.480510458</c:v>
                </c:pt>
                <c:pt idx="503">
                  <c:v>10715193.052377559</c:v>
                </c:pt>
                <c:pt idx="504">
                  <c:v>10964781.961433399</c:v>
                </c:pt>
                <c:pt idx="505">
                  <c:v>11220184.543021198</c:v>
                </c:pt>
                <c:pt idx="506">
                  <c:v>11481536.214970427</c:v>
                </c:pt>
                <c:pt idx="507">
                  <c:v>11748975.54939693</c:v>
                </c:pt>
                <c:pt idx="508">
                  <c:v>12022644.346176079</c:v>
                </c:pt>
                <c:pt idx="509">
                  <c:v>12302687.708125811</c:v>
                </c:pt>
                <c:pt idx="510">
                  <c:v>12589254.117943712</c:v>
                </c:pt>
                <c:pt idx="511">
                  <c:v>12882495.516933426</c:v>
                </c:pt>
                <c:pt idx="512">
                  <c:v>13182567.385566227</c:v>
                </c:pt>
                <c:pt idx="513">
                  <c:v>13489628.825918742</c:v>
                </c:pt>
                <c:pt idx="514">
                  <c:v>13803842.64603108</c:v>
                </c:pt>
                <c:pt idx="515">
                  <c:v>14125375.446229823</c:v>
                </c:pt>
                <c:pt idx="516">
                  <c:v>14454397.707461633</c:v>
                </c:pt>
                <c:pt idx="517">
                  <c:v>14791083.881684486</c:v>
                </c:pt>
                <c:pt idx="518">
                  <c:v>15135612.484364549</c:v>
                </c:pt>
                <c:pt idx="519">
                  <c:v>15488166.189127307</c:v>
                </c:pt>
                <c:pt idx="520">
                  <c:v>15848931.924613714</c:v>
                </c:pt>
                <c:pt idx="521">
                  <c:v>16218100.973591939</c:v>
                </c:pt>
                <c:pt idx="522">
                  <c:v>16595869.074378304</c:v>
                </c:pt>
                <c:pt idx="523">
                  <c:v>16982436.524620201</c:v>
                </c:pt>
                <c:pt idx="524">
                  <c:v>17378008.287496608</c:v>
                </c:pt>
                <c:pt idx="525">
                  <c:v>17782794.100392114</c:v>
                </c:pt>
                <c:pt idx="526">
                  <c:v>18197008.586102787</c:v>
                </c:pt>
                <c:pt idx="527">
                  <c:v>18620871.366631694</c:v>
                </c:pt>
                <c:pt idx="528">
                  <c:v>19054607.179635592</c:v>
                </c:pt>
                <c:pt idx="529">
                  <c:v>19498445.997583646</c:v>
                </c:pt>
                <c:pt idx="530">
                  <c:v>19952623.149692025</c:v>
                </c:pt>
                <c:pt idx="531">
                  <c:v>20417379.446698599</c:v>
                </c:pt>
                <c:pt idx="532">
                  <c:v>20892961.308543772</c:v>
                </c:pt>
                <c:pt idx="533">
                  <c:v>21379620.895025812</c:v>
                </c:pt>
                <c:pt idx="534">
                  <c:v>21877616.239499096</c:v>
                </c:pt>
                <c:pt idx="535">
                  <c:v>22387211.385687009</c:v>
                </c:pt>
                <c:pt idx="536">
                  <c:v>22908676.527681425</c:v>
                </c:pt>
                <c:pt idx="537">
                  <c:v>23442288.15320304</c:v>
                </c:pt>
                <c:pt idx="538">
                  <c:v>23988329.190198813</c:v>
                </c:pt>
                <c:pt idx="539">
                  <c:v>24547089.156854298</c:v>
                </c:pt>
                <c:pt idx="540">
                  <c:v>25118864.315099843</c:v>
                </c:pt>
                <c:pt idx="541">
                  <c:v>25703957.827692818</c:v>
                </c:pt>
                <c:pt idx="542">
                  <c:v>26302679.918958094</c:v>
                </c:pt>
                <c:pt idx="543">
                  <c:v>26915348.039273527</c:v>
                </c:pt>
                <c:pt idx="544">
                  <c:v>27542287.033386134</c:v>
                </c:pt>
                <c:pt idx="545">
                  <c:v>28183829.312649161</c:v>
                </c:pt>
                <c:pt idx="546">
                  <c:v>28840315.031270735</c:v>
                </c:pt>
                <c:pt idx="547">
                  <c:v>29512092.26666864</c:v>
                </c:pt>
                <c:pt idx="548">
                  <c:v>30199517.204025052</c:v>
                </c:pt>
                <c:pt idx="549">
                  <c:v>30902954.325140961</c:v>
                </c:pt>
                <c:pt idx="550">
                  <c:v>31622776.601688966</c:v>
                </c:pt>
                <c:pt idx="551">
                  <c:v>32359365.692968801</c:v>
                </c:pt>
                <c:pt idx="552">
                  <c:v>33113112.14826528</c:v>
                </c:pt>
                <c:pt idx="553">
                  <c:v>33884415.613926567</c:v>
                </c:pt>
                <c:pt idx="554">
                  <c:v>34673685.045259625</c:v>
                </c:pt>
                <c:pt idx="555">
                  <c:v>35481338.923364088</c:v>
                </c:pt>
                <c:pt idx="556">
                  <c:v>36307805.477016889</c:v>
                </c:pt>
                <c:pt idx="557">
                  <c:v>37153522.909724161</c:v>
                </c:pt>
                <c:pt idx="558">
                  <c:v>38018939.632063188</c:v>
                </c:pt>
                <c:pt idx="559">
                  <c:v>38904514.499435283</c:v>
                </c:pt>
                <c:pt idx="560">
                  <c:v>39810717.055357039</c:v>
                </c:pt>
                <c:pt idx="561">
                  <c:v>40738027.780418836</c:v>
                </c:pt>
                <c:pt idx="562">
                  <c:v>41686938.347041272</c:v>
                </c:pt>
                <c:pt idx="563">
                  <c:v>42657951.880167171</c:v>
                </c:pt>
                <c:pt idx="564">
                  <c:v>43651583.224024683</c:v>
                </c:pt>
                <c:pt idx="565">
                  <c:v>44668359.215104662</c:v>
                </c:pt>
                <c:pt idx="566">
                  <c:v>45708818.961495966</c:v>
                </c:pt>
                <c:pt idx="567">
                  <c:v>46773514.128728472</c:v>
                </c:pt>
                <c:pt idx="568">
                  <c:v>47863009.232272685</c:v>
                </c:pt>
                <c:pt idx="569">
                  <c:v>48977881.936853759</c:v>
                </c:pt>
                <c:pt idx="570">
                  <c:v>50118723.362736568</c:v>
                </c:pt>
                <c:pt idx="571">
                  <c:v>51286138.399145961</c:v>
                </c:pt>
                <c:pt idx="572">
                  <c:v>52480746.024986945</c:v>
                </c:pt>
                <c:pt idx="573">
                  <c:v>53703179.637035273</c:v>
                </c:pt>
                <c:pt idx="574">
                  <c:v>54954087.385772683</c:v>
                </c:pt>
                <c:pt idx="575">
                  <c:v>56234132.519045368</c:v>
                </c:pt>
                <c:pt idx="576">
                  <c:v>57543993.733726382</c:v>
                </c:pt>
                <c:pt idx="577">
                  <c:v>58884365.535569832</c:v>
                </c:pt>
                <c:pt idx="578">
                  <c:v>60255958.607446961</c:v>
                </c:pt>
                <c:pt idx="579">
                  <c:v>61659500.186159655</c:v>
                </c:pt>
                <c:pt idx="580">
                  <c:v>63095734.448031031</c:v>
                </c:pt>
                <c:pt idx="581">
                  <c:v>64565422.903477632</c:v>
                </c:pt>
                <c:pt idx="582">
                  <c:v>66069344.800771847</c:v>
                </c:pt>
                <c:pt idx="583">
                  <c:v>67608297.539210707</c:v>
                </c:pt>
                <c:pt idx="584">
                  <c:v>69183097.091906458</c:v>
                </c:pt>
                <c:pt idx="585">
                  <c:v>70794578.438426882</c:v>
                </c:pt>
                <c:pt idx="586">
                  <c:v>72443596.007512525</c:v>
                </c:pt>
                <c:pt idx="587">
                  <c:v>74131024.130105585</c:v>
                </c:pt>
                <c:pt idx="588">
                  <c:v>75857757.502932385</c:v>
                </c:pt>
                <c:pt idx="589">
                  <c:v>77624711.662883505</c:v>
                </c:pt>
                <c:pt idx="590">
                  <c:v>79432823.472442955</c:v>
                </c:pt>
                <c:pt idx="591">
                  <c:v>81283051.616425052</c:v>
                </c:pt>
                <c:pt idx="592">
                  <c:v>83176377.110282585</c:v>
                </c:pt>
                <c:pt idx="593">
                  <c:v>85113803.820253327</c:v>
                </c:pt>
                <c:pt idx="594">
                  <c:v>87096358.995624259</c:v>
                </c:pt>
                <c:pt idx="595">
                  <c:v>89125093.813393027</c:v>
                </c:pt>
                <c:pt idx="596">
                  <c:v>91201083.935609847</c:v>
                </c:pt>
                <c:pt idx="597">
                  <c:v>93325430.079718754</c:v>
                </c:pt>
                <c:pt idx="598">
                  <c:v>95499258.602163702</c:v>
                </c:pt>
                <c:pt idx="599">
                  <c:v>97723722.095601618</c:v>
                </c:pt>
                <c:pt idx="600">
                  <c:v>100000000.00002068</c:v>
                </c:pt>
                <c:pt idx="601">
                  <c:v>102329299.22809692</c:v>
                </c:pt>
                <c:pt idx="602">
                  <c:v>104712854.80511194</c:v>
                </c:pt>
                <c:pt idx="603">
                  <c:v>107151930.52378313</c:v>
                </c:pt>
                <c:pt idx="604">
                  <c:v>109647819.61434153</c:v>
                </c:pt>
                <c:pt idx="605">
                  <c:v>112201845.43021989</c:v>
                </c:pt>
                <c:pt idx="606">
                  <c:v>114815362.14971235</c:v>
                </c:pt>
                <c:pt idx="607">
                  <c:v>117489755.49397758</c:v>
                </c:pt>
                <c:pt idx="608">
                  <c:v>120226443.46176647</c:v>
                </c:pt>
                <c:pt idx="609">
                  <c:v>123026877.08126393</c:v>
                </c:pt>
                <c:pt idx="610">
                  <c:v>125892541.17944308</c:v>
                </c:pt>
                <c:pt idx="611">
                  <c:v>128824955.16934036</c:v>
                </c:pt>
                <c:pt idx="612">
                  <c:v>131825673.85566828</c:v>
                </c:pt>
                <c:pt idx="613">
                  <c:v>134896288.25919357</c:v>
                </c:pt>
                <c:pt idx="614">
                  <c:v>138038426.46031731</c:v>
                </c:pt>
                <c:pt idx="615">
                  <c:v>141253754.46230492</c:v>
                </c:pt>
                <c:pt idx="616">
                  <c:v>144543977.07462293</c:v>
                </c:pt>
                <c:pt idx="617">
                  <c:v>147910838.81685162</c:v>
                </c:pt>
                <c:pt idx="618">
                  <c:v>151356124.84365237</c:v>
                </c:pt>
                <c:pt idx="619">
                  <c:v>154881661.89128041</c:v>
                </c:pt>
                <c:pt idx="620">
                  <c:v>158489319.24614435</c:v>
                </c:pt>
                <c:pt idx="621">
                  <c:v>162181009.73592675</c:v>
                </c:pt>
                <c:pt idx="622">
                  <c:v>165958690.7437906</c:v>
                </c:pt>
                <c:pt idx="623">
                  <c:v>169824365.24620977</c:v>
                </c:pt>
                <c:pt idx="624">
                  <c:v>173780082.87497368</c:v>
                </c:pt>
                <c:pt idx="625">
                  <c:v>177827941.00392923</c:v>
                </c:pt>
                <c:pt idx="626">
                  <c:v>181970085.86103681</c:v>
                </c:pt>
                <c:pt idx="627">
                  <c:v>186208713.66632539</c:v>
                </c:pt>
                <c:pt idx="628">
                  <c:v>190546071.79636425</c:v>
                </c:pt>
                <c:pt idx="629">
                  <c:v>194984459.97584498</c:v>
                </c:pt>
                <c:pt idx="630">
                  <c:v>199526231.49693006</c:v>
                </c:pt>
                <c:pt idx="631">
                  <c:v>204173794.46699595</c:v>
                </c:pt>
                <c:pt idx="632">
                  <c:v>208929613.08544725</c:v>
                </c:pt>
                <c:pt idx="633">
                  <c:v>213796208.95026746</c:v>
                </c:pt>
                <c:pt idx="634">
                  <c:v>218776162.39500052</c:v>
                </c:pt>
                <c:pt idx="635">
                  <c:v>223872113.85688108</c:v>
                </c:pt>
                <c:pt idx="636">
                  <c:v>229086765.27682549</c:v>
                </c:pt>
                <c:pt idx="637">
                  <c:v>234422881.5320465</c:v>
                </c:pt>
                <c:pt idx="638">
                  <c:v>239883291.9020046</c:v>
                </c:pt>
                <c:pt idx="639">
                  <c:v>245470891.56855461</c:v>
                </c:pt>
                <c:pt idx="640">
                  <c:v>251188643.15101612</c:v>
                </c:pt>
                <c:pt idx="641">
                  <c:v>257039578.2769458</c:v>
                </c:pt>
                <c:pt idx="642">
                  <c:v>263026799.18959898</c:v>
                </c:pt>
                <c:pt idx="643">
                  <c:v>269153480.39275372</c:v>
                </c:pt>
                <c:pt idx="644">
                  <c:v>275422870.33388025</c:v>
                </c:pt>
                <c:pt idx="645">
                  <c:v>281838293.12651044</c:v>
                </c:pt>
                <c:pt idx="646">
                  <c:v>288403150.31272817</c:v>
                </c:pt>
                <c:pt idx="647">
                  <c:v>295120922.66670662</c:v>
                </c:pt>
                <c:pt idx="648">
                  <c:v>301995172.04027122</c:v>
                </c:pt>
                <c:pt idx="649">
                  <c:v>309029543.25143027</c:v>
                </c:pt>
                <c:pt idx="650">
                  <c:v>316227766.01691192</c:v>
                </c:pt>
                <c:pt idx="651">
                  <c:v>323593656.92970389</c:v>
                </c:pt>
                <c:pt idx="652">
                  <c:v>331131121.48266727</c:v>
                </c:pt>
                <c:pt idx="653">
                  <c:v>338844156.1392805</c:v>
                </c:pt>
                <c:pt idx="654">
                  <c:v>346736850.45261264</c:v>
                </c:pt>
                <c:pt idx="655">
                  <c:v>354813389.23365825</c:v>
                </c:pt>
                <c:pt idx="656">
                  <c:v>363078054.77018601</c:v>
                </c:pt>
                <c:pt idx="657">
                  <c:v>371535229.09725785</c:v>
                </c:pt>
                <c:pt idx="658">
                  <c:v>380189396.32064986</c:v>
                </c:pt>
                <c:pt idx="659">
                  <c:v>389045144.99437124</c:v>
                </c:pt>
                <c:pt idx="660">
                  <c:v>398107170.55359</c:v>
                </c:pt>
                <c:pt idx="661">
                  <c:v>407380277.80420756</c:v>
                </c:pt>
                <c:pt idx="662">
                  <c:v>416869383.47043097</c:v>
                </c:pt>
                <c:pt idx="663">
                  <c:v>426579518.80169189</c:v>
                </c:pt>
                <c:pt idx="664">
                  <c:v>436515832.24026746</c:v>
                </c:pt>
                <c:pt idx="665">
                  <c:v>446683592.15106696</c:v>
                </c:pt>
                <c:pt idx="666">
                  <c:v>457088189.61498129</c:v>
                </c:pt>
                <c:pt idx="667">
                  <c:v>467735141.28730685</c:v>
                </c:pt>
                <c:pt idx="668">
                  <c:v>478630092.3227495</c:v>
                </c:pt>
                <c:pt idx="669">
                  <c:v>489778819.36855984</c:v>
                </c:pt>
                <c:pt idx="670">
                  <c:v>501187233.62738854</c:v>
                </c:pt>
                <c:pt idx="671">
                  <c:v>512861383.99148375</c:v>
                </c:pt>
                <c:pt idx="672">
                  <c:v>524807460.24989426</c:v>
                </c:pt>
                <c:pt idx="673">
                  <c:v>537031796.37037718</c:v>
                </c:pt>
                <c:pt idx="674">
                  <c:v>549540873.85775185</c:v>
                </c:pt>
                <c:pt idx="675">
                  <c:v>562341325.19047928</c:v>
                </c:pt>
                <c:pt idx="676">
                  <c:v>575439937.33729017</c:v>
                </c:pt>
                <c:pt idx="677">
                  <c:v>588843655.35572517</c:v>
                </c:pt>
                <c:pt idx="678">
                  <c:v>602559586.0744971</c:v>
                </c:pt>
                <c:pt idx="679">
                  <c:v>616595001.8616246</c:v>
                </c:pt>
                <c:pt idx="680">
                  <c:v>630957344.48033905</c:v>
                </c:pt>
                <c:pt idx="681">
                  <c:v>645654229.03482068</c:v>
                </c:pt>
                <c:pt idx="682">
                  <c:v>660693448.00776494</c:v>
                </c:pt>
                <c:pt idx="683">
                  <c:v>676082975.39215457</c:v>
                </c:pt>
                <c:pt idx="684">
                  <c:v>691830970.91911328</c:v>
                </c:pt>
                <c:pt idx="685">
                  <c:v>707945784.38431871</c:v>
                </c:pt>
                <c:pt idx="686">
                  <c:v>724435960.07517505</c:v>
                </c:pt>
                <c:pt idx="687">
                  <c:v>741310241.30110669</c:v>
                </c:pt>
                <c:pt idx="688">
                  <c:v>758577575.02937734</c:v>
                </c:pt>
                <c:pt idx="689">
                  <c:v>776247116.6288898</c:v>
                </c:pt>
                <c:pt idx="690">
                  <c:v>794328234.72448397</c:v>
                </c:pt>
                <c:pt idx="691">
                  <c:v>812830516.1643064</c:v>
                </c:pt>
                <c:pt idx="692">
                  <c:v>831763771.10288286</c:v>
                </c:pt>
                <c:pt idx="693">
                  <c:v>851138038.20259321</c:v>
                </c:pt>
                <c:pt idx="694">
                  <c:v>870963589.9563024</c:v>
                </c:pt>
                <c:pt idx="695">
                  <c:v>891250938.13397229</c:v>
                </c:pt>
                <c:pt idx="696">
                  <c:v>912010839.35614169</c:v>
                </c:pt>
                <c:pt idx="697">
                  <c:v>933254300.79722834</c:v>
                </c:pt>
                <c:pt idx="698">
                  <c:v>954992586.02167869</c:v>
                </c:pt>
                <c:pt idx="699">
                  <c:v>977237220.95605898</c:v>
                </c:pt>
                <c:pt idx="700">
                  <c:v>1000000000.0002539</c:v>
                </c:pt>
                <c:pt idx="701">
                  <c:v>1023292992.2810138</c:v>
                </c:pt>
                <c:pt idx="702">
                  <c:v>1047128548.0511653</c:v>
                </c:pt>
                <c:pt idx="703">
                  <c:v>1071519305.2378783</c:v>
                </c:pt>
                <c:pt idx="704">
                  <c:v>1096478196.1434631</c:v>
                </c:pt>
                <c:pt idx="705">
                  <c:v>1122018454.3022518</c:v>
                </c:pt>
                <c:pt idx="706">
                  <c:v>1148153621.4971778</c:v>
                </c:pt>
                <c:pt idx="707">
                  <c:v>1174897554.9398313</c:v>
                </c:pt>
                <c:pt idx="708">
                  <c:v>1202264434.6177216</c:v>
                </c:pt>
                <c:pt idx="709">
                  <c:v>1230268770.8126972</c:v>
                </c:pt>
                <c:pt idx="710">
                  <c:v>1258925411.7944858</c:v>
                </c:pt>
                <c:pt idx="711">
                  <c:v>1288249551.6934597</c:v>
                </c:pt>
                <c:pt idx="712">
                  <c:v>1318256738.5567405</c:v>
                </c:pt>
                <c:pt idx="713">
                  <c:v>1348962882.5919943</c:v>
                </c:pt>
                <c:pt idx="714">
                  <c:v>1380384264.6032383</c:v>
                </c:pt>
                <c:pt idx="715">
                  <c:v>1412537544.623116</c:v>
                </c:pt>
                <c:pt idx="716">
                  <c:v>1445439770.7462976</c:v>
                </c:pt>
                <c:pt idx="717">
                  <c:v>1479108388.1685858</c:v>
                </c:pt>
                <c:pt idx="718">
                  <c:v>1513561248.4365952</c:v>
                </c:pt>
                <c:pt idx="719">
                  <c:v>1548816618.9128776</c:v>
                </c:pt>
                <c:pt idx="720">
                  <c:v>1584893192.461513</c:v>
                </c:pt>
                <c:pt idx="721">
                  <c:v>1621810097.3593388</c:v>
                </c:pt>
                <c:pt idx="722">
                  <c:v>1659586907.4379847</c:v>
                </c:pt>
                <c:pt idx="723">
                  <c:v>1698243652.4621778</c:v>
                </c:pt>
                <c:pt idx="724">
                  <c:v>1737800828.749856</c:v>
                </c:pt>
                <c:pt idx="725">
                  <c:v>1778279410.0394206</c:v>
                </c:pt>
                <c:pt idx="726">
                  <c:v>1819700858.6104929</c:v>
                </c:pt>
                <c:pt idx="727">
                  <c:v>1862087136.6633887</c:v>
                </c:pt>
                <c:pt idx="728">
                  <c:v>1905460717.9637802</c:v>
                </c:pt>
                <c:pt idx="729">
                  <c:v>1949844599.7585905</c:v>
                </c:pt>
                <c:pt idx="730">
                  <c:v>1995262314.9694302</c:v>
                </c:pt>
                <c:pt idx="731">
                  <c:v>2041737944.6700928</c:v>
                </c:pt>
                <c:pt idx="732">
                  <c:v>2089296130.8546157</c:v>
                </c:pt>
                <c:pt idx="733">
                  <c:v>2137962089.5028291</c:v>
                </c:pt>
                <c:pt idx="734">
                  <c:v>2187761623.9501634</c:v>
                </c:pt>
                <c:pt idx="735">
                  <c:v>2238721138.5689645</c:v>
                </c:pt>
                <c:pt idx="736">
                  <c:v>2290867652.7684121</c:v>
                </c:pt>
                <c:pt idx="737">
                  <c:v>2344228815.3205757</c:v>
                </c:pt>
                <c:pt idx="738">
                  <c:v>2398832919.0201592</c:v>
                </c:pt>
                <c:pt idx="739">
                  <c:v>2454708915.6857147</c:v>
                </c:pt>
                <c:pt idx="740">
                  <c:v>2511886431.5102711</c:v>
                </c:pt>
                <c:pt idx="741">
                  <c:v>2570395782.7695704</c:v>
                </c:pt>
                <c:pt idx="742">
                  <c:v>2630267991.8961139</c:v>
                </c:pt>
                <c:pt idx="743">
                  <c:v>2691534803.9276648</c:v>
                </c:pt>
                <c:pt idx="744">
                  <c:v>2754228703.3389325</c:v>
                </c:pt>
                <c:pt idx="745">
                  <c:v>2818382931.2652373</c:v>
                </c:pt>
                <c:pt idx="746">
                  <c:v>2884031503.1274076</c:v>
                </c:pt>
                <c:pt idx="747">
                  <c:v>2951209226.6672058</c:v>
                </c:pt>
                <c:pt idx="748">
                  <c:v>3019951720.4028554</c:v>
                </c:pt>
                <c:pt idx="749">
                  <c:v>3090295432.5144486</c:v>
                </c:pt>
                <c:pt idx="750">
                  <c:v>3162277660.1692681</c:v>
                </c:pt>
                <c:pt idx="751">
                  <c:v>3235936569.2971921</c:v>
                </c:pt>
                <c:pt idx="752">
                  <c:v>3311311214.8268294</c:v>
                </c:pt>
                <c:pt idx="753">
                  <c:v>3388441561.3929653</c:v>
                </c:pt>
                <c:pt idx="754">
                  <c:v>3467368504.5262775</c:v>
                </c:pt>
                <c:pt idx="755">
                  <c:v>3548133892.3367381</c:v>
                </c:pt>
                <c:pt idx="756">
                  <c:v>3630780547.7020192</c:v>
                </c:pt>
                <c:pt idx="757">
                  <c:v>3715352290.9727545</c:v>
                </c:pt>
                <c:pt idx="758">
                  <c:v>3801893963.2066779</c:v>
                </c:pt>
                <c:pt idx="759">
                  <c:v>3890451449.9438963</c:v>
                </c:pt>
                <c:pt idx="760">
                  <c:v>3981071705.5360885</c:v>
                </c:pt>
                <c:pt idx="761">
                  <c:v>4073802778.0422688</c:v>
                </c:pt>
                <c:pt idx="762">
                  <c:v>4168693834.7045064</c:v>
                </c:pt>
                <c:pt idx="763">
                  <c:v>4265795188.0171056</c:v>
                </c:pt>
                <c:pt idx="764">
                  <c:v>4365158322.4028664</c:v>
                </c:pt>
                <c:pt idx="765">
                  <c:v>4466835921.5108652</c:v>
                </c:pt>
                <c:pt idx="766">
                  <c:v>4570881896.150012</c:v>
                </c:pt>
                <c:pt idx="767">
                  <c:v>4677351412.8732891</c:v>
                </c:pt>
                <c:pt idx="768">
                  <c:v>4786300923.2278233</c:v>
                </c:pt>
                <c:pt idx="769">
                  <c:v>4897788193.6859341</c:v>
                </c:pt>
                <c:pt idx="770">
                  <c:v>5011872336.2742472</c:v>
                </c:pt>
                <c:pt idx="771">
                  <c:v>5128613839.9152079</c:v>
                </c:pt>
                <c:pt idx="772">
                  <c:v>5248074602.4993029</c:v>
                </c:pt>
                <c:pt idx="773">
                  <c:v>5370317963.7041397</c:v>
                </c:pt>
                <c:pt idx="774">
                  <c:v>5495408738.5778952</c:v>
                </c:pt>
                <c:pt idx="775">
                  <c:v>5623413251.9051781</c:v>
                </c:pt>
                <c:pt idx="776">
                  <c:v>5754399373.3732967</c:v>
                </c:pt>
                <c:pt idx="777">
                  <c:v>5888436553.5576553</c:v>
                </c:pt>
                <c:pt idx="778">
                  <c:v>6025595860.7454052</c:v>
                </c:pt>
                <c:pt idx="779">
                  <c:v>6165950018.6166916</c:v>
                </c:pt>
                <c:pt idx="780">
                  <c:v>6309573444.8038464</c:v>
                </c:pt>
                <c:pt idx="781">
                  <c:v>6456542290.3485117</c:v>
                </c:pt>
                <c:pt idx="782">
                  <c:v>6606934480.0779381</c:v>
                </c:pt>
                <c:pt idx="783">
                  <c:v>6760829753.9218416</c:v>
                </c:pt>
                <c:pt idx="784">
                  <c:v>6918309709.1914358</c:v>
                </c:pt>
                <c:pt idx="785">
                  <c:v>7079457843.8434973</c:v>
                </c:pt>
                <c:pt idx="786">
                  <c:v>7244359600.7520924</c:v>
                </c:pt>
                <c:pt idx="787">
                  <c:v>7413102413.0114174</c:v>
                </c:pt>
                <c:pt idx="788">
                  <c:v>7585775750.2941322</c:v>
                </c:pt>
                <c:pt idx="789">
                  <c:v>7762471166.2892637</c:v>
                </c:pt>
                <c:pt idx="790">
                  <c:v>7943282347.2452154</c:v>
                </c:pt>
                <c:pt idx="791">
                  <c:v>8128305161.6434479</c:v>
                </c:pt>
                <c:pt idx="792">
                  <c:v>8317637711.0292225</c:v>
                </c:pt>
                <c:pt idx="793">
                  <c:v>8511380382.0263042</c:v>
                </c:pt>
                <c:pt idx="794">
                  <c:v>8709635899.5634041</c:v>
                </c:pt>
                <c:pt idx="795">
                  <c:v>8912509381.3401451</c:v>
                </c:pt>
                <c:pt idx="796">
                  <c:v>9120108393.5618477</c:v>
                </c:pt>
                <c:pt idx="797">
                  <c:v>9332543007.9727249</c:v>
                </c:pt>
                <c:pt idx="798">
                  <c:v>9549925860.2172394</c:v>
                </c:pt>
                <c:pt idx="799">
                  <c:v>9772372209.5610523</c:v>
                </c:pt>
                <c:pt idx="800">
                  <c:v>10000000000.003012</c:v>
                </c:pt>
                <c:pt idx="801">
                  <c:v>10232929922.810623</c:v>
                </c:pt>
                <c:pt idx="802">
                  <c:v>10471285480.512148</c:v>
                </c:pt>
                <c:pt idx="803">
                  <c:v>10715193052.379326</c:v>
                </c:pt>
                <c:pt idx="804">
                  <c:v>10964781961.435188</c:v>
                </c:pt>
                <c:pt idx="805">
                  <c:v>11220184543.02301</c:v>
                </c:pt>
                <c:pt idx="806">
                  <c:v>11481536214.972279</c:v>
                </c:pt>
                <c:pt idx="807">
                  <c:v>11748975549.398827</c:v>
                </c:pt>
                <c:pt idx="808">
                  <c:v>12022644346.177742</c:v>
                </c:pt>
                <c:pt idx="809">
                  <c:v>12302687708.127819</c:v>
                </c:pt>
                <c:pt idx="810">
                  <c:v>12589254117.945452</c:v>
                </c:pt>
                <c:pt idx="811">
                  <c:v>12882495516.935253</c:v>
                </c:pt>
                <c:pt idx="812">
                  <c:v>13182567385.568354</c:v>
                </c:pt>
                <c:pt idx="813">
                  <c:v>13489628825.92087</c:v>
                </c:pt>
                <c:pt idx="814">
                  <c:v>13803842646.033283</c:v>
                </c:pt>
                <c:pt idx="815">
                  <c:v>14125375446.23213</c:v>
                </c:pt>
                <c:pt idx="816">
                  <c:v>14454397707.463968</c:v>
                </c:pt>
                <c:pt idx="817">
                  <c:v>14791083881.686874</c:v>
                </c:pt>
                <c:pt idx="818">
                  <c:v>15135612484.366991</c:v>
                </c:pt>
              </c:numCache>
            </c:numRef>
          </c:xVal>
          <c:yVal>
            <c:numRef>
              <c:f>Sheet2!$BQ$4:$BQ$822</c:f>
              <c:numCache>
                <c:formatCode>General</c:formatCode>
                <c:ptCount val="819"/>
                <c:pt idx="0">
                  <c:v>-1.7068386970203128E-7</c:v>
                </c:pt>
                <c:pt idx="1">
                  <c:v>-1.7872795014654728E-7</c:v>
                </c:pt>
                <c:pt idx="2">
                  <c:v>-1.8715114630687406E-7</c:v>
                </c:pt>
                <c:pt idx="3">
                  <c:v>-1.9597130113563089E-7</c:v>
                </c:pt>
                <c:pt idx="4">
                  <c:v>-2.0520714573117977E-7</c:v>
                </c:pt>
                <c:pt idx="5">
                  <c:v>-2.1487826365752201E-7</c:v>
                </c:pt>
                <c:pt idx="6">
                  <c:v>-2.2500516712618387E-7</c:v>
                </c:pt>
                <c:pt idx="7">
                  <c:v>-2.356093384623147E-7</c:v>
                </c:pt>
                <c:pt idx="8">
                  <c:v>-2.4671325517721885E-7</c:v>
                </c:pt>
                <c:pt idx="9">
                  <c:v>-2.583404873654514E-7</c:v>
                </c:pt>
                <c:pt idx="10">
                  <c:v>-2.7051570445513155E-7</c:v>
                </c:pt>
                <c:pt idx="11">
                  <c:v>-2.8326472053135767E-7</c:v>
                </c:pt>
                <c:pt idx="12">
                  <c:v>-2.9661457437541445E-7</c:v>
                </c:pt>
                <c:pt idx="13">
                  <c:v>-3.1059358539579506E-7</c:v>
                </c:pt>
                <c:pt idx="14">
                  <c:v>-3.2523140666624395E-7</c:v>
                </c:pt>
                <c:pt idx="15">
                  <c:v>-3.4055908760707746E-7</c:v>
                </c:pt>
                <c:pt idx="16">
                  <c:v>-3.566091453454547E-7</c:v>
                </c:pt>
                <c:pt idx="17">
                  <c:v>-3.73415624503723E-7</c:v>
                </c:pt>
                <c:pt idx="18">
                  <c:v>-3.9101415023747365E-7</c:v>
                </c:pt>
                <c:pt idx="19">
                  <c:v>-4.0944207963500876E-7</c:v>
                </c:pt>
                <c:pt idx="20">
                  <c:v>-4.2873849014546313E-7</c:v>
                </c:pt>
                <c:pt idx="21">
                  <c:v>-4.4894430976307584E-7</c:v>
                </c:pt>
                <c:pt idx="22">
                  <c:v>-4.7010241056702166E-7</c:v>
                </c:pt>
                <c:pt idx="23">
                  <c:v>-4.9225764440159846E-7</c:v>
                </c:pt>
                <c:pt idx="24">
                  <c:v>-5.1545703477747817E-7</c:v>
                </c:pt>
                <c:pt idx="25">
                  <c:v>-5.3974977397880821E-7</c:v>
                </c:pt>
                <c:pt idx="26">
                  <c:v>-5.6518739085629017E-7</c:v>
                </c:pt>
                <c:pt idx="27">
                  <c:v>-5.9182385401032546E-7</c:v>
                </c:pt>
                <c:pt idx="28">
                  <c:v>-6.1971565665194687E-7</c:v>
                </c:pt>
                <c:pt idx="29">
                  <c:v>-6.4892194678715495E-7</c:v>
                </c:pt>
                <c:pt idx="30">
                  <c:v>-6.7950469404571299E-7</c:v>
                </c:pt>
                <c:pt idx="31">
                  <c:v>-7.1152876972047686E-7</c:v>
                </c:pt>
                <c:pt idx="32">
                  <c:v>-7.4506206923714987E-7</c:v>
                </c:pt>
                <c:pt idx="33">
                  <c:v>-7.8017576770125586E-7</c:v>
                </c:pt>
                <c:pt idx="34">
                  <c:v>-8.1694431700534689E-7</c:v>
                </c:pt>
                <c:pt idx="35">
                  <c:v>-8.5544571294794169E-7</c:v>
                </c:pt>
                <c:pt idx="36">
                  <c:v>-8.9576162059633774E-7</c:v>
                </c:pt>
                <c:pt idx="37">
                  <c:v>-9.3797756233073554E-7</c:v>
                </c:pt>
                <c:pt idx="38">
                  <c:v>-9.8218307985154279E-7</c:v>
                </c:pt>
                <c:pt idx="39">
                  <c:v>-1.0284719386171216E-6</c:v>
                </c:pt>
                <c:pt idx="40">
                  <c:v>-1.0769423168523216E-6</c:v>
                </c:pt>
                <c:pt idx="41">
                  <c:v>-1.1276970379517889E-6</c:v>
                </c:pt>
                <c:pt idx="42">
                  <c:v>-1.1808437565955869E-6</c:v>
                </c:pt>
                <c:pt idx="43">
                  <c:v>-1.2364951979028729E-6</c:v>
                </c:pt>
                <c:pt idx="44">
                  <c:v>-1.2947694178008258E-6</c:v>
                </c:pt>
                <c:pt idx="45">
                  <c:v>-1.355790009391277E-6</c:v>
                </c:pt>
                <c:pt idx="46">
                  <c:v>-1.419686411536116E-6</c:v>
                </c:pt>
                <c:pt idx="47">
                  <c:v>-1.4865941576544475E-6</c:v>
                </c:pt>
                <c:pt idx="48">
                  <c:v>-1.5566551746648396E-6</c:v>
                </c:pt>
                <c:pt idx="49">
                  <c:v>-1.6300180587837847E-6</c:v>
                </c:pt>
                <c:pt idx="50">
                  <c:v>-1.706838418827164E-6</c:v>
                </c:pt>
                <c:pt idx="51">
                  <c:v>-1.7872792262620951E-6</c:v>
                </c:pt>
                <c:pt idx="52">
                  <c:v>-1.871511078469375E-6</c:v>
                </c:pt>
                <c:pt idx="53">
                  <c:v>-1.9597126616218502E-6</c:v>
                </c:pt>
                <c:pt idx="54">
                  <c:v>-2.0520710544488348E-6</c:v>
                </c:pt>
                <c:pt idx="55">
                  <c:v>-2.1487821592918916E-6</c:v>
                </c:pt>
                <c:pt idx="56">
                  <c:v>-2.2500511158028581E-6</c:v>
                </c:pt>
                <c:pt idx="57">
                  <c:v>-2.3560927329642311E-6</c:v>
                </c:pt>
                <c:pt idx="58">
                  <c:v>-2.4671319201453884E-6</c:v>
                </c:pt>
                <c:pt idx="59">
                  <c:v>-2.5834042396642745E-6</c:v>
                </c:pt>
                <c:pt idx="60">
                  <c:v>-2.705156294449229E-6</c:v>
                </c:pt>
                <c:pt idx="61">
                  <c:v>-2.8326463365320817E-6</c:v>
                </c:pt>
                <c:pt idx="62">
                  <c:v>-2.96614479550227E-6</c:v>
                </c:pt>
                <c:pt idx="63">
                  <c:v>-3.1059348464986409E-6</c:v>
                </c:pt>
                <c:pt idx="64">
                  <c:v>-3.2523129945951047E-6</c:v>
                </c:pt>
                <c:pt idx="65">
                  <c:v>-3.4055897160819221E-6</c:v>
                </c:pt>
                <c:pt idx="66">
                  <c:v>-3.5660901508567028E-6</c:v>
                </c:pt>
                <c:pt idx="67">
                  <c:v>-3.7341547340631045E-6</c:v>
                </c:pt>
                <c:pt idx="68">
                  <c:v>-3.9101399386276318E-6</c:v>
                </c:pt>
                <c:pt idx="69">
                  <c:v>-4.0944190727635577E-6</c:v>
                </c:pt>
                <c:pt idx="70">
                  <c:v>-4.2873829974361117E-6</c:v>
                </c:pt>
                <c:pt idx="71">
                  <c:v>-4.4894410338007721E-6</c:v>
                </c:pt>
                <c:pt idx="72">
                  <c:v>-4.7010217578157821E-6</c:v>
                </c:pt>
                <c:pt idx="73">
                  <c:v>-4.9225739674699756E-6</c:v>
                </c:pt>
                <c:pt idx="74">
                  <c:v>-5.1545675892586439E-6</c:v>
                </c:pt>
                <c:pt idx="75">
                  <c:v>-5.3974947244877109E-6</c:v>
                </c:pt>
                <c:pt idx="76">
                  <c:v>-5.651870655076947E-6</c:v>
                </c:pt>
                <c:pt idx="77">
                  <c:v>-5.9182349226530427E-6</c:v>
                </c:pt>
                <c:pt idx="78">
                  <c:v>-6.1971525416852508E-6</c:v>
                </c:pt>
                <c:pt idx="79">
                  <c:v>-6.4892151325829144E-6</c:v>
                </c:pt>
                <c:pt idx="80">
                  <c:v>-6.7950421849784618E-6</c:v>
                </c:pt>
                <c:pt idx="81">
                  <c:v>-7.1152823836930547E-6</c:v>
                </c:pt>
                <c:pt idx="82">
                  <c:v>-7.4506150330651462E-6</c:v>
                </c:pt>
                <c:pt idx="83">
                  <c:v>-7.8017513829191396E-6</c:v>
                </c:pt>
                <c:pt idx="84">
                  <c:v>-8.1694362447985613E-6</c:v>
                </c:pt>
                <c:pt idx="85">
                  <c:v>-8.5544495406981808E-6</c:v>
                </c:pt>
                <c:pt idx="86">
                  <c:v>-8.9576079106221971E-6</c:v>
                </c:pt>
                <c:pt idx="87">
                  <c:v>-9.3797665120460752E-6</c:v>
                </c:pt>
                <c:pt idx="88">
                  <c:v>-9.8218207827363867E-6</c:v>
                </c:pt>
                <c:pt idx="89">
                  <c:v>-1.0284708390653122E-5</c:v>
                </c:pt>
                <c:pt idx="90">
                  <c:v>-1.0769411165532739E-5</c:v>
                </c:pt>
                <c:pt idx="91">
                  <c:v>-1.1276957217554269E-5</c:v>
                </c:pt>
                <c:pt idx="92">
                  <c:v>-1.180842311772605E-5</c:v>
                </c:pt>
                <c:pt idx="93">
                  <c:v>-1.2364936156387028E-5</c:v>
                </c:pt>
                <c:pt idx="94">
                  <c:v>-1.2947676780113235E-5</c:v>
                </c:pt>
                <c:pt idx="95">
                  <c:v>-1.3557881029593328E-5</c:v>
                </c:pt>
                <c:pt idx="96">
                  <c:v>-1.4196843237878148E-5</c:v>
                </c:pt>
                <c:pt idx="97">
                  <c:v>-1.486591870259911E-5</c:v>
                </c:pt>
                <c:pt idx="98">
                  <c:v>-1.5566526612775705E-5</c:v>
                </c:pt>
                <c:pt idx="99">
                  <c:v>-1.6300153027703658E-5</c:v>
                </c:pt>
                <c:pt idx="100">
                  <c:v>-1.7068354060288405E-5</c:v>
                </c:pt>
                <c:pt idx="101">
                  <c:v>-1.7872759150069428E-5</c:v>
                </c:pt>
                <c:pt idx="102">
                  <c:v>-1.8715074531048203E-5</c:v>
                </c:pt>
                <c:pt idx="103">
                  <c:v>-1.9597086824888837E-5</c:v>
                </c:pt>
                <c:pt idx="104">
                  <c:v>-2.0520666888712676E-5</c:v>
                </c:pt>
                <c:pt idx="105">
                  <c:v>-2.1487773737158145E-5</c:v>
                </c:pt>
                <c:pt idx="106">
                  <c:v>-2.2500458691071225E-5</c:v>
                </c:pt>
                <c:pt idx="107">
                  <c:v>-2.356086975668504E-5</c:v>
                </c:pt>
                <c:pt idx="108">
                  <c:v>-2.4671256193823902E-5</c:v>
                </c:pt>
                <c:pt idx="109">
                  <c:v>-2.5833973216237814E-5</c:v>
                </c:pt>
                <c:pt idx="110">
                  <c:v>-2.7051487063222964E-5</c:v>
                </c:pt>
                <c:pt idx="111">
                  <c:v>-2.8326380227484541E-5</c:v>
                </c:pt>
                <c:pt idx="112">
                  <c:v>-2.9661356839243761E-5</c:v>
                </c:pt>
                <c:pt idx="113">
                  <c:v>-3.1059248521927486E-5</c:v>
                </c:pt>
                <c:pt idx="114">
                  <c:v>-3.252302032406736E-5</c:v>
                </c:pt>
                <c:pt idx="115">
                  <c:v>-3.4055777044675876E-5</c:v>
                </c:pt>
                <c:pt idx="116">
                  <c:v>-3.5660769782380133E-5</c:v>
                </c:pt>
                <c:pt idx="117">
                  <c:v>-3.7341402853930479E-5</c:v>
                </c:pt>
                <c:pt idx="118">
                  <c:v>-3.910124102712069E-5</c:v>
                </c:pt>
                <c:pt idx="119">
                  <c:v>-4.0944017065230644E-5</c:v>
                </c:pt>
                <c:pt idx="120">
                  <c:v>-4.2873639613854191E-5</c:v>
                </c:pt>
                <c:pt idx="121">
                  <c:v>-4.4894201556444489E-5</c:v>
                </c:pt>
                <c:pt idx="122">
                  <c:v>-4.7009988644751165E-5</c:v>
                </c:pt>
                <c:pt idx="123">
                  <c:v>-4.9225488597021299E-5</c:v>
                </c:pt>
                <c:pt idx="124">
                  <c:v>-5.1545400630218686E-5</c:v>
                </c:pt>
                <c:pt idx="125">
                  <c:v>-5.3974645427232705E-5</c:v>
                </c:pt>
                <c:pt idx="126">
                  <c:v>-5.6518375550655796E-5</c:v>
                </c:pt>
                <c:pt idx="127">
                  <c:v>-5.9181986385106293E-5</c:v>
                </c:pt>
                <c:pt idx="128">
                  <c:v>-6.1971127567603298E-5</c:v>
                </c:pt>
                <c:pt idx="129">
                  <c:v>-6.4891715018830439E-5</c:v>
                </c:pt>
                <c:pt idx="130">
                  <c:v>-6.7949943404612171E-5</c:v>
                </c:pt>
                <c:pt idx="131">
                  <c:v>-7.1152299348737393E-5</c:v>
                </c:pt>
                <c:pt idx="132">
                  <c:v>-7.4505575144487855E-5</c:v>
                </c:pt>
                <c:pt idx="133">
                  <c:v>-7.8016883183789184E-5</c:v>
                </c:pt>
                <c:pt idx="134">
                  <c:v>-8.1693671029746449E-5</c:v>
                </c:pt>
                <c:pt idx="135">
                  <c:v>-8.5543737228050136E-5</c:v>
                </c:pt>
                <c:pt idx="136">
                  <c:v>-8.9575247776266907E-5</c:v>
                </c:pt>
                <c:pt idx="137">
                  <c:v>-9.3796753566373765E-5</c:v>
                </c:pt>
                <c:pt idx="138">
                  <c:v>-9.8217208388785786E-5</c:v>
                </c:pt>
                <c:pt idx="139">
                  <c:v>-1.0284598801671546E-4</c:v>
                </c:pt>
                <c:pt idx="140">
                  <c:v>-1.0769291001697852E-4</c:v>
                </c:pt>
                <c:pt idx="141">
                  <c:v>-1.1276825461322201E-4</c:v>
                </c:pt>
                <c:pt idx="142">
                  <c:v>-1.1808278646949243E-4</c:v>
                </c:pt>
                <c:pt idx="143">
                  <c:v>-1.2364777753400829E-4</c:v>
                </c:pt>
                <c:pt idx="144">
                  <c:v>-1.2947503089592367E-4</c:v>
                </c:pt>
                <c:pt idx="145">
                  <c:v>-1.3557690587788731E-4</c:v>
                </c:pt>
                <c:pt idx="146">
                  <c:v>-1.4196634417639804E-4</c:v>
                </c:pt>
                <c:pt idx="147">
                  <c:v>-1.4865689734798828E-4</c:v>
                </c:pt>
                <c:pt idx="148">
                  <c:v>-1.556627555371438E-4</c:v>
                </c:pt>
                <c:pt idx="149">
                  <c:v>-1.6299877753666846E-4</c:v>
                </c:pt>
                <c:pt idx="150">
                  <c:v>-1.7068052232135605E-4</c:v>
                </c:pt>
                <c:pt idx="151">
                  <c:v>-1.7872428201646889E-4</c:v>
                </c:pt>
                <c:pt idx="152">
                  <c:v>-1.8714711646600755E-4</c:v>
                </c:pt>
                <c:pt idx="153">
                  <c:v>-1.9596688936035804E-4</c:v>
                </c:pt>
                <c:pt idx="154">
                  <c:v>-2.052023061519634E-4</c:v>
                </c:pt>
                <c:pt idx="155">
                  <c:v>-2.148729536848723E-4</c:v>
                </c:pt>
                <c:pt idx="156">
                  <c:v>-2.2499934171475743E-4</c:v>
                </c:pt>
                <c:pt idx="157">
                  <c:v>-2.3560294639764386E-4</c:v>
                </c:pt>
                <c:pt idx="158">
                  <c:v>-2.4670625583524483E-4</c:v>
                </c:pt>
                <c:pt idx="159">
                  <c:v>-2.5833281770116709E-4</c:v>
                </c:pt>
                <c:pt idx="160">
                  <c:v>-2.7050728918538648E-4</c:v>
                </c:pt>
                <c:pt idx="161">
                  <c:v>-2.8325548926007223E-4</c:v>
                </c:pt>
                <c:pt idx="162">
                  <c:v>-2.966044533952222E-4</c:v>
                </c:pt>
                <c:pt idx="163">
                  <c:v>-3.1058249084776993E-4</c:v>
                </c:pt>
                <c:pt idx="164">
                  <c:v>-3.2521924469413536E-4</c:v>
                </c:pt>
                <c:pt idx="165">
                  <c:v>-3.4054575463445257E-4</c:v>
                </c:pt>
                <c:pt idx="166">
                  <c:v>-3.5659452277225052E-4</c:v>
                </c:pt>
                <c:pt idx="167">
                  <c:v>-3.7339958248563016E-4</c:v>
                </c:pt>
                <c:pt idx="168">
                  <c:v>-3.9099657057448665E-4</c:v>
                </c:pt>
                <c:pt idx="169">
                  <c:v>-4.0942280274202509E-4</c:v>
                </c:pt>
                <c:pt idx="170">
                  <c:v>-4.2871735269451911E-4</c:v>
                </c:pt>
                <c:pt idx="171">
                  <c:v>-4.4892113491088836E-4</c:v>
                </c:pt>
                <c:pt idx="172">
                  <c:v>-4.7007699131116384E-4</c:v>
                </c:pt>
                <c:pt idx="173">
                  <c:v>-4.9222978206259758E-4</c:v>
                </c:pt>
                <c:pt idx="174">
                  <c:v>-5.154264805886478E-4</c:v>
                </c:pt>
                <c:pt idx="175">
                  <c:v>-5.397162730303173E-4</c:v>
                </c:pt>
                <c:pt idx="176">
                  <c:v>-5.6515066254730407E-4</c:v>
                </c:pt>
                <c:pt idx="177">
                  <c:v>-5.9178357826014118E-4</c:v>
                </c:pt>
                <c:pt idx="178">
                  <c:v>-6.1967148959318785E-4</c:v>
                </c:pt>
                <c:pt idx="179">
                  <c:v>-6.4887352577737954E-4</c:v>
                </c:pt>
                <c:pt idx="180">
                  <c:v>-6.7945160109051024E-4</c:v>
                </c:pt>
                <c:pt idx="181">
                  <c:v>-7.1147054594904949E-4</c:v>
                </c:pt>
                <c:pt idx="182">
                  <c:v>-7.449982442105671E-4</c:v>
                </c:pt>
                <c:pt idx="183">
                  <c:v>-7.8010577681257543E-4</c:v>
                </c:pt>
                <c:pt idx="184">
                  <c:v>-8.1686757229229188E-4</c:v>
                </c:pt>
                <c:pt idx="185">
                  <c:v>-8.5536156433463242E-4</c:v>
                </c:pt>
                <c:pt idx="186">
                  <c:v>-8.9566935666468702E-4</c:v>
                </c:pt>
                <c:pt idx="187">
                  <c:v>-9.3787639579784494E-4</c:v>
                </c:pt>
                <c:pt idx="188">
                  <c:v>-9.8207215179831422E-4</c:v>
                </c:pt>
                <c:pt idx="189">
                  <c:v>-1.0283503075981981E-3</c:v>
                </c:pt>
                <c:pt idx="190">
                  <c:v>-1.0768089572019183E-3</c:v>
                </c:pt>
                <c:pt idx="191">
                  <c:v>-1.1275508131299693E-3</c:v>
                </c:pt>
                <c:pt idx="192">
                  <c:v>-1.1806834236819535E-3</c:v>
                </c:pt>
                <c:pt idx="193">
                  <c:v>-1.2363194003744366E-3</c:v>
                </c:pt>
                <c:pt idx="194">
                  <c:v>-1.2945766560397134E-3</c:v>
                </c:pt>
                <c:pt idx="195">
                  <c:v>-1.3555786540661533E-3</c:v>
                </c:pt>
                <c:pt idx="196">
                  <c:v>-1.4194546694097391E-3</c:v>
                </c:pt>
                <c:pt idx="197">
                  <c:v>-1.4863400617695956E-3</c:v>
                </c:pt>
                <c:pt idx="198">
                  <c:v>-1.5563765615966482E-3</c:v>
                </c:pt>
                <c:pt idx="199">
                  <c:v>-1.6297125695443183E-3</c:v>
                </c:pt>
                <c:pt idx="200">
                  <c:v>-1.7065034699215731E-3</c:v>
                </c:pt>
                <c:pt idx="201">
                  <c:v>-1.7869119587835575E-3</c:v>
                </c:pt>
                <c:pt idx="202">
                  <c:v>-1.8711083875050489E-3</c:v>
                </c:pt>
                <c:pt idx="203">
                  <c:v>-1.9592711223345655E-3</c:v>
                </c:pt>
                <c:pt idx="204">
                  <c:v>-2.0515869208087914E-3</c:v>
                </c:pt>
                <c:pt idx="205">
                  <c:v>-2.1482513258298031E-3</c:v>
                </c:pt>
                <c:pt idx="206">
                  <c:v>-2.2494690781468731E-3</c:v>
                </c:pt>
                <c:pt idx="207">
                  <c:v>-2.3554545480378251E-3</c:v>
                </c:pt>
                <c:pt idx="208">
                  <c:v>-2.4664321873430518E-3</c:v>
                </c:pt>
                <c:pt idx="209">
                  <c:v>-2.5826370024944626E-3</c:v>
                </c:pt>
                <c:pt idx="210">
                  <c:v>-2.7043150496567072E-3</c:v>
                </c:pt>
                <c:pt idx="211">
                  <c:v>-2.8317239530398584E-3</c:v>
                </c:pt>
                <c:pt idx="212">
                  <c:v>-2.9651334473075122E-3</c:v>
                </c:pt>
                <c:pt idx="213">
                  <c:v>-3.1048259454248845E-3</c:v>
                </c:pt>
                <c:pt idx="214">
                  <c:v>-3.2510971328218816E-3</c:v>
                </c:pt>
                <c:pt idx="215">
                  <c:v>-3.4042565893455928E-3</c:v>
                </c:pt>
                <c:pt idx="216">
                  <c:v>-3.5646284401743633E-3</c:v>
                </c:pt>
                <c:pt idx="217">
                  <c:v>-3.7325520369745485E-3</c:v>
                </c:pt>
                <c:pt idx="218">
                  <c:v>-3.9083826708098193E-3</c:v>
                </c:pt>
                <c:pt idx="219">
                  <c:v>-4.0924923181580803E-3</c:v>
                </c:pt>
                <c:pt idx="220">
                  <c:v>-4.2852704215924891E-3</c:v>
                </c:pt>
                <c:pt idx="221">
                  <c:v>-4.4871247066784201E-3</c:v>
                </c:pt>
                <c:pt idx="222">
                  <c:v>-4.6984820368973388E-3</c:v>
                </c:pt>
                <c:pt idx="223">
                  <c:v>-4.9197893080139823E-3</c:v>
                </c:pt>
                <c:pt idx="224">
                  <c:v>-5.1515143840301673E-3</c:v>
                </c:pt>
                <c:pt idx="225">
                  <c:v>-5.3941470763968326E-3</c:v>
                </c:pt>
                <c:pt idx="226">
                  <c:v>-5.6482001685076218E-3</c:v>
                </c:pt>
                <c:pt idx="227">
                  <c:v>-5.9142104875969537E-3</c:v>
                </c:pt>
                <c:pt idx="228">
                  <c:v>-6.1927400259801143E-3</c:v>
                </c:pt>
                <c:pt idx="229">
                  <c:v>-6.4843771141640891E-3</c:v>
                </c:pt>
                <c:pt idx="230">
                  <c:v>-6.7897376478960811E-3</c:v>
                </c:pt>
                <c:pt idx="231">
                  <c:v>-7.1094663716724377E-3</c:v>
                </c:pt>
                <c:pt idx="232">
                  <c:v>-7.4442382213323931E-3</c:v>
                </c:pt>
                <c:pt idx="233">
                  <c:v>-7.7947597281838267E-3</c:v>
                </c:pt>
                <c:pt idx="234">
                  <c:v>-8.1617704876048216E-3</c:v>
                </c:pt>
                <c:pt idx="235">
                  <c:v>-8.5460446948011984E-3</c:v>
                </c:pt>
                <c:pt idx="236">
                  <c:v>-8.948392750867536E-3</c:v>
                </c:pt>
                <c:pt idx="237">
                  <c:v>-9.3696629421242822E-3</c:v>
                </c:pt>
                <c:pt idx="238">
                  <c:v>-9.810743196070712E-3</c:v>
                </c:pt>
                <c:pt idx="239">
                  <c:v>-1.0272562917189526E-2</c:v>
                </c:pt>
                <c:pt idx="240">
                  <c:v>-1.0756094906236755E-2</c:v>
                </c:pt>
                <c:pt idx="241">
                  <c:v>-1.1262357366585398E-2</c:v>
                </c:pt>
                <c:pt idx="242">
                  <c:v>-1.1792416001324212E-2</c:v>
                </c:pt>
                <c:pt idx="243">
                  <c:v>-1.2347386205221765E-2</c:v>
                </c:pt>
                <c:pt idx="244">
                  <c:v>-1.29284353555E-2</c:v>
                </c:pt>
                <c:pt idx="245">
                  <c:v>-1.3536785205625257E-2</c:v>
                </c:pt>
                <c:pt idx="246">
                  <c:v>-1.4173714386603514E-2</c:v>
                </c:pt>
                <c:pt idx="247">
                  <c:v>-1.4840561020367106E-2</c:v>
                </c:pt>
                <c:pt idx="248">
                  <c:v>-1.5538725449784492E-2</c:v>
                </c:pt>
                <c:pt idx="249">
                  <c:v>-1.6269673090406483E-2</c:v>
                </c:pt>
                <c:pt idx="250">
                  <c:v>-1.703493740884917E-2</c:v>
                </c:pt>
                <c:pt idx="251">
                  <c:v>-1.7836123033229116E-2</c:v>
                </c:pt>
                <c:pt idx="252">
                  <c:v>-1.8674909000863379E-2</c:v>
                </c:pt>
                <c:pt idx="253">
                  <c:v>-1.9553052149003582E-2</c:v>
                </c:pt>
                <c:pt idx="254">
                  <c:v>-2.0472390654317885E-2</c:v>
                </c:pt>
                <c:pt idx="255">
                  <c:v>-2.1434847727153539E-2</c:v>
                </c:pt>
                <c:pt idx="256">
                  <c:v>-2.2442435466587189E-2</c:v>
                </c:pt>
                <c:pt idx="257">
                  <c:v>-2.3497258882835961E-2</c:v>
                </c:pt>
                <c:pt idx="258">
                  <c:v>-2.4601520093286373E-2</c:v>
                </c:pt>
                <c:pt idx="259">
                  <c:v>-2.5757522699074761E-2</c:v>
                </c:pt>
                <c:pt idx="260">
                  <c:v>-2.6967676348963184E-2</c:v>
                </c:pt>
                <c:pt idx="261">
                  <c:v>-2.8234501497617977E-2</c:v>
                </c:pt>
                <c:pt idx="262">
                  <c:v>-2.9560634365492361E-2</c:v>
                </c:pt>
                <c:pt idx="263">
                  <c:v>-3.0948832107726181E-2</c:v>
                </c:pt>
                <c:pt idx="264">
                  <c:v>-3.2401978199636861E-2</c:v>
                </c:pt>
                <c:pt idx="265">
                  <c:v>-3.3923088046387079E-2</c:v>
                </c:pt>
                <c:pt idx="266">
                  <c:v>-3.5515314824772728E-2</c:v>
                </c:pt>
                <c:pt idx="267">
                  <c:v>-3.7181955564980787E-2</c:v>
                </c:pt>
                <c:pt idx="268">
                  <c:v>-3.8926457480443918E-2</c:v>
                </c:pt>
                <c:pt idx="269">
                  <c:v>-4.0752424553792584E-2</c:v>
                </c:pt>
                <c:pt idx="270">
                  <c:v>-4.2663624387246121E-2</c:v>
                </c:pt>
                <c:pt idx="271">
                  <c:v>-4.466399532557986E-2</c:v>
                </c:pt>
                <c:pt idx="272">
                  <c:v>-4.6757653859937735E-2</c:v>
                </c:pt>
                <c:pt idx="273">
                  <c:v>-4.8948902320604538E-2</c:v>
                </c:pt>
                <c:pt idx="274">
                  <c:v>-5.1242236867167952E-2</c:v>
                </c:pt>
                <c:pt idx="275">
                  <c:v>-5.3642355783684231E-2</c:v>
                </c:pt>
                <c:pt idx="276">
                  <c:v>-5.6154168087286127E-2</c:v>
                </c:pt>
                <c:pt idx="277">
                  <c:v>-5.8782802457485982E-2</c:v>
                </c:pt>
                <c:pt idx="278">
                  <c:v>-6.1533616493952795E-2</c:v>
                </c:pt>
                <c:pt idx="279">
                  <c:v>-6.4412206309788167E-2</c:v>
                </c:pt>
                <c:pt idx="280">
                  <c:v>-6.7424416467111614E-2</c:v>
                </c:pt>
                <c:pt idx="281">
                  <c:v>-7.0576350261283921E-2</c:v>
                </c:pt>
                <c:pt idx="282">
                  <c:v>-7.3874380359635339E-2</c:v>
                </c:pt>
                <c:pt idx="283">
                  <c:v>-7.7325159799645368E-2</c:v>
                </c:pt>
                <c:pt idx="284">
                  <c:v>-8.0935633351349803E-2</c:v>
                </c:pt>
                <c:pt idx="285">
                  <c:v>-8.4713049247222491E-2</c:v>
                </c:pt>
                <c:pt idx="286">
                  <c:v>-8.8664971282501226E-2</c:v>
                </c:pt>
                <c:pt idx="287">
                  <c:v>-9.279929128731515E-2</c:v>
                </c:pt>
                <c:pt idx="288">
                  <c:v>-9.7124241971110678E-2</c:v>
                </c:pt>
                <c:pt idx="289">
                  <c:v>-0.10164841013827783</c:v>
                </c:pt>
                <c:pt idx="290">
                  <c:v>-0.10638075027253197</c:v>
                </c:pt>
                <c:pt idx="291">
                  <c:v>-0.11133059848576268</c:v>
                </c:pt>
                <c:pt idx="292">
                  <c:v>-0.11650768682527896</c:v>
                </c:pt>
                <c:pt idx="293">
                  <c:v>-0.12192215793117413</c:v>
                </c:pt>
                <c:pt idx="294">
                  <c:v>-0.12758458003346648</c:v>
                </c:pt>
                <c:pt idx="295">
                  <c:v>-0.13350596227578335</c:v>
                </c:pt>
                <c:pt idx="296">
                  <c:v>-0.13969777035007758</c:v>
                </c:pt>
                <c:pt idx="297">
                  <c:v>-0.14617194242330084</c:v>
                </c:pt>
                <c:pt idx="298">
                  <c:v>-0.15294090533419996</c:v>
                </c:pt>
                <c:pt idx="299">
                  <c:v>-0.16001759103454599</c:v>
                </c:pt>
                <c:pt idx="300">
                  <c:v>-0.16741545324508386</c:v>
                </c:pt>
                <c:pt idx="301">
                  <c:v>-0.17514848429306978</c:v>
                </c:pt>
                <c:pt idx="302">
                  <c:v>-0.18323123209273406</c:v>
                </c:pt>
                <c:pt idx="303">
                  <c:v>-0.19167881722611041</c:v>
                </c:pt>
                <c:pt idx="304">
                  <c:v>-0.2005069500761838</c:v>
                </c:pt>
                <c:pt idx="305">
                  <c:v>-0.20973194795867783</c:v>
                </c:pt>
                <c:pt idx="306">
                  <c:v>-0.21937075219342245</c:v>
                </c:pt>
                <c:pt idx="307">
                  <c:v>-0.22944094504967255</c:v>
                </c:pt>
                <c:pt idx="308">
                  <c:v>-0.2399607664936057</c:v>
                </c:pt>
                <c:pt idx="309">
                  <c:v>-0.25094913065910318</c:v>
                </c:pt>
                <c:pt idx="310">
                  <c:v>-0.26242564195622953</c:v>
                </c:pt>
                <c:pt idx="311">
                  <c:v>-0.27441061072372919</c:v>
                </c:pt>
                <c:pt idx="312">
                  <c:v>-0.28692506832500364</c:v>
                </c:pt>
                <c:pt idx="313">
                  <c:v>-0.29999078157826686</c:v>
                </c:pt>
                <c:pt idx="314">
                  <c:v>-0.31363026640402297</c:v>
                </c:pt>
                <c:pt idx="315">
                  <c:v>-0.32786680056443812</c:v>
                </c:pt>
                <c:pt idx="316">
                  <c:v>-0.34272443536069253</c:v>
                </c:pt>
                <c:pt idx="317">
                  <c:v>-0.35822800614631756</c:v>
                </c:pt>
                <c:pt idx="318">
                  <c:v>-0.37440314150551135</c:v>
                </c:pt>
                <c:pt idx="319">
                  <c:v>-0.39127627093795742</c:v>
                </c:pt>
                <c:pt idx="320">
                  <c:v>-0.40887463088274212</c:v>
                </c:pt>
                <c:pt idx="321">
                  <c:v>-0.42722626890697446</c:v>
                </c:pt>
                <c:pt idx="322">
                  <c:v>-0.44636004587715572</c:v>
                </c:pt>
                <c:pt idx="323">
                  <c:v>-0.46630563592455643</c:v>
                </c:pt>
                <c:pt idx="324">
                  <c:v>-0.48709352401048672</c:v>
                </c:pt>
                <c:pt idx="325">
                  <c:v>-0.50875500089184333</c:v>
                </c:pt>
                <c:pt idx="326">
                  <c:v>-0.53132215528383442</c:v>
                </c:pt>
                <c:pt idx="327">
                  <c:v>-0.55482786301402565</c:v>
                </c:pt>
                <c:pt idx="328">
                  <c:v>-0.57930577296091545</c:v>
                </c:pt>
                <c:pt idx="329">
                  <c:v>-0.6047902895705608</c:v>
                </c:pt>
                <c:pt idx="330">
                  <c:v>-0.63131655174783718</c:v>
                </c:pt>
                <c:pt idx="331">
                  <c:v>-0.65892040792283524</c:v>
                </c:pt>
                <c:pt idx="332">
                  <c:v>-0.68763838710031577</c:v>
                </c:pt>
                <c:pt idx="333">
                  <c:v>-0.7175076657096191</c:v>
                </c:pt>
                <c:pt idx="334">
                  <c:v>-0.74856603008430089</c:v>
                </c:pt>
                <c:pt idx="335">
                  <c:v>-0.7808518344162545</c:v>
                </c:pt>
                <c:pt idx="336">
                  <c:v>-0.81440395404715171</c:v>
                </c:pt>
                <c:pt idx="337">
                  <c:v>-0.84926173398156346</c:v>
                </c:pt>
                <c:pt idx="338">
                  <c:v>-0.88546493253072134</c:v>
                </c:pt>
                <c:pt idx="339">
                  <c:v>-0.92305366002435796</c:v>
                </c:pt>
                <c:pt idx="340">
                  <c:v>-0.96206831255949532</c:v>
                </c:pt>
                <c:pt idx="341">
                  <c:v>-1.0025495007902094</c:v>
                </c:pt>
                <c:pt idx="342">
                  <c:v>-1.0445379738006837</c:v>
                </c:pt>
                <c:pt idx="343">
                  <c:v>-1.0880745381452974</c:v>
                </c:pt>
                <c:pt idx="344">
                  <c:v>-1.133199972184102</c:v>
                </c:pt>
                <c:pt idx="345">
                  <c:v>-1.1799549358890711</c:v>
                </c:pt>
                <c:pt idx="346">
                  <c:v>-1.228379876345711</c:v>
                </c:pt>
                <c:pt idx="347">
                  <c:v>-1.2785149292258635</c:v>
                </c:pt>
                <c:pt idx="348">
                  <c:v>-1.3303998165599593</c:v>
                </c:pt>
                <c:pt idx="349">
                  <c:v>-1.3840737411897666</c:v>
                </c:pt>
                <c:pt idx="350">
                  <c:v>-1.4395752783359186</c:v>
                </c:pt>
                <c:pt idx="351">
                  <c:v>-1.4969422647663968</c:v>
                </c:pt>
                <c:pt idx="352">
                  <c:v>-1.5562116861026889</c:v>
                </c:pt>
                <c:pt idx="353">
                  <c:v>-1.6174195628484231</c:v>
                </c:pt>
                <c:pt idx="354">
                  <c:v>-1.6806008357697035</c:v>
                </c:pt>
                <c:pt idx="355">
                  <c:v>-1.745789251296757</c:v>
                </c:pt>
                <c:pt idx="356">
                  <c:v>-1.8130172476515691</c:v>
                </c:pt>
                <c:pt idx="357">
                  <c:v>-1.8823158424349615</c:v>
                </c:pt>
                <c:pt idx="358">
                  <c:v>-1.9537145224291264</c:v>
                </c:pt>
                <c:pt idx="359">
                  <c:v>-2.0272411363853653</c:v>
                </c:pt>
                <c:pt idx="360">
                  <c:v>-2.1029217915735181</c:v>
                </c:pt>
                <c:pt idx="361">
                  <c:v>-2.1807807548664142</c:v>
                </c:pt>
                <c:pt idx="362">
                  <c:v>-2.2608403591206678</c:v>
                </c:pt>
                <c:pt idx="363">
                  <c:v>-2.34312091559381</c:v>
                </c:pt>
                <c:pt idx="364">
                  <c:v>-2.4276406331062668</c:v>
                </c:pt>
                <c:pt idx="365">
                  <c:v>-2.5144155446163303</c:v>
                </c:pt>
                <c:pt idx="366">
                  <c:v>-2.603459441826141</c:v>
                </c:pt>
                <c:pt idx="367">
                  <c:v>-2.6947838183781898</c:v>
                </c:pt>
                <c:pt idx="368">
                  <c:v>-2.7883978221352814</c:v>
                </c:pt>
                <c:pt idx="369">
                  <c:v>-2.8843082169626486</c:v>
                </c:pt>
                <c:pt idx="370">
                  <c:v>-2.9825193543510053</c:v>
                </c:pt>
                <c:pt idx="371">
                  <c:v>-3.0830331551336738</c:v>
                </c:pt>
                <c:pt idx="372">
                  <c:v>-3.1858491014625194</c:v>
                </c:pt>
                <c:pt idx="373">
                  <c:v>-3.2909642391141576</c:v>
                </c:pt>
                <c:pt idx="374">
                  <c:v>-3.3983731901074603</c:v>
                </c:pt>
                <c:pt idx="375">
                  <c:v>-3.5080681755180905</c:v>
                </c:pt>
                <c:pt idx="376">
                  <c:v>-3.6200390482881319</c:v>
                </c:pt>
                <c:pt idx="377">
                  <c:v>-3.7342733357377655</c:v>
                </c:pt>
                <c:pt idx="378">
                  <c:v>-3.8507562914066651</c:v>
                </c:pt>
                <c:pt idx="379">
                  <c:v>-3.9694709557705741</c:v>
                </c:pt>
                <c:pt idx="380">
                  <c:v>-4.0903982253134306</c:v>
                </c:pt>
                <c:pt idx="381">
                  <c:v>-4.2135169293656318</c:v>
                </c:pt>
                <c:pt idx="382">
                  <c:v>-4.3388039140697918</c:v>
                </c:pt>
                <c:pt idx="383">
                  <c:v>-4.4662341327859529</c:v>
                </c:pt>
                <c:pt idx="384">
                  <c:v>-4.5957807422136563</c:v>
                </c:pt>
                <c:pt idx="385">
                  <c:v>-4.7274152034796719</c:v>
                </c:pt>
                <c:pt idx="386">
                  <c:v>-4.861107387424914</c:v>
                </c:pt>
                <c:pt idx="387">
                  <c:v>-4.9968256833136984</c:v>
                </c:pt>
                <c:pt idx="388">
                  <c:v>-5.1345371101919461</c:v>
                </c:pt>
                <c:pt idx="389">
                  <c:v>-5.274207430129076</c:v>
                </c:pt>
                <c:pt idx="390">
                  <c:v>-5.4158012625976308</c:v>
                </c:pt>
                <c:pt idx="391">
                  <c:v>-5.5592821992677628</c:v>
                </c:pt>
                <c:pt idx="392">
                  <c:v>-5.7046129185289765</c:v>
                </c:pt>
                <c:pt idx="393">
                  <c:v>-5.8517552990845374</c:v>
                </c:pt>
                <c:pt idx="394">
                  <c:v>-6.000670532010469</c:v>
                </c:pt>
                <c:pt idx="395">
                  <c:v>-6.1513192307141393</c:v>
                </c:pt>
                <c:pt idx="396">
                  <c:v>-6.3036615382785914</c:v>
                </c:pt>
                <c:pt idx="397">
                  <c:v>-6.4576572317285565</c:v>
                </c:pt>
                <c:pt idx="398">
                  <c:v>-6.6132658228087458</c:v>
                </c:pt>
                <c:pt idx="399">
                  <c:v>-6.7704466549152649</c:v>
                </c:pt>
                <c:pt idx="400">
                  <c:v>-6.9291589958764437</c:v>
                </c:pt>
                <c:pt idx="401">
                  <c:v>-7.0893621263301831</c:v>
                </c:pt>
                <c:pt idx="402">
                  <c:v>-7.251015423494243</c:v>
                </c:pt>
                <c:pt idx="403">
                  <c:v>-7.4140784401772661</c:v>
                </c:pt>
                <c:pt idx="404">
                  <c:v>-7.5785109789206686</c:v>
                </c:pt>
                <c:pt idx="405">
                  <c:v>-7.744273161207448</c:v>
                </c:pt>
                <c:pt idx="406">
                  <c:v>-7.9113254917132503</c:v>
                </c:pt>
                <c:pt idx="407">
                  <c:v>-8.0796289176113412</c:v>
                </c:pt>
                <c:pt idx="408">
                  <c:v>-8.2491448829777774</c:v>
                </c:pt>
                <c:pt idx="409">
                  <c:v>-8.4198353783721505</c:v>
                </c:pt>
                <c:pt idx="410">
                  <c:v>-8.5916629856973223</c:v>
                </c:pt>
                <c:pt idx="411">
                  <c:v>-8.7645909184634565</c:v>
                </c:pt>
                <c:pt idx="412">
                  <c:v>-8.9385830576020648</c:v>
                </c:pt>
                <c:pt idx="413">
                  <c:v>-9.1136039829941939</c:v>
                </c:pt>
                <c:pt idx="414">
                  <c:v>-9.2896190008880328</c:v>
                </c:pt>
                <c:pt idx="415">
                  <c:v>-9.4665941673950709</c:v>
                </c:pt>
                <c:pt idx="416">
                  <c:v>-9.6444963082591872</c:v>
                </c:pt>
                <c:pt idx="417">
                  <c:v>-9.8232930351028109</c:v>
                </c:pt>
                <c:pt idx="418">
                  <c:v>-10.0029527583542</c:v>
                </c:pt>
                <c:pt idx="419">
                  <c:v>-10.183444697063644</c:v>
                </c:pt>
                <c:pt idx="420">
                  <c:v>-10.364738885816466</c:v>
                </c:pt>
                <c:pt idx="421">
                  <c:v>-10.546806178948117</c:v>
                </c:pt>
                <c:pt idx="422">
                  <c:v>-10.729618252261977</c:v>
                </c:pt>
                <c:pt idx="423">
                  <c:v>-10.913147602452174</c:v>
                </c:pt>
                <c:pt idx="424">
                  <c:v>-11.09736754441909</c:v>
                </c:pt>
                <c:pt idx="425">
                  <c:v>-11.282252206667703</c:v>
                </c:pt>
                <c:pt idx="426">
                  <c:v>-11.467776524966878</c:v>
                </c:pt>
                <c:pt idx="427">
                  <c:v>-11.653916234442253</c:v>
                </c:pt>
                <c:pt idx="428">
                  <c:v>-11.840647860267314</c:v>
                </c:pt>
                <c:pt idx="429">
                  <c:v>-12.027948707108036</c:v>
                </c:pt>
                <c:pt idx="430">
                  <c:v>-12.215796847470596</c:v>
                </c:pt>
                <c:pt idx="431">
                  <c:v>-12.404171109090372</c:v>
                </c:pt>
                <c:pt idx="432">
                  <c:v>-12.593051061494043</c:v>
                </c:pt>
                <c:pt idx="433">
                  <c:v>-12.782417001857977</c:v>
                </c:pt>
                <c:pt idx="434">
                  <c:v>-12.972249940276829</c:v>
                </c:pt>
                <c:pt idx="435">
                  <c:v>-13.162531584549582</c:v>
                </c:pt>
                <c:pt idx="436">
                  <c:v>-13.353244324582121</c:v>
                </c:pt>
                <c:pt idx="437">
                  <c:v>-13.544371216496874</c:v>
                </c:pt>
                <c:pt idx="438">
                  <c:v>-13.735895966534876</c:v>
                </c:pt>
                <c:pt idx="439">
                  <c:v>-13.927802914825996</c:v>
                </c:pt>
                <c:pt idx="440">
                  <c:v>-14.120077019099398</c:v>
                </c:pt>
                <c:pt idx="441">
                  <c:v>-14.312703838397741</c:v>
                </c:pt>
                <c:pt idx="442">
                  <c:v>-14.505669516853654</c:v>
                </c:pt>
                <c:pt idx="443">
                  <c:v>-14.698960767581486</c:v>
                </c:pt>
                <c:pt idx="444">
                  <c:v>-14.892564856731799</c:v>
                </c:pt>
                <c:pt idx="445">
                  <c:v>-15.086469587751631</c:v>
                </c:pt>
                <c:pt idx="446">
                  <c:v>-15.280663285888359</c:v>
                </c:pt>
                <c:pt idx="447">
                  <c:v>-15.475134782970994</c:v>
                </c:pt>
                <c:pt idx="448">
                  <c:v>-15.669873402499302</c:v>
                </c:pt>
                <c:pt idx="449">
                  <c:v>-15.864868945066812</c:v>
                </c:pt>
                <c:pt idx="450">
                  <c:v>-16.060111674140625</c:v>
                </c:pt>
                <c:pt idx="451">
                  <c:v>-16.255592302218471</c:v>
                </c:pt>
                <c:pt idx="452">
                  <c:v>-16.451301977379668</c:v>
                </c:pt>
                <c:pt idx="453">
                  <c:v>-16.64723227024453</c:v>
                </c:pt>
                <c:pt idx="454">
                  <c:v>-16.843375161355397</c:v>
                </c:pt>
                <c:pt idx="455">
                  <c:v>-17.039723028988433</c:v>
                </c:pt>
                <c:pt idx="456">
                  <c:v>-17.236268637405143</c:v>
                </c:pt>
                <c:pt idx="457">
                  <c:v>-17.433005125550366</c:v>
                </c:pt>
                <c:pt idx="458">
                  <c:v>-17.62992599620172</c:v>
                </c:pt>
                <c:pt idx="459">
                  <c:v>-17.827025105574169</c:v>
                </c:pt>
                <c:pt idx="460">
                  <c:v>-18.024296653382748</c:v>
                </c:pt>
                <c:pt idx="461">
                  <c:v>-18.221735173365534</c:v>
                </c:pt>
                <c:pt idx="462">
                  <c:v>-18.419335524266526</c:v>
                </c:pt>
                <c:pt idx="463">
                  <c:v>-18.617092881279461</c:v>
                </c:pt>
                <c:pt idx="464">
                  <c:v>-18.815002727952237</c:v>
                </c:pt>
                <c:pt idx="465">
                  <c:v>-19.013060848549774</c:v>
                </c:pt>
                <c:pt idx="466">
                  <c:v>-19.211263320874096</c:v>
                </c:pt>
                <c:pt idx="467">
                  <c:v>-19.409606509541938</c:v>
                </c:pt>
                <c:pt idx="468">
                  <c:v>-19.608087059713682</c:v>
                </c:pt>
                <c:pt idx="469">
                  <c:v>-19.806701891275708</c:v>
                </c:pt>
                <c:pt idx="470">
                  <c:v>-20.005448193470258</c:v>
                </c:pt>
                <c:pt idx="471">
                  <c:v>-20.204323419973097</c:v>
                </c:pt>
                <c:pt idx="472">
                  <c:v>-20.40332528441461</c:v>
                </c:pt>
                <c:pt idx="473">
                  <c:v>-20.602451756343839</c:v>
                </c:pt>
                <c:pt idx="474">
                  <c:v>-20.801701057630705</c:v>
                </c:pt>
                <c:pt idx="475">
                  <c:v>-21.001071659307581</c:v>
                </c:pt>
                <c:pt idx="476">
                  <c:v>-21.20056227884508</c:v>
                </c:pt>
                <c:pt idx="477">
                  <c:v>-21.400171877862789</c:v>
                </c:pt>
                <c:pt idx="478">
                  <c:v>-21.599899660272364</c:v>
                </c:pt>
                <c:pt idx="479">
                  <c:v>-21.79974507085122</c:v>
                </c:pt>
                <c:pt idx="480">
                  <c:v>-21.99970779424774</c:v>
                </c:pt>
                <c:pt idx="481">
                  <c:v>-22.199787754415048</c:v>
                </c:pt>
                <c:pt idx="482">
                  <c:v>-22.399985114474919</c:v>
                </c:pt>
                <c:pt idx="483">
                  <c:v>-22.600300277010234</c:v>
                </c:pt>
                <c:pt idx="484">
                  <c:v>-22.80073388478705</c:v>
                </c:pt>
                <c:pt idx="485">
                  <c:v>-23.001286821906938</c:v>
                </c:pt>
                <c:pt idx="486">
                  <c:v>-23.201960215389107</c:v>
                </c:pt>
                <c:pt idx="487">
                  <c:v>-23.402755437185103</c:v>
                </c:pt>
                <c:pt idx="488">
                  <c:v>-23.603674106626098</c:v>
                </c:pt>
                <c:pt idx="489">
                  <c:v>-23.804718093304981</c:v>
                </c:pt>
                <c:pt idx="490">
                  <c:v>-24.005889520394376</c:v>
                </c:pt>
                <c:pt idx="491">
                  <c:v>-24.207190768403663</c:v>
                </c:pt>
                <c:pt idx="492">
                  <c:v>-24.408624479376243</c:v>
                </c:pt>
                <c:pt idx="493">
                  <c:v>-24.61019356152903</c:v>
                </c:pt>
                <c:pt idx="494">
                  <c:v>-24.811901194338148</c:v>
                </c:pt>
                <c:pt idx="495">
                  <c:v>-25.013750834071278</c:v>
                </c:pt>
                <c:pt idx="496">
                  <c:v>-25.215746219770114</c:v>
                </c:pt>
                <c:pt idx="497">
                  <c:v>-25.417891379685535</c:v>
                </c:pt>
                <c:pt idx="498">
                  <c:v>-25.62019063816652</c:v>
                </c:pt>
                <c:pt idx="499">
                  <c:v>-25.82264862300611</c:v>
                </c:pt>
                <c:pt idx="500">
                  <c:v>-26.025270273245162</c:v>
                </c:pt>
                <c:pt idx="501">
                  <c:v>-26.228060847435817</c:v>
                </c:pt>
                <c:pt idx="502">
                  <c:v>-26.431025932365113</c:v>
                </c:pt>
                <c:pt idx="503">
                  <c:v>-26.634171452239784</c:v>
                </c:pt>
                <c:pt idx="504">
                  <c:v>-26.837503678330972</c:v>
                </c:pt>
                <c:pt idx="505">
                  <c:v>-27.041029239078448</c:v>
                </c:pt>
                <c:pt idx="506">
                  <c:v>-27.244755130652045</c:v>
                </c:pt>
                <c:pt idx="507">
                  <c:v>-27.44868872796717</c:v>
                </c:pt>
                <c:pt idx="508">
                  <c:v>-27.652837796150326</c:v>
                </c:pt>
                <c:pt idx="509">
                  <c:v>-27.857210502447277</c:v>
                </c:pt>
                <c:pt idx="510">
                  <c:v>-28.061815428570881</c:v>
                </c:pt>
                <c:pt idx="511">
                  <c:v>-28.266661583473756</c:v>
                </c:pt>
                <c:pt idx="512">
                  <c:v>-28.471758416539178</c:v>
                </c:pt>
                <c:pt idx="513">
                  <c:v>-28.677115831175577</c:v>
                </c:pt>
                <c:pt idx="514">
                  <c:v>-28.882744198798843</c:v>
                </c:pt>
                <c:pt idx="515">
                  <c:v>-29.088654373184756</c:v>
                </c:pt>
                <c:pt idx="516">
                  <c:v>-29.294857705170653</c:v>
                </c:pt>
                <c:pt idx="517">
                  <c:v>-29.501366057681256</c:v>
                </c:pt>
                <c:pt idx="518">
                  <c:v>-29.708191821052175</c:v>
                </c:pt>
                <c:pt idx="519">
                  <c:v>-29.915347928618978</c:v>
                </c:pt>
                <c:pt idx="520">
                  <c:v>-30.122847872536283</c:v>
                </c:pt>
                <c:pt idx="521">
                  <c:v>-30.330705719787915</c:v>
                </c:pt>
                <c:pt idx="522">
                  <c:v>-30.538936128342726</c:v>
                </c:pt>
                <c:pt idx="523">
                  <c:v>-30.747554363407211</c:v>
                </c:pt>
                <c:pt idx="524">
                  <c:v>-30.9565763137198</c:v>
                </c:pt>
                <c:pt idx="525">
                  <c:v>-31.166018507826468</c:v>
                </c:pt>
                <c:pt idx="526">
                  <c:v>-31.375898130270929</c:v>
                </c:pt>
                <c:pt idx="527">
                  <c:v>-31.586233037626261</c:v>
                </c:pt>
                <c:pt idx="528">
                  <c:v>-31.797041774288942</c:v>
                </c:pt>
                <c:pt idx="529">
                  <c:v>-32.008343587947287</c:v>
                </c:pt>
                <c:pt idx="530">
                  <c:v>-32.220158444632204</c:v>
                </c:pt>
                <c:pt idx="531">
                  <c:v>-32.43250704324592</c:v>
                </c:pt>
                <c:pt idx="532">
                  <c:v>-32.645410829461767</c:v>
                </c:pt>
                <c:pt idx="533">
                  <c:v>-32.858892008875308</c:v>
                </c:pt>
                <c:pt idx="534">
                  <c:v>-33.072973559282161</c:v>
                </c:pt>
                <c:pt idx="535">
                  <c:v>-33.287679241947608</c:v>
                </c:pt>
                <c:pt idx="536">
                  <c:v>-33.503033611725648</c:v>
                </c:pt>
                <c:pt idx="537">
                  <c:v>-33.719062025876298</c:v>
                </c:pt>
                <c:pt idx="538">
                  <c:v>-33.935790651421783</c:v>
                </c:pt>
                <c:pt idx="539">
                  <c:v>-34.153246470874798</c:v>
                </c:pt>
                <c:pt idx="540">
                  <c:v>-34.371457286162979</c:v>
                </c:pt>
                <c:pt idx="541">
                  <c:v>-34.59045172056863</c:v>
                </c:pt>
                <c:pt idx="542">
                  <c:v>-34.810259218493023</c:v>
                </c:pt>
                <c:pt idx="543">
                  <c:v>-35.030910042852454</c:v>
                </c:pt>
                <c:pt idx="544">
                  <c:v>-35.252435269904979</c:v>
                </c:pt>
                <c:pt idx="545">
                  <c:v>-35.474866781304286</c:v>
                </c:pt>
                <c:pt idx="546">
                  <c:v>-35.698237253174995</c:v>
                </c:pt>
                <c:pt idx="547">
                  <c:v>-35.922580142001308</c:v>
                </c:pt>
                <c:pt idx="548">
                  <c:v>-36.147929667121986</c:v>
                </c:pt>
                <c:pt idx="549">
                  <c:v>-36.374320789627653</c:v>
                </c:pt>
                <c:pt idx="550">
                  <c:v>-36.601789187459303</c:v>
                </c:pt>
                <c:pt idx="551">
                  <c:v>-36.830371226516178</c:v>
                </c:pt>
                <c:pt idx="552">
                  <c:v>-37.06010392758597</c:v>
                </c:pt>
                <c:pt idx="553">
                  <c:v>-37.291024928930113</c:v>
                </c:pt>
                <c:pt idx="554">
                  <c:v>-37.523172444362224</c:v>
                </c:pt>
                <c:pt idx="555">
                  <c:v>-37.756585216683114</c:v>
                </c:pt>
                <c:pt idx="556">
                  <c:v>-37.991302466354668</c:v>
                </c:pt>
                <c:pt idx="557">
                  <c:v>-38.227363835317846</c:v>
                </c:pt>
                <c:pt idx="558">
                  <c:v>-38.464809325891295</c:v>
                </c:pt>
                <c:pt idx="559">
                  <c:v>-38.703679234714826</c:v>
                </c:pt>
                <c:pt idx="560">
                  <c:v>-38.944014081739759</c:v>
                </c:pt>
                <c:pt idx="561">
                  <c:v>-39.185854534305363</c:v>
                </c:pt>
                <c:pt idx="562">
                  <c:v>-39.429241326379874</c:v>
                </c:pt>
                <c:pt idx="563">
                  <c:v>-39.674215173093003</c:v>
                </c:pt>
                <c:pt idx="564">
                  <c:v>-39.920816680729722</c:v>
                </c:pt>
                <c:pt idx="565">
                  <c:v>-40.169086252406345</c:v>
                </c:pt>
                <c:pt idx="566">
                  <c:v>-40.419063989700589</c:v>
                </c:pt>
                <c:pt idx="567">
                  <c:v>-40.670789590559849</c:v>
                </c:pt>
                <c:pt idx="568">
                  <c:v>-40.92430224386397</c:v>
                </c:pt>
                <c:pt idx="569">
                  <c:v>-41.179640521072955</c:v>
                </c:pt>
                <c:pt idx="570">
                  <c:v>-41.436842265441527</c:v>
                </c:pt>
                <c:pt idx="571">
                  <c:v>-41.695944479333576</c:v>
                </c:pt>
                <c:pt idx="572">
                  <c:v>-41.956983210217146</c:v>
                </c:pt>
                <c:pt idx="573">
                  <c:v>-42.219993435965904</c:v>
                </c:pt>
                <c:pt idx="574">
                  <c:v>-42.485008950133754</c:v>
                </c:pt>
                <c:pt idx="575">
                  <c:v>-42.75206224790486</c:v>
                </c:pt>
                <c:pt idx="576">
                  <c:v>-43.021184413449447</c:v>
                </c:pt>
                <c:pt idx="577">
                  <c:v>-43.292405009441026</c:v>
                </c:pt>
                <c:pt idx="578">
                  <c:v>-43.56575196950287</c:v>
                </c:pt>
                <c:pt idx="579">
                  <c:v>-43.841251494360272</c:v>
                </c:pt>
                <c:pt idx="580">
                  <c:v>-44.118927952472085</c:v>
                </c:pt>
                <c:pt idx="581">
                  <c:v>-44.398803785904512</c:v>
                </c:pt>
                <c:pt idx="582">
                  <c:v>-44.680899422187522</c:v>
                </c:pt>
                <c:pt idx="583">
                  <c:v>-44.965233192866734</c:v>
                </c:pt>
                <c:pt idx="584">
                  <c:v>-45.251821259420453</c:v>
                </c:pt>
                <c:pt idx="585">
                  <c:v>-45.540677547164833</c:v>
                </c:pt>
                <c:pt idx="586">
                  <c:v>-45.831813687711062</c:v>
                </c:pt>
                <c:pt idx="587">
                  <c:v>-46.125238970471599</c:v>
                </c:pt>
                <c:pt idx="588">
                  <c:v>-46.42096030364138</c:v>
                </c:pt>
                <c:pt idx="589">
                  <c:v>-46.718982184997714</c:v>
                </c:pt>
                <c:pt idx="590">
                  <c:v>-47.019306682778563</c:v>
                </c:pt>
                <c:pt idx="591">
                  <c:v>-47.32193342681056</c:v>
                </c:pt>
                <c:pt idx="592">
                  <c:v>-47.626859609965791</c:v>
                </c:pt>
                <c:pt idx="593">
                  <c:v>-47.934079999933687</c:v>
                </c:pt>
                <c:pt idx="594">
                  <c:v>-48.24358696120207</c:v>
                </c:pt>
                <c:pt idx="595">
                  <c:v>-48.555370487050631</c:v>
                </c:pt>
                <c:pt idx="596">
                  <c:v>-48.869418241270353</c:v>
                </c:pt>
                <c:pt idx="597">
                  <c:v>-49.185715609244475</c:v>
                </c:pt>
                <c:pt idx="598">
                  <c:v>-49.504245757938357</c:v>
                </c:pt>
                <c:pt idx="599">
                  <c:v>-49.824989704285834</c:v>
                </c:pt>
                <c:pt idx="600">
                  <c:v>-50.147926391386797</c:v>
                </c:pt>
                <c:pt idx="601">
                  <c:v>-50.473032771880277</c:v>
                </c:pt>
                <c:pt idx="602">
                  <c:v>-50.800283897808612</c:v>
                </c:pt>
                <c:pt idx="603">
                  <c:v>-51.129653016251517</c:v>
                </c:pt>
                <c:pt idx="604">
                  <c:v>-51.461111669981889</c:v>
                </c:pt>
                <c:pt idx="605">
                  <c:v>-51.794629802374679</c:v>
                </c:pt>
                <c:pt idx="606">
                  <c:v>-52.130175865796637</c:v>
                </c:pt>
                <c:pt idx="607">
                  <c:v>-52.467716932698465</c:v>
                </c:pt>
                <c:pt idx="608">
                  <c:v>-52.807218808644762</c:v>
                </c:pt>
                <c:pt idx="609">
                  <c:v>-53.148646146535505</c:v>
                </c:pt>
                <c:pt idx="610">
                  <c:v>-53.49196256129084</c:v>
                </c:pt>
                <c:pt idx="611">
                  <c:v>-53.837130744310777</c:v>
                </c:pt>
                <c:pt idx="612">
                  <c:v>-54.184112577052154</c:v>
                </c:pt>
                <c:pt idx="613">
                  <c:v>-54.532869243109765</c:v>
                </c:pt>
                <c:pt idx="614">
                  <c:v>-54.883361338233343</c:v>
                </c:pt>
                <c:pt idx="615">
                  <c:v>-55.235548977764722</c:v>
                </c:pt>
                <c:pt idx="616">
                  <c:v>-55.589391901022658</c:v>
                </c:pt>
                <c:pt idx="617">
                  <c:v>-55.944849572225991</c:v>
                </c:pt>
                <c:pt idx="618">
                  <c:v>-56.301881277588599</c:v>
                </c:pt>
                <c:pt idx="619">
                  <c:v>-56.660446218280754</c:v>
                </c:pt>
                <c:pt idx="620">
                  <c:v>-57.020503598996932</c:v>
                </c:pt>
                <c:pt idx="621">
                  <c:v>-57.382012711925597</c:v>
                </c:pt>
                <c:pt idx="622">
                  <c:v>-57.744933015962403</c:v>
                </c:pt>
                <c:pt idx="623">
                  <c:v>-58.109224211054595</c:v>
                </c:pt>
                <c:pt idx="624">
                  <c:v>-58.474846307608985</c:v>
                </c:pt>
                <c:pt idx="625">
                  <c:v>-58.841759690935056</c:v>
                </c:pt>
                <c:pt idx="626">
                  <c:v>-59.209925180732341</c:v>
                </c:pt>
                <c:pt idx="627">
                  <c:v>-59.579304085664972</c:v>
                </c:pt>
                <c:pt idx="628">
                  <c:v>-59.94985825309805</c:v>
                </c:pt>
                <c:pt idx="629">
                  <c:v>-60.321550114093412</c:v>
                </c:pt>
                <c:pt idx="630">
                  <c:v>-60.694342723791628</c:v>
                </c:pt>
                <c:pt idx="631">
                  <c:v>-61.068199797322571</c:v>
                </c:pt>
                <c:pt idx="632">
                  <c:v>-61.443085741406229</c:v>
                </c:pt>
                <c:pt idx="633">
                  <c:v>-61.818965681819506</c:v>
                </c:pt>
                <c:pt idx="634">
                  <c:v>-62.195805486914452</c:v>
                </c:pt>
                <c:pt idx="635">
                  <c:v>-62.573571787384282</c:v>
                </c:pt>
                <c:pt idx="636">
                  <c:v>-62.952231992476868</c:v>
                </c:pt>
                <c:pt idx="637">
                  <c:v>-63.331754302862642</c:v>
                </c:pt>
                <c:pt idx="638">
                  <c:v>-63.712107720359519</c:v>
                </c:pt>
                <c:pt idx="639">
                  <c:v>-64.093262054728058</c:v>
                </c:pt>
                <c:pt idx="640">
                  <c:v>-64.475187927736485</c:v>
                </c:pt>
                <c:pt idx="641">
                  <c:v>-64.857856774696046</c:v>
                </c:pt>
                <c:pt idx="642">
                  <c:v>-65.241240843673282</c:v>
                </c:pt>
                <c:pt idx="643">
                  <c:v>-65.625313192561677</c:v>
                </c:pt>
                <c:pt idx="644">
                  <c:v>-66.010047684204167</c:v>
                </c:pt>
                <c:pt idx="645">
                  <c:v>-66.395418979745216</c:v>
                </c:pt>
                <c:pt idx="646">
                  <c:v>-66.781402530383033</c:v>
                </c:pt>
                <c:pt idx="647">
                  <c:v>-67.16797456768731</c:v>
                </c:pt>
                <c:pt idx="648">
                  <c:v>-67.55511209263824</c:v>
                </c:pt>
                <c:pt idx="649">
                  <c:v>-67.942792863533541</c:v>
                </c:pt>
                <c:pt idx="650">
                  <c:v>-68.330995382903609</c:v>
                </c:pt>
                <c:pt idx="651">
                  <c:v>-68.719698883564575</c:v>
                </c:pt>
                <c:pt idx="652">
                  <c:v>-69.10888331393339</c:v>
                </c:pt>
                <c:pt idx="653">
                  <c:v>-69.498529322716834</c:v>
                </c:pt>
                <c:pt idx="654">
                  <c:v>-69.88861824308141</c:v>
                </c:pt>
                <c:pt idx="655">
                  <c:v>-70.279132076402647</c:v>
                </c:pt>
                <c:pt idx="656">
                  <c:v>-70.670053475684654</c:v>
                </c:pt>
                <c:pt idx="657">
                  <c:v>-71.061365728731005</c:v>
                </c:pt>
                <c:pt idx="658">
                  <c:v>-71.453052741146209</c:v>
                </c:pt>
                <c:pt idx="659">
                  <c:v>-71.845099019234709</c:v>
                </c:pt>
                <c:pt idx="660">
                  <c:v>-72.237489652862138</c:v>
                </c:pt>
                <c:pt idx="661">
                  <c:v>-72.630210298335655</c:v>
                </c:pt>
                <c:pt idx="662">
                  <c:v>-73.023247161353567</c:v>
                </c:pt>
                <c:pt idx="663">
                  <c:v>-73.416586980073376</c:v>
                </c:pt>
                <c:pt idx="664">
                  <c:v>-73.810217008334931</c:v>
                </c:pt>
                <c:pt idx="665">
                  <c:v>-74.204124999079852</c:v>
                </c:pt>
                <c:pt idx="666">
                  <c:v>-74.598299187995707</c:v>
                </c:pt>
                <c:pt idx="667">
                  <c:v>-74.992728277414798</c:v>
                </c:pt>
                <c:pt idx="668">
                  <c:v>-75.387401420491415</c:v>
                </c:pt>
                <c:pt idx="669">
                  <c:v>-75.782308205678532</c:v>
                </c:pt>
                <c:pt idx="670">
                  <c:v>-76.177438641520908</c:v>
                </c:pt>
                <c:pt idx="671">
                  <c:v>-76.572783141780604</c:v>
                </c:pt>
                <c:pt idx="672">
                  <c:v>-76.968332510905924</c:v>
                </c:pt>
                <c:pt idx="673">
                  <c:v>-77.364077929853693</c:v>
                </c:pt>
                <c:pt idx="674">
                  <c:v>-77.760010942272501</c:v>
                </c:pt>
                <c:pt idx="675">
                  <c:v>-78.156123441052216</c:v>
                </c:pt>
                <c:pt idx="676">
                  <c:v>-78.552407655243343</c:v>
                </c:pt>
                <c:pt idx="677">
                  <c:v>-78.948856137347846</c:v>
                </c:pt>
                <c:pt idx="678">
                  <c:v>-79.345461750982707</c:v>
                </c:pt>
                <c:pt idx="679">
                  <c:v>-79.742217658914711</c:v>
                </c:pt>
                <c:pt idx="680">
                  <c:v>-80.139117311464446</c:v>
                </c:pt>
                <c:pt idx="681">
                  <c:v>-80.536154435277496</c:v>
                </c:pt>
                <c:pt idx="682">
                  <c:v>-80.933323022456193</c:v>
                </c:pt>
                <c:pt idx="683">
                  <c:v>-81.330617320052724</c:v>
                </c:pt>
                <c:pt idx="684">
                  <c:v>-81.728031819911195</c:v>
                </c:pt>
                <c:pt idx="685">
                  <c:v>-82.125561248857437</c:v>
                </c:pt>
                <c:pt idx="686">
                  <c:v>-82.52320055922911</c:v>
                </c:pt>
                <c:pt idx="687">
                  <c:v>-82.920944919738048</c:v>
                </c:pt>
                <c:pt idx="688">
                  <c:v>-83.31878970665862</c:v>
                </c:pt>
                <c:pt idx="689">
                  <c:v>-83.716730495334218</c:v>
                </c:pt>
                <c:pt idx="690">
                  <c:v>-84.11476305199389</c:v>
                </c:pt>
                <c:pt idx="691">
                  <c:v>-84.512883325871698</c:v>
                </c:pt>
                <c:pt idx="692">
                  <c:v>-84.911087441619614</c:v>
                </c:pt>
                <c:pt idx="693">
                  <c:v>-85.309371692007332</c:v>
                </c:pt>
                <c:pt idx="694">
                  <c:v>-85.707732530899136</c:v>
                </c:pt>
                <c:pt idx="695">
                  <c:v>-86.106166566501059</c:v>
                </c:pt>
                <c:pt idx="696">
                  <c:v>-86.50467055486871</c:v>
                </c:pt>
                <c:pt idx="697">
                  <c:v>-86.903241393669063</c:v>
                </c:pt>
                <c:pt idx="698">
                  <c:v>-87.301876116186662</c:v>
                </c:pt>
                <c:pt idx="699">
                  <c:v>-87.700571885567555</c:v>
                </c:pt>
                <c:pt idx="700">
                  <c:v>-88.099325989291685</c:v>
                </c:pt>
                <c:pt idx="701">
                  <c:v>-88.498135833867693</c:v>
                </c:pt>
                <c:pt idx="702">
                  <c:v>-88.896998939740683</c:v>
                </c:pt>
                <c:pt idx="703">
                  <c:v>-89.295912936406111</c:v>
                </c:pt>
                <c:pt idx="704">
                  <c:v>-89.694875557723961</c:v>
                </c:pt>
                <c:pt idx="705">
                  <c:v>-90.093884637423542</c:v>
                </c:pt>
                <c:pt idx="706">
                  <c:v>-90.49293810479314</c:v>
                </c:pt>
                <c:pt idx="707">
                  <c:v>-90.892033980547922</c:v>
                </c:pt>
                <c:pt idx="708">
                  <c:v>-91.291170372870027</c:v>
                </c:pt>
                <c:pt idx="709">
                  <c:v>-91.6903454736117</c:v>
                </c:pt>
                <c:pt idx="710">
                  <c:v>-92.089557554658597</c:v>
                </c:pt>
                <c:pt idx="711">
                  <c:v>-92.488804964445166</c:v>
                </c:pt>
                <c:pt idx="712">
                  <c:v>-92.888086124616635</c:v>
                </c:pt>
                <c:pt idx="713">
                  <c:v>-93.28739952683172</c:v>
                </c:pt>
                <c:pt idx="714">
                  <c:v>-93.686743729701192</c:v>
                </c:pt>
                <c:pt idx="715">
                  <c:v>-94.086117355855578</c:v>
                </c:pt>
                <c:pt idx="716">
                  <c:v>-94.485519089139004</c:v>
                </c:pt>
                <c:pt idx="717">
                  <c:v>-94.884947671921992</c:v>
                </c:pt>
                <c:pt idx="718">
                  <c:v>-95.28440190252924</c:v>
                </c:pt>
                <c:pt idx="719">
                  <c:v>-95.683880632778028</c:v>
                </c:pt>
                <c:pt idx="720">
                  <c:v>-96.083382765622488</c:v>
                </c:pt>
                <c:pt idx="721">
                  <c:v>-96.482907252899565</c:v>
                </c:pt>
                <c:pt idx="722">
                  <c:v>-96.882453093171335</c:v>
                </c:pt>
                <c:pt idx="723">
                  <c:v>-97.282019329662219</c:v>
                </c:pt>
                <c:pt idx="724">
                  <c:v>-97.68160504828424</c:v>
                </c:pt>
                <c:pt idx="725">
                  <c:v>-98.081209375747932</c:v>
                </c:pt>
                <c:pt idx="726">
                  <c:v>-98.480831477757746</c:v>
                </c:pt>
                <c:pt idx="727">
                  <c:v>-98.880470557282919</c:v>
                </c:pt>
                <c:pt idx="728">
                  <c:v>-99.28012585290567</c:v>
                </c:pt>
                <c:pt idx="729">
                  <c:v>-99.679796637240997</c:v>
                </c:pt>
                <c:pt idx="730">
                  <c:v>-100.07948221542566</c:v>
                </c:pt>
                <c:pt idx="731">
                  <c:v>-100.47918192367351</c:v>
                </c:pt>
                <c:pt idx="732">
                  <c:v>-100.87889512789417</c:v>
                </c:pt>
                <c:pt idx="733">
                  <c:v>-101.2786212223717</c:v>
                </c:pt>
                <c:pt idx="734">
                  <c:v>-101.67835962850256</c:v>
                </c:pt>
                <c:pt idx="735">
                  <c:v>-102.07810979358834</c:v>
                </c:pt>
                <c:pt idx="736">
                  <c:v>-102.47787118968139</c:v>
                </c:pt>
                <c:pt idx="737">
                  <c:v>-102.87764331248241</c:v>
                </c:pt>
                <c:pt idx="738">
                  <c:v>-103.27742568028539</c:v>
                </c:pt>
                <c:pt idx="739">
                  <c:v>-103.67721783297037</c:v>
                </c:pt>
                <c:pt idx="740">
                  <c:v>-104.07701933104006</c:v>
                </c:pt>
                <c:pt idx="741">
                  <c:v>-104.47682975469911</c:v>
                </c:pt>
                <c:pt idx="742">
                  <c:v>-104.87664870297439</c:v>
                </c:pt>
                <c:pt idx="743">
                  <c:v>-105.27647579287395</c:v>
                </c:pt>
                <c:pt idx="744">
                  <c:v>-105.67631065858379</c:v>
                </c:pt>
                <c:pt idx="745">
                  <c:v>-106.07615295069989</c:v>
                </c:pt>
                <c:pt idx="746">
                  <c:v>-106.47600233549409</c:v>
                </c:pt>
                <c:pt idx="747">
                  <c:v>-106.8758584942134</c:v>
                </c:pt>
                <c:pt idx="748">
                  <c:v>-107.27572112240971</c:v>
                </c:pt>
                <c:pt idx="749">
                  <c:v>-107.67558992929956</c:v>
                </c:pt>
                <c:pt idx="750">
                  <c:v>-108.07546463715269</c:v>
                </c:pt>
                <c:pt idx="751">
                  <c:v>-108.47534498070731</c:v>
                </c:pt>
                <c:pt idx="752">
                  <c:v>-108.87523070661159</c:v>
                </c:pt>
                <c:pt idx="753">
                  <c:v>-109.2751215728908</c:v>
                </c:pt>
                <c:pt idx="754">
                  <c:v>-109.6750173484366</c:v>
                </c:pt>
                <c:pt idx="755">
                  <c:v>-110.07491781252084</c:v>
                </c:pt>
                <c:pt idx="756">
                  <c:v>-110.47482275432975</c:v>
                </c:pt>
                <c:pt idx="757">
                  <c:v>-110.8747319725199</c:v>
                </c:pt>
                <c:pt idx="758">
                  <c:v>-111.2746452747933</c:v>
                </c:pt>
                <c:pt idx="759">
                  <c:v>-111.67456247749149</c:v>
                </c:pt>
                <c:pt idx="760">
                  <c:v>-112.07448340520872</c:v>
                </c:pt>
                <c:pt idx="761">
                  <c:v>-112.47440789042108</c:v>
                </c:pt>
                <c:pt idx="762">
                  <c:v>-112.87433577313305</c:v>
                </c:pt>
                <c:pt idx="763">
                  <c:v>-113.27426690053983</c:v>
                </c:pt>
                <c:pt idx="764">
                  <c:v>-113.67420112670442</c:v>
                </c:pt>
                <c:pt idx="765">
                  <c:v>-114.07413831224945</c:v>
                </c:pt>
                <c:pt idx="766">
                  <c:v>-114.47407832406253</c:v>
                </c:pt>
                <c:pt idx="767">
                  <c:v>-114.87402103501546</c:v>
                </c:pt>
                <c:pt idx="768">
                  <c:v>-115.27396632369509</c:v>
                </c:pt>
                <c:pt idx="769">
                  <c:v>-115.67391407414605</c:v>
                </c:pt>
                <c:pt idx="770">
                  <c:v>-116.07386417562745</c:v>
                </c:pt>
                <c:pt idx="771">
                  <c:v>-116.47381652237686</c:v>
                </c:pt>
                <c:pt idx="772">
                  <c:v>-116.87377101338777</c:v>
                </c:pt>
                <c:pt idx="773">
                  <c:v>-117.2737275521955</c:v>
                </c:pt>
                <c:pt idx="774">
                  <c:v>-117.67368604667311</c:v>
                </c:pt>
                <c:pt idx="775">
                  <c:v>-118.07364640883669</c:v>
                </c:pt>
                <c:pt idx="776">
                  <c:v>-118.47360855465911</c:v>
                </c:pt>
                <c:pt idx="777">
                  <c:v>-118.8735724038922</c:v>
                </c:pt>
                <c:pt idx="778">
                  <c:v>-119.27353787989694</c:v>
                </c:pt>
                <c:pt idx="779">
                  <c:v>-119.67350490948118</c:v>
                </c:pt>
                <c:pt idx="780">
                  <c:v>-120.07347342274498</c:v>
                </c:pt>
                <c:pt idx="781">
                  <c:v>-120.47344335293225</c:v>
                </c:pt>
                <c:pt idx="782">
                  <c:v>-120.87341463628967</c:v>
                </c:pt>
                <c:pt idx="783">
                  <c:v>-121.27338721193162</c:v>
                </c:pt>
                <c:pt idx="784">
                  <c:v>-121.67336102171146</c:v>
                </c:pt>
                <c:pt idx="785">
                  <c:v>-122.07333601009792</c:v>
                </c:pt>
                <c:pt idx="786">
                  <c:v>-122.47331212405808</c:v>
                </c:pt>
                <c:pt idx="787">
                  <c:v>-122.87328931294434</c:v>
                </c:pt>
                <c:pt idx="788">
                  <c:v>-123.27326752838809</c:v>
                </c:pt>
                <c:pt idx="789">
                  <c:v>-123.67324672419635</c:v>
                </c:pt>
                <c:pt idx="790">
                  <c:v>-124.07322685625442</c:v>
                </c:pt>
                <c:pt idx="791">
                  <c:v>-124.47320788243239</c:v>
                </c:pt>
                <c:pt idx="792">
                  <c:v>-124.87318976249561</c:v>
                </c:pt>
                <c:pt idx="793">
                  <c:v>-125.2731724580197</c:v>
                </c:pt>
                <c:pt idx="794">
                  <c:v>-125.67315593230923</c:v>
                </c:pt>
                <c:pt idx="795">
                  <c:v>-126.0731401503196</c:v>
                </c:pt>
                <c:pt idx="796">
                  <c:v>-126.47312507858291</c:v>
                </c:pt>
                <c:pt idx="797">
                  <c:v>-126.87311068513728</c:v>
                </c:pt>
                <c:pt idx="798">
                  <c:v>-127.27309693945892</c:v>
                </c:pt>
                <c:pt idx="799">
                  <c:v>-127.67308381239735</c:v>
                </c:pt>
                <c:pt idx="800">
                  <c:v>-128.07307127611384</c:v>
                </c:pt>
                <c:pt idx="801">
                  <c:v>-128.47305930402231</c:v>
                </c:pt>
                <c:pt idx="802">
                  <c:v>-128.87304787073279</c:v>
                </c:pt>
                <c:pt idx="803">
                  <c:v>-129.27303695199808</c:v>
                </c:pt>
                <c:pt idx="804">
                  <c:v>-129.67302652466171</c:v>
                </c:pt>
                <c:pt idx="805">
                  <c:v>-130.07301656660925</c:v>
                </c:pt>
                <c:pt idx="806">
                  <c:v>-130.47300705672183</c:v>
                </c:pt>
                <c:pt idx="807">
                  <c:v>-130.87299797483035</c:v>
                </c:pt>
                <c:pt idx="808">
                  <c:v>-131.27298930167359</c:v>
                </c:pt>
                <c:pt idx="809">
                  <c:v>-131.67298101885754</c:v>
                </c:pt>
                <c:pt idx="810">
                  <c:v>-132.07297310881407</c:v>
                </c:pt>
                <c:pt idx="811">
                  <c:v>-132.47296555476811</c:v>
                </c:pt>
                <c:pt idx="812">
                  <c:v>-132.87295834069832</c:v>
                </c:pt>
                <c:pt idx="813">
                  <c:v>-133.2729514513035</c:v>
                </c:pt>
                <c:pt idx="814">
                  <c:v>-133.67294487197239</c:v>
                </c:pt>
                <c:pt idx="815">
                  <c:v>-134.07293858875067</c:v>
                </c:pt>
                <c:pt idx="816">
                  <c:v>-134.47293258831212</c:v>
                </c:pt>
                <c:pt idx="817">
                  <c:v>-134.87292685792994</c:v>
                </c:pt>
                <c:pt idx="818">
                  <c:v>-135.27292138545039</c:v>
                </c:pt>
              </c:numCache>
            </c:numRef>
          </c:yVal>
          <c:smooth val="1"/>
          <c:extLst>
            <c:ext xmlns:c16="http://schemas.microsoft.com/office/drawing/2014/chart" uri="{C3380CC4-5D6E-409C-BE32-E72D297353CC}">
              <c16:uniqueId val="{00000002-3114-4D5C-ACDC-CBD9329D2D27}"/>
            </c:ext>
          </c:extLst>
        </c:ser>
        <c:ser>
          <c:idx val="3"/>
          <c:order val="3"/>
          <c:tx>
            <c:v>Gain</c:v>
          </c:tx>
          <c:marker>
            <c:symbol val="none"/>
          </c:marker>
          <c:xVal>
            <c:numRef>
              <c:f>Sheet2!$W$4:$W$822</c:f>
              <c:numCache>
                <c:formatCode>0</c:formatCode>
                <c:ptCount val="819"/>
                <c:pt idx="0">
                  <c:v>100</c:v>
                </c:pt>
                <c:pt idx="1">
                  <c:v>102.32929922807543</c:v>
                </c:pt>
                <c:pt idx="2">
                  <c:v>104.71285480508999</c:v>
                </c:pt>
                <c:pt idx="3">
                  <c:v>107.15193052376068</c:v>
                </c:pt>
                <c:pt idx="4">
                  <c:v>109.64781961431854</c:v>
                </c:pt>
                <c:pt idx="5">
                  <c:v>112.20184543019636</c:v>
                </c:pt>
                <c:pt idx="6">
                  <c:v>114.81536214968834</c:v>
                </c:pt>
                <c:pt idx="7">
                  <c:v>117.489755493953</c:v>
                </c:pt>
                <c:pt idx="8">
                  <c:v>120.22644346174133</c:v>
                </c:pt>
                <c:pt idx="9">
                  <c:v>123.02687708123818</c:v>
                </c:pt>
                <c:pt idx="10">
                  <c:v>125.8925411794168</c:v>
                </c:pt>
                <c:pt idx="11">
                  <c:v>128.82495516931345</c:v>
                </c:pt>
                <c:pt idx="12">
                  <c:v>131.82567385564076</c:v>
                </c:pt>
                <c:pt idx="13">
                  <c:v>134.89628825916535</c:v>
                </c:pt>
                <c:pt idx="14">
                  <c:v>138.03842646028852</c:v>
                </c:pt>
                <c:pt idx="15">
                  <c:v>141.25375446227542</c:v>
                </c:pt>
                <c:pt idx="16">
                  <c:v>144.54397707459276</c:v>
                </c:pt>
                <c:pt idx="17">
                  <c:v>147.91083881682073</c:v>
                </c:pt>
                <c:pt idx="18">
                  <c:v>151.35612484362088</c:v>
                </c:pt>
                <c:pt idx="19">
                  <c:v>154.88166189124817</c:v>
                </c:pt>
                <c:pt idx="20">
                  <c:v>158.48931924611136</c:v>
                </c:pt>
                <c:pt idx="21">
                  <c:v>162.18100973589299</c:v>
                </c:pt>
                <c:pt idx="22">
                  <c:v>165.95869074375614</c:v>
                </c:pt>
                <c:pt idx="23">
                  <c:v>169.82436524617447</c:v>
                </c:pt>
                <c:pt idx="24">
                  <c:v>173.78008287493756</c:v>
                </c:pt>
                <c:pt idx="25">
                  <c:v>177.82794100389236</c:v>
                </c:pt>
                <c:pt idx="26">
                  <c:v>181.97008586099841</c:v>
                </c:pt>
                <c:pt idx="27">
                  <c:v>186.2087136662868</c:v>
                </c:pt>
                <c:pt idx="28">
                  <c:v>190.54607179632478</c:v>
                </c:pt>
                <c:pt idx="29">
                  <c:v>194.98445997580464</c:v>
                </c:pt>
                <c:pt idx="30">
                  <c:v>199.52623149688804</c:v>
                </c:pt>
                <c:pt idx="31">
                  <c:v>204.17379446695298</c:v>
                </c:pt>
                <c:pt idx="32">
                  <c:v>208.92961308540401</c:v>
                </c:pt>
                <c:pt idx="33">
                  <c:v>213.79620895022333</c:v>
                </c:pt>
                <c:pt idx="34">
                  <c:v>218.77616239495538</c:v>
                </c:pt>
                <c:pt idx="35">
                  <c:v>223.87211385683403</c:v>
                </c:pt>
                <c:pt idx="36">
                  <c:v>229.08676527677738</c:v>
                </c:pt>
                <c:pt idx="37">
                  <c:v>234.42288153199235</c:v>
                </c:pt>
                <c:pt idx="38">
                  <c:v>239.88329190194906</c:v>
                </c:pt>
                <c:pt idx="39">
                  <c:v>245.47089156850305</c:v>
                </c:pt>
                <c:pt idx="40">
                  <c:v>251.188643150958</c:v>
                </c:pt>
                <c:pt idx="41">
                  <c:v>257.03957827688646</c:v>
                </c:pt>
                <c:pt idx="42">
                  <c:v>263.02679918953822</c:v>
                </c:pt>
                <c:pt idx="43">
                  <c:v>269.15348039269156</c:v>
                </c:pt>
                <c:pt idx="44">
                  <c:v>275.42287033381666</c:v>
                </c:pt>
                <c:pt idx="45">
                  <c:v>281.83829312644548</c:v>
                </c:pt>
                <c:pt idx="46">
                  <c:v>288.40315031266067</c:v>
                </c:pt>
                <c:pt idx="47">
                  <c:v>295.12092266663865</c:v>
                </c:pt>
                <c:pt idx="48">
                  <c:v>301.99517204020162</c:v>
                </c:pt>
                <c:pt idx="49">
                  <c:v>309.0295432513592</c:v>
                </c:pt>
                <c:pt idx="50">
                  <c:v>316.22776601683802</c:v>
                </c:pt>
                <c:pt idx="51">
                  <c:v>323.59365692962831</c:v>
                </c:pt>
                <c:pt idx="52">
                  <c:v>331.13112148259125</c:v>
                </c:pt>
                <c:pt idx="53">
                  <c:v>338.84415613920271</c:v>
                </c:pt>
                <c:pt idx="54">
                  <c:v>346.73685045253183</c:v>
                </c:pt>
                <c:pt idx="55">
                  <c:v>354.81338923357555</c:v>
                </c:pt>
                <c:pt idx="56">
                  <c:v>363.07805477010157</c:v>
                </c:pt>
                <c:pt idx="57">
                  <c:v>371.53522909717276</c:v>
                </c:pt>
                <c:pt idx="58">
                  <c:v>380.1893963205614</c:v>
                </c:pt>
                <c:pt idx="59">
                  <c:v>389.04514499428075</c:v>
                </c:pt>
                <c:pt idx="60">
                  <c:v>398.10717055349755</c:v>
                </c:pt>
                <c:pt idx="61">
                  <c:v>407.38027780411301</c:v>
                </c:pt>
                <c:pt idx="62">
                  <c:v>416.86938347033561</c:v>
                </c:pt>
                <c:pt idx="63">
                  <c:v>426.57951880159266</c:v>
                </c:pt>
                <c:pt idx="64">
                  <c:v>436.51583224016611</c:v>
                </c:pt>
                <c:pt idx="65">
                  <c:v>446.68359215096325</c:v>
                </c:pt>
                <c:pt idx="66">
                  <c:v>457.08818961487509</c:v>
                </c:pt>
                <c:pt idx="67">
                  <c:v>467.73514128719819</c:v>
                </c:pt>
                <c:pt idx="68">
                  <c:v>478.63009232263857</c:v>
                </c:pt>
                <c:pt idx="69">
                  <c:v>489.77881936844631</c:v>
                </c:pt>
                <c:pt idx="70">
                  <c:v>501.18723362727235</c:v>
                </c:pt>
                <c:pt idx="71">
                  <c:v>512.86138399136485</c:v>
                </c:pt>
                <c:pt idx="72">
                  <c:v>524.80746024977282</c:v>
                </c:pt>
                <c:pt idx="73">
                  <c:v>537.03179637025289</c:v>
                </c:pt>
                <c:pt idx="74">
                  <c:v>549.54087385762466</c:v>
                </c:pt>
                <c:pt idx="75">
                  <c:v>562.34132519034915</c:v>
                </c:pt>
                <c:pt idx="76">
                  <c:v>575.43993733715695</c:v>
                </c:pt>
                <c:pt idx="77">
                  <c:v>588.84365535558948</c:v>
                </c:pt>
                <c:pt idx="78">
                  <c:v>602.55958607435821</c:v>
                </c:pt>
                <c:pt idx="79">
                  <c:v>616.59500186148261</c:v>
                </c:pt>
                <c:pt idx="80">
                  <c:v>630.95734448019368</c:v>
                </c:pt>
                <c:pt idx="81">
                  <c:v>645.65422903465583</c:v>
                </c:pt>
                <c:pt idx="82">
                  <c:v>660.6934480075962</c:v>
                </c:pt>
                <c:pt idx="83">
                  <c:v>676.0829753919819</c:v>
                </c:pt>
                <c:pt idx="84">
                  <c:v>691.8309709189366</c:v>
                </c:pt>
                <c:pt idx="85">
                  <c:v>707.94578438413862</c:v>
                </c:pt>
                <c:pt idx="86">
                  <c:v>724.4359600749907</c:v>
                </c:pt>
                <c:pt idx="87">
                  <c:v>741.31024130091816</c:v>
                </c:pt>
                <c:pt idx="88">
                  <c:v>758.57757502918366</c:v>
                </c:pt>
                <c:pt idx="89">
                  <c:v>776.2471166286922</c:v>
                </c:pt>
                <c:pt idx="90">
                  <c:v>794.32823472428197</c:v>
                </c:pt>
                <c:pt idx="91">
                  <c:v>812.83051616409966</c:v>
                </c:pt>
                <c:pt idx="92">
                  <c:v>831.76377110267129</c:v>
                </c:pt>
                <c:pt idx="93">
                  <c:v>851.13803820237661</c:v>
                </c:pt>
                <c:pt idx="94">
                  <c:v>870.96358995608068</c:v>
                </c:pt>
                <c:pt idx="95">
                  <c:v>891.25093813374565</c:v>
                </c:pt>
                <c:pt idx="96">
                  <c:v>912.01083935590975</c:v>
                </c:pt>
                <c:pt idx="97">
                  <c:v>933.25430079699174</c:v>
                </c:pt>
                <c:pt idx="98">
                  <c:v>954.99258602143652</c:v>
                </c:pt>
                <c:pt idx="99">
                  <c:v>977.23722095581127</c:v>
                </c:pt>
                <c:pt idx="100">
                  <c:v>1000</c:v>
                </c:pt>
                <c:pt idx="101">
                  <c:v>1023.2929922807544</c:v>
                </c:pt>
                <c:pt idx="102">
                  <c:v>1047.1285480508998</c:v>
                </c:pt>
                <c:pt idx="103">
                  <c:v>1071.5193052376067</c:v>
                </c:pt>
                <c:pt idx="104">
                  <c:v>1096.4781961431861</c:v>
                </c:pt>
                <c:pt idx="105">
                  <c:v>1122.0184543019634</c:v>
                </c:pt>
                <c:pt idx="106">
                  <c:v>1148.1536214968835</c:v>
                </c:pt>
                <c:pt idx="107">
                  <c:v>1174.8975549395293</c:v>
                </c:pt>
                <c:pt idx="108">
                  <c:v>1202.2644346174136</c:v>
                </c:pt>
                <c:pt idx="109">
                  <c:v>1230.2687708123822</c:v>
                </c:pt>
                <c:pt idx="110">
                  <c:v>1258.9254117941678</c:v>
                </c:pt>
                <c:pt idx="111">
                  <c:v>1288.2495516931342</c:v>
                </c:pt>
                <c:pt idx="112">
                  <c:v>1318.2567385564084</c:v>
                </c:pt>
                <c:pt idx="113">
                  <c:v>1348.9628825916539</c:v>
                </c:pt>
                <c:pt idx="114">
                  <c:v>1380.3842646028861</c:v>
                </c:pt>
                <c:pt idx="115">
                  <c:v>1412.5375446227542</c:v>
                </c:pt>
                <c:pt idx="116">
                  <c:v>1445.4397707459284</c:v>
                </c:pt>
                <c:pt idx="117">
                  <c:v>1479.1083881682084</c:v>
                </c:pt>
                <c:pt idx="118">
                  <c:v>1513.5612484362091</c:v>
                </c:pt>
                <c:pt idx="119">
                  <c:v>1548.816618912482</c:v>
                </c:pt>
                <c:pt idx="120">
                  <c:v>1584.8931924611154</c:v>
                </c:pt>
                <c:pt idx="121">
                  <c:v>1621.8100973589303</c:v>
                </c:pt>
                <c:pt idx="122">
                  <c:v>1659.5869074375623</c:v>
                </c:pt>
                <c:pt idx="123">
                  <c:v>1698.2436524617444</c:v>
                </c:pt>
                <c:pt idx="124">
                  <c:v>1737.8008287493767</c:v>
                </c:pt>
                <c:pt idx="125">
                  <c:v>1778.2794100389242</c:v>
                </c:pt>
                <c:pt idx="126">
                  <c:v>1819.700858609983</c:v>
                </c:pt>
                <c:pt idx="127">
                  <c:v>1862.0871366628685</c:v>
                </c:pt>
                <c:pt idx="128">
                  <c:v>1905.460717963248</c:v>
                </c:pt>
                <c:pt idx="129">
                  <c:v>1949.8445997580459</c:v>
                </c:pt>
                <c:pt idx="130">
                  <c:v>1995.2623149688802</c:v>
                </c:pt>
                <c:pt idx="131">
                  <c:v>2041.7379446695315</c:v>
                </c:pt>
                <c:pt idx="132">
                  <c:v>2089.2961308540398</c:v>
                </c:pt>
                <c:pt idx="133">
                  <c:v>2137.962089502234</c:v>
                </c:pt>
                <c:pt idx="134">
                  <c:v>2187.7616239495524</c:v>
                </c:pt>
                <c:pt idx="135">
                  <c:v>2238.7211385683413</c:v>
                </c:pt>
                <c:pt idx="136">
                  <c:v>2290.8676527677744</c:v>
                </c:pt>
                <c:pt idx="137">
                  <c:v>2344.2288153199233</c:v>
                </c:pt>
                <c:pt idx="138">
                  <c:v>2398.8329190194913</c:v>
                </c:pt>
                <c:pt idx="139">
                  <c:v>2454.7089156850329</c:v>
                </c:pt>
                <c:pt idx="140">
                  <c:v>2511.8864315095807</c:v>
                </c:pt>
                <c:pt idx="141">
                  <c:v>2570.3957827688664</c:v>
                </c:pt>
                <c:pt idx="142">
                  <c:v>2630.2679918953818</c:v>
                </c:pt>
                <c:pt idx="143">
                  <c:v>2691.5348039269179</c:v>
                </c:pt>
                <c:pt idx="144">
                  <c:v>2754.2287033381681</c:v>
                </c:pt>
                <c:pt idx="145">
                  <c:v>2818.3829312644552</c:v>
                </c:pt>
                <c:pt idx="146">
                  <c:v>2884.0315031266073</c:v>
                </c:pt>
                <c:pt idx="147">
                  <c:v>2951.2092266663894</c:v>
                </c:pt>
                <c:pt idx="148">
                  <c:v>3019.9517204020167</c:v>
                </c:pt>
                <c:pt idx="149">
                  <c:v>3090.2954325135938</c:v>
                </c:pt>
                <c:pt idx="150">
                  <c:v>3162.2776601683827</c:v>
                </c:pt>
                <c:pt idx="151">
                  <c:v>3235.9365692962824</c:v>
                </c:pt>
                <c:pt idx="152">
                  <c:v>3311.3112148259138</c:v>
                </c:pt>
                <c:pt idx="153">
                  <c:v>3388.4415613920246</c:v>
                </c:pt>
                <c:pt idx="154">
                  <c:v>3467.3685045253183</c:v>
                </c:pt>
                <c:pt idx="155">
                  <c:v>3548.1338923357566</c:v>
                </c:pt>
                <c:pt idx="156">
                  <c:v>3630.7805477010152</c:v>
                </c:pt>
                <c:pt idx="157">
                  <c:v>3715.3522909717267</c:v>
                </c:pt>
                <c:pt idx="158">
                  <c:v>3801.8939632056163</c:v>
                </c:pt>
                <c:pt idx="159">
                  <c:v>3890.4514499428064</c:v>
                </c:pt>
                <c:pt idx="160">
                  <c:v>3981.071705534976</c:v>
                </c:pt>
                <c:pt idx="161">
                  <c:v>4073.8027780411271</c:v>
                </c:pt>
                <c:pt idx="162">
                  <c:v>4168.6938347033574</c:v>
                </c:pt>
                <c:pt idx="163">
                  <c:v>4265.7951880159289</c:v>
                </c:pt>
                <c:pt idx="164">
                  <c:v>4365.1583224016622</c:v>
                </c:pt>
                <c:pt idx="165">
                  <c:v>4466.8359215096334</c:v>
                </c:pt>
                <c:pt idx="166">
                  <c:v>4570.8818961487559</c:v>
                </c:pt>
                <c:pt idx="167">
                  <c:v>4677.3514128719835</c:v>
                </c:pt>
                <c:pt idx="168">
                  <c:v>4786.3009232263885</c:v>
                </c:pt>
                <c:pt idx="169">
                  <c:v>4897.7881936844624</c:v>
                </c:pt>
                <c:pt idx="170">
                  <c:v>5011.8723362727269</c:v>
                </c:pt>
                <c:pt idx="171">
                  <c:v>5128.6138399136516</c:v>
                </c:pt>
                <c:pt idx="172">
                  <c:v>5248.0746024977288</c:v>
                </c:pt>
                <c:pt idx="173">
                  <c:v>5370.3179637025296</c:v>
                </c:pt>
                <c:pt idx="174">
                  <c:v>5495.4087385762532</c:v>
                </c:pt>
                <c:pt idx="175">
                  <c:v>5623.4132519034929</c:v>
                </c:pt>
                <c:pt idx="176">
                  <c:v>5754.3993733715706</c:v>
                </c:pt>
                <c:pt idx="177">
                  <c:v>5888.4365535558954</c:v>
                </c:pt>
                <c:pt idx="178">
                  <c:v>6025.5958607435778</c:v>
                </c:pt>
                <c:pt idx="179">
                  <c:v>6165.9500186148271</c:v>
                </c:pt>
                <c:pt idx="180">
                  <c:v>6309.5734448019321</c:v>
                </c:pt>
                <c:pt idx="181">
                  <c:v>6456.5422903465596</c:v>
                </c:pt>
                <c:pt idx="182">
                  <c:v>6606.9344800759645</c:v>
                </c:pt>
                <c:pt idx="183">
                  <c:v>6760.8297539198211</c:v>
                </c:pt>
                <c:pt idx="184">
                  <c:v>6918.3097091893669</c:v>
                </c:pt>
                <c:pt idx="185">
                  <c:v>7079.4578438413873</c:v>
                </c:pt>
                <c:pt idx="186">
                  <c:v>7244.3596007499027</c:v>
                </c:pt>
                <c:pt idx="187">
                  <c:v>7413.1024130091828</c:v>
                </c:pt>
                <c:pt idx="188">
                  <c:v>7585.7757502918375</c:v>
                </c:pt>
                <c:pt idx="189">
                  <c:v>7762.4711662869231</c:v>
                </c:pt>
                <c:pt idx="190">
                  <c:v>7943.2823472428208</c:v>
                </c:pt>
                <c:pt idx="191">
                  <c:v>8128.3051616409975</c:v>
                </c:pt>
                <c:pt idx="192">
                  <c:v>8317.6377110267131</c:v>
                </c:pt>
                <c:pt idx="193">
                  <c:v>8511.3803820237772</c:v>
                </c:pt>
                <c:pt idx="194">
                  <c:v>8709.6358995608098</c:v>
                </c:pt>
                <c:pt idx="195">
                  <c:v>8912.509381337466</c:v>
                </c:pt>
                <c:pt idx="196">
                  <c:v>9120.1083935590977</c:v>
                </c:pt>
                <c:pt idx="197">
                  <c:v>9332.5430079699199</c:v>
                </c:pt>
                <c:pt idx="198">
                  <c:v>9549.9258602143673</c:v>
                </c:pt>
                <c:pt idx="199">
                  <c:v>9772.3722095581143</c:v>
                </c:pt>
                <c:pt idx="200">
                  <c:v>10000</c:v>
                </c:pt>
                <c:pt idx="201">
                  <c:v>10232.929922807547</c:v>
                </c:pt>
                <c:pt idx="202">
                  <c:v>10471.285480508999</c:v>
                </c:pt>
                <c:pt idx="203">
                  <c:v>10715.193052376069</c:v>
                </c:pt>
                <c:pt idx="204">
                  <c:v>10964.781961431863</c:v>
                </c:pt>
                <c:pt idx="205">
                  <c:v>11220.184543019637</c:v>
                </c:pt>
                <c:pt idx="206">
                  <c:v>11481.536214968839</c:v>
                </c:pt>
                <c:pt idx="207">
                  <c:v>11748.975549395294</c:v>
                </c:pt>
                <c:pt idx="208">
                  <c:v>12022.644346174138</c:v>
                </c:pt>
                <c:pt idx="209">
                  <c:v>12302.687708123824</c:v>
                </c:pt>
                <c:pt idx="210">
                  <c:v>12589.25411794168</c:v>
                </c:pt>
                <c:pt idx="211">
                  <c:v>12882.495516931347</c:v>
                </c:pt>
                <c:pt idx="212">
                  <c:v>13182.567385564089</c:v>
                </c:pt>
                <c:pt idx="213">
                  <c:v>13489.628825916541</c:v>
                </c:pt>
                <c:pt idx="214">
                  <c:v>13803.842646028863</c:v>
                </c:pt>
                <c:pt idx="215">
                  <c:v>14125.375446227545</c:v>
                </c:pt>
                <c:pt idx="216">
                  <c:v>14454.397707459288</c:v>
                </c:pt>
                <c:pt idx="217">
                  <c:v>14791.083881682087</c:v>
                </c:pt>
                <c:pt idx="218">
                  <c:v>15135.612484362093</c:v>
                </c:pt>
                <c:pt idx="219">
                  <c:v>15488.166189124822</c:v>
                </c:pt>
                <c:pt idx="220">
                  <c:v>15848.931924611155</c:v>
                </c:pt>
                <c:pt idx="221">
                  <c:v>16218.100973589308</c:v>
                </c:pt>
                <c:pt idx="222">
                  <c:v>16595.869074375627</c:v>
                </c:pt>
                <c:pt idx="223">
                  <c:v>16982.436524617446</c:v>
                </c:pt>
                <c:pt idx="224">
                  <c:v>17378.008287493773</c:v>
                </c:pt>
                <c:pt idx="225">
                  <c:v>17782.794100389245</c:v>
                </c:pt>
                <c:pt idx="226">
                  <c:v>18197.008586099833</c:v>
                </c:pt>
                <c:pt idx="227">
                  <c:v>18620.871366628686</c:v>
                </c:pt>
                <c:pt idx="228">
                  <c:v>19054.607179632483</c:v>
                </c:pt>
                <c:pt idx="229">
                  <c:v>19498.445997580464</c:v>
                </c:pt>
                <c:pt idx="230">
                  <c:v>19952.623149688803</c:v>
                </c:pt>
                <c:pt idx="231">
                  <c:v>20417.379446695319</c:v>
                </c:pt>
                <c:pt idx="232">
                  <c:v>20892.961308540398</c:v>
                </c:pt>
                <c:pt idx="233">
                  <c:v>21379.620895022344</c:v>
                </c:pt>
                <c:pt idx="234">
                  <c:v>21877.616239495528</c:v>
                </c:pt>
                <c:pt idx="235">
                  <c:v>22387.211385683418</c:v>
                </c:pt>
                <c:pt idx="236">
                  <c:v>22908.676527677748</c:v>
                </c:pt>
                <c:pt idx="237">
                  <c:v>23442.288153199239</c:v>
                </c:pt>
                <c:pt idx="238">
                  <c:v>23988.32919019492</c:v>
                </c:pt>
                <c:pt idx="239">
                  <c:v>24547.089156850339</c:v>
                </c:pt>
                <c:pt idx="240">
                  <c:v>25118.864315095812</c:v>
                </c:pt>
                <c:pt idx="241">
                  <c:v>25703.957827688668</c:v>
                </c:pt>
                <c:pt idx="242">
                  <c:v>26302.679918953821</c:v>
                </c:pt>
                <c:pt idx="243">
                  <c:v>26915.348039269185</c:v>
                </c:pt>
                <c:pt idx="244">
                  <c:v>27542.28703338169</c:v>
                </c:pt>
                <c:pt idx="245">
                  <c:v>28183.829312644561</c:v>
                </c:pt>
                <c:pt idx="246">
                  <c:v>28840.315031266076</c:v>
                </c:pt>
                <c:pt idx="247">
                  <c:v>29512.092266663898</c:v>
                </c:pt>
                <c:pt idx="248">
                  <c:v>30199.517204020176</c:v>
                </c:pt>
                <c:pt idx="249">
                  <c:v>30902.954325135921</c:v>
                </c:pt>
                <c:pt idx="250">
                  <c:v>31622.776601684531</c:v>
                </c:pt>
                <c:pt idx="251">
                  <c:v>32359.36569296358</c:v>
                </c:pt>
                <c:pt idx="252">
                  <c:v>33113.112148259883</c:v>
                </c:pt>
                <c:pt idx="253">
                  <c:v>33884.415613921039</c:v>
                </c:pt>
                <c:pt idx="254">
                  <c:v>34673.685045253958</c:v>
                </c:pt>
                <c:pt idx="255">
                  <c:v>35481.338923358424</c:v>
                </c:pt>
                <c:pt idx="256">
                  <c:v>36307.805477010959</c:v>
                </c:pt>
                <c:pt idx="257">
                  <c:v>37153.522909718165</c:v>
                </c:pt>
                <c:pt idx="258">
                  <c:v>38018.939632056979</c:v>
                </c:pt>
                <c:pt idx="259">
                  <c:v>38904.514499429002</c:v>
                </c:pt>
                <c:pt idx="260">
                  <c:v>39810.717055350688</c:v>
                </c:pt>
                <c:pt idx="261">
                  <c:v>40738.02778041226</c:v>
                </c:pt>
                <c:pt idx="262">
                  <c:v>41686.938347034535</c:v>
                </c:pt>
                <c:pt idx="263">
                  <c:v>42657.95188016029</c:v>
                </c:pt>
                <c:pt idx="264">
                  <c:v>43651.583224017639</c:v>
                </c:pt>
                <c:pt idx="265">
                  <c:v>44668.359215097371</c:v>
                </c:pt>
                <c:pt idx="266">
                  <c:v>45708.818961488585</c:v>
                </c:pt>
                <c:pt idx="267">
                  <c:v>46773.514128720919</c:v>
                </c:pt>
                <c:pt idx="268">
                  <c:v>47863.009232264958</c:v>
                </c:pt>
                <c:pt idx="269">
                  <c:v>48977.881936845763</c:v>
                </c:pt>
                <c:pt idx="270">
                  <c:v>50118.7233627284</c:v>
                </c:pt>
                <c:pt idx="271">
                  <c:v>51286.138399137766</c:v>
                </c:pt>
                <c:pt idx="272">
                  <c:v>52480.746024978471</c:v>
                </c:pt>
                <c:pt idx="273">
                  <c:v>53703.179637026609</c:v>
                </c:pt>
                <c:pt idx="274">
                  <c:v>54954.087385763814</c:v>
                </c:pt>
                <c:pt idx="275">
                  <c:v>56234.132519036291</c:v>
                </c:pt>
                <c:pt idx="276">
                  <c:v>57543.9937337171</c:v>
                </c:pt>
                <c:pt idx="277">
                  <c:v>58884.365535560224</c:v>
                </c:pt>
                <c:pt idx="278">
                  <c:v>60255.958607437242</c:v>
                </c:pt>
                <c:pt idx="279">
                  <c:v>61659.500186149708</c:v>
                </c:pt>
                <c:pt idx="280">
                  <c:v>63095.734448020849</c:v>
                </c:pt>
                <c:pt idx="281">
                  <c:v>64565.422903467101</c:v>
                </c:pt>
                <c:pt idx="282">
                  <c:v>66069.344800761188</c:v>
                </c:pt>
                <c:pt idx="283">
                  <c:v>67608.29753919979</c:v>
                </c:pt>
                <c:pt idx="284">
                  <c:v>69183.097091895295</c:v>
                </c:pt>
                <c:pt idx="285">
                  <c:v>70794.578438415469</c:v>
                </c:pt>
                <c:pt idx="286">
                  <c:v>72443.596007500717</c:v>
                </c:pt>
                <c:pt idx="287">
                  <c:v>74131.024130093487</c:v>
                </c:pt>
                <c:pt idx="288">
                  <c:v>75857.757502920154</c:v>
                </c:pt>
                <c:pt idx="289">
                  <c:v>77624.711662870977</c:v>
                </c:pt>
                <c:pt idx="290">
                  <c:v>79432.823472430129</c:v>
                </c:pt>
                <c:pt idx="291">
                  <c:v>81283.051616411802</c:v>
                </c:pt>
                <c:pt idx="292">
                  <c:v>83176.377110270929</c:v>
                </c:pt>
                <c:pt idx="293">
                  <c:v>85113.803820239584</c:v>
                </c:pt>
                <c:pt idx="294">
                  <c:v>87096.358995612216</c:v>
                </c:pt>
                <c:pt idx="295">
                  <c:v>89125.093813378786</c:v>
                </c:pt>
                <c:pt idx="296">
                  <c:v>91201.083935595307</c:v>
                </c:pt>
                <c:pt idx="297">
                  <c:v>93325.430079703525</c:v>
                </c:pt>
                <c:pt idx="298">
                  <c:v>95499.258602148111</c:v>
                </c:pt>
                <c:pt idx="299">
                  <c:v>97723.722095585676</c:v>
                </c:pt>
                <c:pt idx="300">
                  <c:v>100000.00000000471</c:v>
                </c:pt>
                <c:pt idx="301">
                  <c:v>102329.29922808021</c:v>
                </c:pt>
                <c:pt idx="302">
                  <c:v>104712.85480509486</c:v>
                </c:pt>
                <c:pt idx="303">
                  <c:v>107151.93052376565</c:v>
                </c:pt>
                <c:pt idx="304">
                  <c:v>109647.81961432361</c:v>
                </c:pt>
                <c:pt idx="305">
                  <c:v>112201.84543020178</c:v>
                </c:pt>
                <c:pt idx="306">
                  <c:v>114815.36214969361</c:v>
                </c:pt>
                <c:pt idx="307">
                  <c:v>117489.75549395839</c:v>
                </c:pt>
                <c:pt idx="308">
                  <c:v>120226.44346174685</c:v>
                </c:pt>
                <c:pt idx="309">
                  <c:v>123026.87708124405</c:v>
                </c:pt>
                <c:pt idx="310">
                  <c:v>125892.54117942275</c:v>
                </c:pt>
                <c:pt idx="311">
                  <c:v>128824.95516931932</c:v>
                </c:pt>
                <c:pt idx="312">
                  <c:v>131825.67385564678</c:v>
                </c:pt>
                <c:pt idx="313">
                  <c:v>134896.28825917176</c:v>
                </c:pt>
                <c:pt idx="314">
                  <c:v>138038.42646029504</c:v>
                </c:pt>
                <c:pt idx="315">
                  <c:v>141253.75446228212</c:v>
                </c:pt>
                <c:pt idx="316">
                  <c:v>144543.97707459933</c:v>
                </c:pt>
                <c:pt idx="317">
                  <c:v>147910.83881682772</c:v>
                </c:pt>
                <c:pt idx="318">
                  <c:v>151356.12484362794</c:v>
                </c:pt>
                <c:pt idx="319">
                  <c:v>154881.66189125541</c:v>
                </c:pt>
                <c:pt idx="320">
                  <c:v>158489.3192461188</c:v>
                </c:pt>
                <c:pt idx="321">
                  <c:v>162181.00973590088</c:v>
                </c:pt>
                <c:pt idx="322">
                  <c:v>165958.69074376384</c:v>
                </c:pt>
                <c:pt idx="323">
                  <c:v>169824.36524618237</c:v>
                </c:pt>
                <c:pt idx="324">
                  <c:v>173780.08287494563</c:v>
                </c:pt>
                <c:pt idx="325">
                  <c:v>177827.94100390084</c:v>
                </c:pt>
                <c:pt idx="326">
                  <c:v>181970.0858610071</c:v>
                </c:pt>
                <c:pt idx="327">
                  <c:v>186208.71366629537</c:v>
                </c:pt>
                <c:pt idx="328">
                  <c:v>190546.07179633353</c:v>
                </c:pt>
                <c:pt idx="329">
                  <c:v>194984.45997581352</c:v>
                </c:pt>
                <c:pt idx="330">
                  <c:v>199526.2314968975</c:v>
                </c:pt>
                <c:pt idx="331">
                  <c:v>204173.79446696263</c:v>
                </c:pt>
                <c:pt idx="332">
                  <c:v>208929.61308541353</c:v>
                </c:pt>
                <c:pt idx="333">
                  <c:v>213796.20895023298</c:v>
                </c:pt>
                <c:pt idx="334">
                  <c:v>218776.16239496562</c:v>
                </c:pt>
                <c:pt idx="335">
                  <c:v>223872.11385684973</c:v>
                </c:pt>
                <c:pt idx="336">
                  <c:v>229086.76527679298</c:v>
                </c:pt>
                <c:pt idx="337">
                  <c:v>234422.88153200864</c:v>
                </c:pt>
                <c:pt idx="338">
                  <c:v>239883.29190196586</c:v>
                </c:pt>
                <c:pt idx="339">
                  <c:v>245470.89156852019</c:v>
                </c:pt>
                <c:pt idx="340">
                  <c:v>251188.64315097555</c:v>
                </c:pt>
                <c:pt idx="341">
                  <c:v>257039.57827690477</c:v>
                </c:pt>
                <c:pt idx="342">
                  <c:v>263026.79918955651</c:v>
                </c:pt>
                <c:pt idx="343">
                  <c:v>269153.48039271031</c:v>
                </c:pt>
                <c:pt idx="344">
                  <c:v>275422.87033383577</c:v>
                </c:pt>
                <c:pt idx="345">
                  <c:v>281838.2931264654</c:v>
                </c:pt>
                <c:pt idx="346">
                  <c:v>288403.1503126811</c:v>
                </c:pt>
                <c:pt idx="347">
                  <c:v>295120.922666659</c:v>
                </c:pt>
                <c:pt idx="348">
                  <c:v>301995.1720402225</c:v>
                </c:pt>
                <c:pt idx="349">
                  <c:v>309029.54325138091</c:v>
                </c:pt>
                <c:pt idx="350">
                  <c:v>316227.76601686032</c:v>
                </c:pt>
                <c:pt idx="351">
                  <c:v>323593.6569296511</c:v>
                </c:pt>
                <c:pt idx="352">
                  <c:v>331131.1214826139</c:v>
                </c:pt>
                <c:pt idx="353">
                  <c:v>338844.15613922582</c:v>
                </c:pt>
                <c:pt idx="354">
                  <c:v>346736.85045255604</c:v>
                </c:pt>
                <c:pt idx="355">
                  <c:v>354813.38923360041</c:v>
                </c:pt>
                <c:pt idx="356">
                  <c:v>363078.05477012682</c:v>
                </c:pt>
                <c:pt idx="357">
                  <c:v>371535.22909719788</c:v>
                </c:pt>
                <c:pt idx="358">
                  <c:v>380189.39632058778</c:v>
                </c:pt>
                <c:pt idx="359">
                  <c:v>389045.14499430778</c:v>
                </c:pt>
                <c:pt idx="360">
                  <c:v>398107.17055352498</c:v>
                </c:pt>
                <c:pt idx="361">
                  <c:v>407380.27780414105</c:v>
                </c:pt>
                <c:pt idx="362">
                  <c:v>416869.38347036514</c:v>
                </c:pt>
                <c:pt idx="363">
                  <c:v>426579.51880162227</c:v>
                </c:pt>
                <c:pt idx="364">
                  <c:v>436515.83224019624</c:v>
                </c:pt>
                <c:pt idx="365">
                  <c:v>446683.59215099411</c:v>
                </c:pt>
                <c:pt idx="366">
                  <c:v>457088.18961490749</c:v>
                </c:pt>
                <c:pt idx="367">
                  <c:v>467735.14128723129</c:v>
                </c:pt>
                <c:pt idx="368">
                  <c:v>478630.09232267219</c:v>
                </c:pt>
                <c:pt idx="369">
                  <c:v>489778.81936847995</c:v>
                </c:pt>
                <c:pt idx="370">
                  <c:v>501187.23362730764</c:v>
                </c:pt>
                <c:pt idx="371">
                  <c:v>512861.383991401</c:v>
                </c:pt>
                <c:pt idx="372">
                  <c:v>524807.46024980955</c:v>
                </c:pt>
                <c:pt idx="373">
                  <c:v>537031.79637029045</c:v>
                </c:pt>
                <c:pt idx="374">
                  <c:v>549540.87385766313</c:v>
                </c:pt>
                <c:pt idx="375">
                  <c:v>562341.32519038848</c:v>
                </c:pt>
                <c:pt idx="376">
                  <c:v>575439.93733719713</c:v>
                </c:pt>
                <c:pt idx="377">
                  <c:v>588843.65535563009</c:v>
                </c:pt>
                <c:pt idx="378">
                  <c:v>602559.58607441373</c:v>
                </c:pt>
                <c:pt idx="379">
                  <c:v>616595.00186153932</c:v>
                </c:pt>
                <c:pt idx="380">
                  <c:v>630957.34448025166</c:v>
                </c:pt>
                <c:pt idx="381">
                  <c:v>645654.22903471533</c:v>
                </c:pt>
                <c:pt idx="382">
                  <c:v>660693.44800765836</c:v>
                </c:pt>
                <c:pt idx="383">
                  <c:v>676082.97539204429</c:v>
                </c:pt>
                <c:pt idx="384">
                  <c:v>691830.97091900045</c:v>
                </c:pt>
                <c:pt idx="385">
                  <c:v>707945.78438420314</c:v>
                </c:pt>
                <c:pt idx="386">
                  <c:v>724435.96007505804</c:v>
                </c:pt>
                <c:pt idx="387">
                  <c:v>741310.24130098708</c:v>
                </c:pt>
                <c:pt idx="388">
                  <c:v>758577.57502925477</c:v>
                </c:pt>
                <c:pt idx="389">
                  <c:v>776247.11662876303</c:v>
                </c:pt>
                <c:pt idx="390">
                  <c:v>794328.23472435586</c:v>
                </c:pt>
                <c:pt idx="391">
                  <c:v>812830.51616417523</c:v>
                </c:pt>
                <c:pt idx="392">
                  <c:v>831763.77110274858</c:v>
                </c:pt>
                <c:pt idx="393">
                  <c:v>851138.03820245573</c:v>
                </c:pt>
                <c:pt idx="394">
                  <c:v>870963.5899561618</c:v>
                </c:pt>
                <c:pt idx="395">
                  <c:v>891250.93813382846</c:v>
                </c:pt>
                <c:pt idx="396">
                  <c:v>912010.83935599448</c:v>
                </c:pt>
                <c:pt idx="397">
                  <c:v>933254.30079707771</c:v>
                </c:pt>
                <c:pt idx="398">
                  <c:v>954992.58602152625</c:v>
                </c:pt>
                <c:pt idx="399">
                  <c:v>977237.22095590306</c:v>
                </c:pt>
                <c:pt idx="400">
                  <c:v>1000000.0000000926</c:v>
                </c:pt>
                <c:pt idx="401">
                  <c:v>1023292.9922808487</c:v>
                </c:pt>
                <c:pt idx="402">
                  <c:v>1047128.548050998</c:v>
                </c:pt>
                <c:pt idx="403">
                  <c:v>1071519.3052377072</c:v>
                </c:pt>
                <c:pt idx="404">
                  <c:v>1096478.1961432882</c:v>
                </c:pt>
                <c:pt idx="405">
                  <c:v>1122018.4543020669</c:v>
                </c:pt>
                <c:pt idx="406">
                  <c:v>1148153.6214969885</c:v>
                </c:pt>
                <c:pt idx="407">
                  <c:v>1174897.5549396398</c:v>
                </c:pt>
                <c:pt idx="408">
                  <c:v>1202264.4346175254</c:v>
                </c:pt>
                <c:pt idx="409">
                  <c:v>1230268.7708124965</c:v>
                </c:pt>
                <c:pt idx="410">
                  <c:v>1258925.4117942825</c:v>
                </c:pt>
                <c:pt idx="411">
                  <c:v>1288249.5516932542</c:v>
                </c:pt>
                <c:pt idx="412">
                  <c:v>1318256.7385565301</c:v>
                </c:pt>
                <c:pt idx="413">
                  <c:v>1348962.8825917793</c:v>
                </c:pt>
                <c:pt idx="414">
                  <c:v>1380384.2646030132</c:v>
                </c:pt>
                <c:pt idx="415">
                  <c:v>1412537.5446228881</c:v>
                </c:pt>
                <c:pt idx="416">
                  <c:v>1445439.7707460616</c:v>
                </c:pt>
                <c:pt idx="417">
                  <c:v>1479108.3881683447</c:v>
                </c:pt>
                <c:pt idx="418">
                  <c:v>1513561.2484363485</c:v>
                </c:pt>
                <c:pt idx="419">
                  <c:v>1548816.6189126275</c:v>
                </c:pt>
                <c:pt idx="420">
                  <c:v>1584893.1924612629</c:v>
                </c:pt>
                <c:pt idx="421">
                  <c:v>1621810.0973591171</c:v>
                </c:pt>
                <c:pt idx="422">
                  <c:v>1659586.9074377548</c:v>
                </c:pt>
                <c:pt idx="423">
                  <c:v>1698243.652461943</c:v>
                </c:pt>
                <c:pt idx="424">
                  <c:v>1737800.8287495789</c:v>
                </c:pt>
                <c:pt idx="425">
                  <c:v>1778279.4100391273</c:v>
                </c:pt>
                <c:pt idx="426">
                  <c:v>1819700.8586101958</c:v>
                </c:pt>
                <c:pt idx="427">
                  <c:v>1862087.1366630846</c:v>
                </c:pt>
                <c:pt idx="428">
                  <c:v>1905460.7179634692</c:v>
                </c:pt>
                <c:pt idx="429">
                  <c:v>1949844.5997582723</c:v>
                </c:pt>
                <c:pt idx="430">
                  <c:v>1995262.3149691082</c:v>
                </c:pt>
                <c:pt idx="431">
                  <c:v>2041737.9446697666</c:v>
                </c:pt>
                <c:pt idx="432">
                  <c:v>2089296.1308542823</c:v>
                </c:pt>
                <c:pt idx="433">
                  <c:v>2137962.0895024803</c:v>
                </c:pt>
                <c:pt idx="434">
                  <c:v>2187761.6239498062</c:v>
                </c:pt>
                <c:pt idx="435">
                  <c:v>2238721.138568603</c:v>
                </c:pt>
                <c:pt idx="436">
                  <c:v>2290867.6527680382</c:v>
                </c:pt>
                <c:pt idx="437">
                  <c:v>2344228.8153201933</c:v>
                </c:pt>
                <c:pt idx="438">
                  <c:v>2398832.9190197675</c:v>
                </c:pt>
                <c:pt idx="439">
                  <c:v>2454708.9156853179</c:v>
                </c:pt>
                <c:pt idx="440">
                  <c:v>2511886.4315098748</c:v>
                </c:pt>
                <c:pt idx="441">
                  <c:v>2570395.7827691603</c:v>
                </c:pt>
                <c:pt idx="442">
                  <c:v>2630267.991895685</c:v>
                </c:pt>
                <c:pt idx="443">
                  <c:v>2691534.8039272306</c:v>
                </c:pt>
                <c:pt idx="444">
                  <c:v>2754228.703338488</c:v>
                </c:pt>
                <c:pt idx="445">
                  <c:v>2818382.9312647828</c:v>
                </c:pt>
                <c:pt idx="446">
                  <c:v>2884031.5031269374</c:v>
                </c:pt>
                <c:pt idx="447">
                  <c:v>2951209.2266667299</c:v>
                </c:pt>
                <c:pt idx="448">
                  <c:v>3019951.7204023674</c:v>
                </c:pt>
                <c:pt idx="449">
                  <c:v>3090295.4325139499</c:v>
                </c:pt>
                <c:pt idx="450">
                  <c:v>3162277.660168747</c:v>
                </c:pt>
                <c:pt idx="451">
                  <c:v>3235936.5692966641</c:v>
                </c:pt>
                <c:pt idx="452">
                  <c:v>3311311.2148262952</c:v>
                </c:pt>
                <c:pt idx="453">
                  <c:v>3388441.5613924181</c:v>
                </c:pt>
                <c:pt idx="454">
                  <c:v>3467368.5045257183</c:v>
                </c:pt>
                <c:pt idx="455">
                  <c:v>3548133.8923361655</c:v>
                </c:pt>
                <c:pt idx="456">
                  <c:v>3630780.5477014398</c:v>
                </c:pt>
                <c:pt idx="457">
                  <c:v>3715352.2909721546</c:v>
                </c:pt>
                <c:pt idx="458">
                  <c:v>3801893.9632060509</c:v>
                </c:pt>
                <c:pt idx="459">
                  <c:v>3890451.4499432547</c:v>
                </c:pt>
                <c:pt idx="460">
                  <c:v>3981071.7055354384</c:v>
                </c:pt>
                <c:pt idx="461">
                  <c:v>4073802.778041604</c:v>
                </c:pt>
                <c:pt idx="462">
                  <c:v>4168693.8347038412</c:v>
                </c:pt>
                <c:pt idx="463">
                  <c:v>4265795.1880164174</c:v>
                </c:pt>
                <c:pt idx="464">
                  <c:v>4365158.322402169</c:v>
                </c:pt>
                <c:pt idx="465">
                  <c:v>4466835.921510255</c:v>
                </c:pt>
                <c:pt idx="466">
                  <c:v>4570881.8961493801</c:v>
                </c:pt>
                <c:pt idx="467">
                  <c:v>4677351.4128726339</c:v>
                </c:pt>
                <c:pt idx="468">
                  <c:v>4786300.9232270503</c:v>
                </c:pt>
                <c:pt idx="469">
                  <c:v>4897788.1936851442</c:v>
                </c:pt>
                <c:pt idx="470">
                  <c:v>5011872.3362734206</c:v>
                </c:pt>
                <c:pt idx="471">
                  <c:v>5128613.8399143713</c:v>
                </c:pt>
                <c:pt idx="472">
                  <c:v>5248074.602498455</c:v>
                </c:pt>
                <c:pt idx="473">
                  <c:v>5370317.9637032738</c:v>
                </c:pt>
                <c:pt idx="474">
                  <c:v>5495408.7385770082</c:v>
                </c:pt>
                <c:pt idx="475">
                  <c:v>5623413.2519042809</c:v>
                </c:pt>
                <c:pt idx="476">
                  <c:v>5754399.3733723778</c:v>
                </c:pt>
                <c:pt idx="477">
                  <c:v>5888436.5535567049</c:v>
                </c:pt>
                <c:pt idx="478">
                  <c:v>6025595.8607444111</c:v>
                </c:pt>
                <c:pt idx="479">
                  <c:v>6165950.0186156854</c:v>
                </c:pt>
                <c:pt idx="480">
                  <c:v>6309573.444802816</c:v>
                </c:pt>
                <c:pt idx="481">
                  <c:v>6456542.2903474588</c:v>
                </c:pt>
                <c:pt idx="482">
                  <c:v>6606934.4800768839</c:v>
                </c:pt>
                <c:pt idx="483">
                  <c:v>6760829.7539207507</c:v>
                </c:pt>
                <c:pt idx="484">
                  <c:v>6918309.7091903305</c:v>
                </c:pt>
                <c:pt idx="485">
                  <c:v>7079457.8438423667</c:v>
                </c:pt>
                <c:pt idx="486">
                  <c:v>7244359.600750911</c:v>
                </c:pt>
                <c:pt idx="487">
                  <c:v>7413102.4130102079</c:v>
                </c:pt>
                <c:pt idx="488">
                  <c:v>7585775.7502928935</c:v>
                </c:pt>
                <c:pt idx="489">
                  <c:v>7762471.1662879968</c:v>
                </c:pt>
                <c:pt idx="490">
                  <c:v>7943282.34724392</c:v>
                </c:pt>
                <c:pt idx="491">
                  <c:v>8128305.1616421212</c:v>
                </c:pt>
                <c:pt idx="492">
                  <c:v>8317637.7110278793</c:v>
                </c:pt>
                <c:pt idx="493">
                  <c:v>8511380.3820249606</c:v>
                </c:pt>
                <c:pt idx="494">
                  <c:v>8709635.8995620143</c:v>
                </c:pt>
                <c:pt idx="495">
                  <c:v>8912509.3813386895</c:v>
                </c:pt>
                <c:pt idx="496">
                  <c:v>9120108.393560376</c:v>
                </c:pt>
                <c:pt idx="497">
                  <c:v>9332543.0079712179</c:v>
                </c:pt>
                <c:pt idx="498">
                  <c:v>9549925.8602156974</c:v>
                </c:pt>
                <c:pt idx="499">
                  <c:v>9772372.2095594574</c:v>
                </c:pt>
                <c:pt idx="500">
                  <c:v>10000000.000001399</c:v>
                </c:pt>
                <c:pt idx="501">
                  <c:v>10232929.922808971</c:v>
                </c:pt>
                <c:pt idx="502">
                  <c:v>10471285.480510458</c:v>
                </c:pt>
                <c:pt idx="503">
                  <c:v>10715193.052377559</c:v>
                </c:pt>
                <c:pt idx="504">
                  <c:v>10964781.961433399</c:v>
                </c:pt>
                <c:pt idx="505">
                  <c:v>11220184.543021198</c:v>
                </c:pt>
                <c:pt idx="506">
                  <c:v>11481536.214970427</c:v>
                </c:pt>
                <c:pt idx="507">
                  <c:v>11748975.54939693</c:v>
                </c:pt>
                <c:pt idx="508">
                  <c:v>12022644.346176079</c:v>
                </c:pt>
                <c:pt idx="509">
                  <c:v>12302687.708125811</c:v>
                </c:pt>
                <c:pt idx="510">
                  <c:v>12589254.117943712</c:v>
                </c:pt>
                <c:pt idx="511">
                  <c:v>12882495.516933426</c:v>
                </c:pt>
                <c:pt idx="512">
                  <c:v>13182567.385566227</c:v>
                </c:pt>
                <c:pt idx="513">
                  <c:v>13489628.825918742</c:v>
                </c:pt>
                <c:pt idx="514">
                  <c:v>13803842.64603108</c:v>
                </c:pt>
                <c:pt idx="515">
                  <c:v>14125375.446229823</c:v>
                </c:pt>
                <c:pt idx="516">
                  <c:v>14454397.707461633</c:v>
                </c:pt>
                <c:pt idx="517">
                  <c:v>14791083.881684486</c:v>
                </c:pt>
                <c:pt idx="518">
                  <c:v>15135612.484364549</c:v>
                </c:pt>
                <c:pt idx="519">
                  <c:v>15488166.189127307</c:v>
                </c:pt>
                <c:pt idx="520">
                  <c:v>15848931.924613714</c:v>
                </c:pt>
                <c:pt idx="521">
                  <c:v>16218100.973591939</c:v>
                </c:pt>
                <c:pt idx="522">
                  <c:v>16595869.074378304</c:v>
                </c:pt>
                <c:pt idx="523">
                  <c:v>16982436.524620201</c:v>
                </c:pt>
                <c:pt idx="524">
                  <c:v>17378008.287496608</c:v>
                </c:pt>
                <c:pt idx="525">
                  <c:v>17782794.100392114</c:v>
                </c:pt>
                <c:pt idx="526">
                  <c:v>18197008.586102787</c:v>
                </c:pt>
                <c:pt idx="527">
                  <c:v>18620871.366631694</c:v>
                </c:pt>
                <c:pt idx="528">
                  <c:v>19054607.179635592</c:v>
                </c:pt>
                <c:pt idx="529">
                  <c:v>19498445.997583646</c:v>
                </c:pt>
                <c:pt idx="530">
                  <c:v>19952623.149692025</c:v>
                </c:pt>
                <c:pt idx="531">
                  <c:v>20417379.446698599</c:v>
                </c:pt>
                <c:pt idx="532">
                  <c:v>20892961.308543772</c:v>
                </c:pt>
                <c:pt idx="533">
                  <c:v>21379620.895025812</c:v>
                </c:pt>
                <c:pt idx="534">
                  <c:v>21877616.239499096</c:v>
                </c:pt>
                <c:pt idx="535">
                  <c:v>22387211.385687009</c:v>
                </c:pt>
                <c:pt idx="536">
                  <c:v>22908676.527681425</c:v>
                </c:pt>
                <c:pt idx="537">
                  <c:v>23442288.15320304</c:v>
                </c:pt>
                <c:pt idx="538">
                  <c:v>23988329.190198813</c:v>
                </c:pt>
                <c:pt idx="539">
                  <c:v>24547089.156854298</c:v>
                </c:pt>
                <c:pt idx="540">
                  <c:v>25118864.315099843</c:v>
                </c:pt>
                <c:pt idx="541">
                  <c:v>25703957.827692818</c:v>
                </c:pt>
                <c:pt idx="542">
                  <c:v>26302679.918958094</c:v>
                </c:pt>
                <c:pt idx="543">
                  <c:v>26915348.039273527</c:v>
                </c:pt>
                <c:pt idx="544">
                  <c:v>27542287.033386134</c:v>
                </c:pt>
                <c:pt idx="545">
                  <c:v>28183829.312649161</c:v>
                </c:pt>
                <c:pt idx="546">
                  <c:v>28840315.031270735</c:v>
                </c:pt>
                <c:pt idx="547">
                  <c:v>29512092.26666864</c:v>
                </c:pt>
                <c:pt idx="548">
                  <c:v>30199517.204025052</c:v>
                </c:pt>
                <c:pt idx="549">
                  <c:v>30902954.325140961</c:v>
                </c:pt>
                <c:pt idx="550">
                  <c:v>31622776.601688966</c:v>
                </c:pt>
                <c:pt idx="551">
                  <c:v>32359365.692968801</c:v>
                </c:pt>
                <c:pt idx="552">
                  <c:v>33113112.14826528</c:v>
                </c:pt>
                <c:pt idx="553">
                  <c:v>33884415.613926567</c:v>
                </c:pt>
                <c:pt idx="554">
                  <c:v>34673685.045259625</c:v>
                </c:pt>
                <c:pt idx="555">
                  <c:v>35481338.923364088</c:v>
                </c:pt>
                <c:pt idx="556">
                  <c:v>36307805.477016889</c:v>
                </c:pt>
                <c:pt idx="557">
                  <c:v>37153522.909724161</c:v>
                </c:pt>
                <c:pt idx="558">
                  <c:v>38018939.632063188</c:v>
                </c:pt>
                <c:pt idx="559">
                  <c:v>38904514.499435283</c:v>
                </c:pt>
                <c:pt idx="560">
                  <c:v>39810717.055357039</c:v>
                </c:pt>
                <c:pt idx="561">
                  <c:v>40738027.780418836</c:v>
                </c:pt>
                <c:pt idx="562">
                  <c:v>41686938.347041272</c:v>
                </c:pt>
                <c:pt idx="563">
                  <c:v>42657951.880167171</c:v>
                </c:pt>
                <c:pt idx="564">
                  <c:v>43651583.224024683</c:v>
                </c:pt>
                <c:pt idx="565">
                  <c:v>44668359.215104662</c:v>
                </c:pt>
                <c:pt idx="566">
                  <c:v>45708818.961495966</c:v>
                </c:pt>
                <c:pt idx="567">
                  <c:v>46773514.128728472</c:v>
                </c:pt>
                <c:pt idx="568">
                  <c:v>47863009.232272685</c:v>
                </c:pt>
                <c:pt idx="569">
                  <c:v>48977881.936853759</c:v>
                </c:pt>
                <c:pt idx="570">
                  <c:v>50118723.362736568</c:v>
                </c:pt>
                <c:pt idx="571">
                  <c:v>51286138.399145961</c:v>
                </c:pt>
                <c:pt idx="572">
                  <c:v>52480746.024986945</c:v>
                </c:pt>
                <c:pt idx="573">
                  <c:v>53703179.637035273</c:v>
                </c:pt>
                <c:pt idx="574">
                  <c:v>54954087.385772683</c:v>
                </c:pt>
                <c:pt idx="575">
                  <c:v>56234132.519045368</c:v>
                </c:pt>
                <c:pt idx="576">
                  <c:v>57543993.733726382</c:v>
                </c:pt>
                <c:pt idx="577">
                  <c:v>58884365.535569832</c:v>
                </c:pt>
                <c:pt idx="578">
                  <c:v>60255958.607446961</c:v>
                </c:pt>
                <c:pt idx="579">
                  <c:v>61659500.186159655</c:v>
                </c:pt>
                <c:pt idx="580">
                  <c:v>63095734.448031031</c:v>
                </c:pt>
                <c:pt idx="581">
                  <c:v>64565422.903477632</c:v>
                </c:pt>
                <c:pt idx="582">
                  <c:v>66069344.800771847</c:v>
                </c:pt>
                <c:pt idx="583">
                  <c:v>67608297.539210707</c:v>
                </c:pt>
                <c:pt idx="584">
                  <c:v>69183097.091906458</c:v>
                </c:pt>
                <c:pt idx="585">
                  <c:v>70794578.438426882</c:v>
                </c:pt>
                <c:pt idx="586">
                  <c:v>72443596.007512525</c:v>
                </c:pt>
                <c:pt idx="587">
                  <c:v>74131024.130105585</c:v>
                </c:pt>
                <c:pt idx="588">
                  <c:v>75857757.502932385</c:v>
                </c:pt>
                <c:pt idx="589">
                  <c:v>77624711.662883505</c:v>
                </c:pt>
                <c:pt idx="590">
                  <c:v>79432823.472442955</c:v>
                </c:pt>
                <c:pt idx="591">
                  <c:v>81283051.616425052</c:v>
                </c:pt>
                <c:pt idx="592">
                  <c:v>83176377.110282585</c:v>
                </c:pt>
                <c:pt idx="593">
                  <c:v>85113803.820253327</c:v>
                </c:pt>
                <c:pt idx="594">
                  <c:v>87096358.995624259</c:v>
                </c:pt>
                <c:pt idx="595">
                  <c:v>89125093.813393027</c:v>
                </c:pt>
                <c:pt idx="596">
                  <c:v>91201083.935609847</c:v>
                </c:pt>
                <c:pt idx="597">
                  <c:v>93325430.079718754</c:v>
                </c:pt>
                <c:pt idx="598">
                  <c:v>95499258.602163702</c:v>
                </c:pt>
                <c:pt idx="599">
                  <c:v>97723722.095601618</c:v>
                </c:pt>
                <c:pt idx="600">
                  <c:v>100000000.00002068</c:v>
                </c:pt>
                <c:pt idx="601">
                  <c:v>102329299.22809692</c:v>
                </c:pt>
                <c:pt idx="602">
                  <c:v>104712854.80511194</c:v>
                </c:pt>
                <c:pt idx="603">
                  <c:v>107151930.52378313</c:v>
                </c:pt>
                <c:pt idx="604">
                  <c:v>109647819.61434153</c:v>
                </c:pt>
                <c:pt idx="605">
                  <c:v>112201845.43021989</c:v>
                </c:pt>
                <c:pt idx="606">
                  <c:v>114815362.14971235</c:v>
                </c:pt>
                <c:pt idx="607">
                  <c:v>117489755.49397758</c:v>
                </c:pt>
                <c:pt idx="608">
                  <c:v>120226443.46176647</c:v>
                </c:pt>
                <c:pt idx="609">
                  <c:v>123026877.08126393</c:v>
                </c:pt>
                <c:pt idx="610">
                  <c:v>125892541.17944308</c:v>
                </c:pt>
                <c:pt idx="611">
                  <c:v>128824955.16934036</c:v>
                </c:pt>
                <c:pt idx="612">
                  <c:v>131825673.85566828</c:v>
                </c:pt>
                <c:pt idx="613">
                  <c:v>134896288.25919357</c:v>
                </c:pt>
                <c:pt idx="614">
                  <c:v>138038426.46031731</c:v>
                </c:pt>
                <c:pt idx="615">
                  <c:v>141253754.46230492</c:v>
                </c:pt>
                <c:pt idx="616">
                  <c:v>144543977.07462293</c:v>
                </c:pt>
                <c:pt idx="617">
                  <c:v>147910838.81685162</c:v>
                </c:pt>
                <c:pt idx="618">
                  <c:v>151356124.84365237</c:v>
                </c:pt>
                <c:pt idx="619">
                  <c:v>154881661.89128041</c:v>
                </c:pt>
                <c:pt idx="620">
                  <c:v>158489319.24614435</c:v>
                </c:pt>
                <c:pt idx="621">
                  <c:v>162181009.73592675</c:v>
                </c:pt>
                <c:pt idx="622">
                  <c:v>165958690.7437906</c:v>
                </c:pt>
                <c:pt idx="623">
                  <c:v>169824365.24620977</c:v>
                </c:pt>
                <c:pt idx="624">
                  <c:v>173780082.87497368</c:v>
                </c:pt>
                <c:pt idx="625">
                  <c:v>177827941.00392923</c:v>
                </c:pt>
                <c:pt idx="626">
                  <c:v>181970085.86103681</c:v>
                </c:pt>
                <c:pt idx="627">
                  <c:v>186208713.66632539</c:v>
                </c:pt>
                <c:pt idx="628">
                  <c:v>190546071.79636425</c:v>
                </c:pt>
                <c:pt idx="629">
                  <c:v>194984459.97584498</c:v>
                </c:pt>
                <c:pt idx="630">
                  <c:v>199526231.49693006</c:v>
                </c:pt>
                <c:pt idx="631">
                  <c:v>204173794.46699595</c:v>
                </c:pt>
                <c:pt idx="632">
                  <c:v>208929613.08544725</c:v>
                </c:pt>
                <c:pt idx="633">
                  <c:v>213796208.95026746</c:v>
                </c:pt>
                <c:pt idx="634">
                  <c:v>218776162.39500052</c:v>
                </c:pt>
                <c:pt idx="635">
                  <c:v>223872113.85688108</c:v>
                </c:pt>
                <c:pt idx="636">
                  <c:v>229086765.27682549</c:v>
                </c:pt>
                <c:pt idx="637">
                  <c:v>234422881.5320465</c:v>
                </c:pt>
                <c:pt idx="638">
                  <c:v>239883291.9020046</c:v>
                </c:pt>
                <c:pt idx="639">
                  <c:v>245470891.56855461</c:v>
                </c:pt>
                <c:pt idx="640">
                  <c:v>251188643.15101612</c:v>
                </c:pt>
                <c:pt idx="641">
                  <c:v>257039578.2769458</c:v>
                </c:pt>
                <c:pt idx="642">
                  <c:v>263026799.18959898</c:v>
                </c:pt>
                <c:pt idx="643">
                  <c:v>269153480.39275372</c:v>
                </c:pt>
                <c:pt idx="644">
                  <c:v>275422870.33388025</c:v>
                </c:pt>
                <c:pt idx="645">
                  <c:v>281838293.12651044</c:v>
                </c:pt>
                <c:pt idx="646">
                  <c:v>288403150.31272817</c:v>
                </c:pt>
                <c:pt idx="647">
                  <c:v>295120922.66670662</c:v>
                </c:pt>
                <c:pt idx="648">
                  <c:v>301995172.04027122</c:v>
                </c:pt>
                <c:pt idx="649">
                  <c:v>309029543.25143027</c:v>
                </c:pt>
                <c:pt idx="650">
                  <c:v>316227766.01691192</c:v>
                </c:pt>
                <c:pt idx="651">
                  <c:v>323593656.92970389</c:v>
                </c:pt>
                <c:pt idx="652">
                  <c:v>331131121.48266727</c:v>
                </c:pt>
                <c:pt idx="653">
                  <c:v>338844156.1392805</c:v>
                </c:pt>
                <c:pt idx="654">
                  <c:v>346736850.45261264</c:v>
                </c:pt>
                <c:pt idx="655">
                  <c:v>354813389.23365825</c:v>
                </c:pt>
                <c:pt idx="656">
                  <c:v>363078054.77018601</c:v>
                </c:pt>
                <c:pt idx="657">
                  <c:v>371535229.09725785</c:v>
                </c:pt>
                <c:pt idx="658">
                  <c:v>380189396.32064986</c:v>
                </c:pt>
                <c:pt idx="659">
                  <c:v>389045144.99437124</c:v>
                </c:pt>
                <c:pt idx="660">
                  <c:v>398107170.55359</c:v>
                </c:pt>
                <c:pt idx="661">
                  <c:v>407380277.80420756</c:v>
                </c:pt>
                <c:pt idx="662">
                  <c:v>416869383.47043097</c:v>
                </c:pt>
                <c:pt idx="663">
                  <c:v>426579518.80169189</c:v>
                </c:pt>
                <c:pt idx="664">
                  <c:v>436515832.24026746</c:v>
                </c:pt>
                <c:pt idx="665">
                  <c:v>446683592.15106696</c:v>
                </c:pt>
                <c:pt idx="666">
                  <c:v>457088189.61498129</c:v>
                </c:pt>
                <c:pt idx="667">
                  <c:v>467735141.28730685</c:v>
                </c:pt>
                <c:pt idx="668">
                  <c:v>478630092.3227495</c:v>
                </c:pt>
                <c:pt idx="669">
                  <c:v>489778819.36855984</c:v>
                </c:pt>
                <c:pt idx="670">
                  <c:v>501187233.62738854</c:v>
                </c:pt>
                <c:pt idx="671">
                  <c:v>512861383.99148375</c:v>
                </c:pt>
                <c:pt idx="672">
                  <c:v>524807460.24989426</c:v>
                </c:pt>
                <c:pt idx="673">
                  <c:v>537031796.37037718</c:v>
                </c:pt>
                <c:pt idx="674">
                  <c:v>549540873.85775185</c:v>
                </c:pt>
                <c:pt idx="675">
                  <c:v>562341325.19047928</c:v>
                </c:pt>
                <c:pt idx="676">
                  <c:v>575439937.33729017</c:v>
                </c:pt>
                <c:pt idx="677">
                  <c:v>588843655.35572517</c:v>
                </c:pt>
                <c:pt idx="678">
                  <c:v>602559586.0744971</c:v>
                </c:pt>
                <c:pt idx="679">
                  <c:v>616595001.8616246</c:v>
                </c:pt>
                <c:pt idx="680">
                  <c:v>630957344.48033905</c:v>
                </c:pt>
                <c:pt idx="681">
                  <c:v>645654229.03482068</c:v>
                </c:pt>
                <c:pt idx="682">
                  <c:v>660693448.00776494</c:v>
                </c:pt>
                <c:pt idx="683">
                  <c:v>676082975.39215457</c:v>
                </c:pt>
                <c:pt idx="684">
                  <c:v>691830970.91911328</c:v>
                </c:pt>
                <c:pt idx="685">
                  <c:v>707945784.38431871</c:v>
                </c:pt>
                <c:pt idx="686">
                  <c:v>724435960.07517505</c:v>
                </c:pt>
                <c:pt idx="687">
                  <c:v>741310241.30110669</c:v>
                </c:pt>
                <c:pt idx="688">
                  <c:v>758577575.02937734</c:v>
                </c:pt>
                <c:pt idx="689">
                  <c:v>776247116.6288898</c:v>
                </c:pt>
                <c:pt idx="690">
                  <c:v>794328234.72448397</c:v>
                </c:pt>
                <c:pt idx="691">
                  <c:v>812830516.1643064</c:v>
                </c:pt>
                <c:pt idx="692">
                  <c:v>831763771.10288286</c:v>
                </c:pt>
                <c:pt idx="693">
                  <c:v>851138038.20259321</c:v>
                </c:pt>
                <c:pt idx="694">
                  <c:v>870963589.9563024</c:v>
                </c:pt>
                <c:pt idx="695">
                  <c:v>891250938.13397229</c:v>
                </c:pt>
                <c:pt idx="696">
                  <c:v>912010839.35614169</c:v>
                </c:pt>
                <c:pt idx="697">
                  <c:v>933254300.79722834</c:v>
                </c:pt>
                <c:pt idx="698">
                  <c:v>954992586.02167869</c:v>
                </c:pt>
                <c:pt idx="699">
                  <c:v>977237220.95605898</c:v>
                </c:pt>
                <c:pt idx="700">
                  <c:v>1000000000.0002539</c:v>
                </c:pt>
                <c:pt idx="701">
                  <c:v>1023292992.2810138</c:v>
                </c:pt>
                <c:pt idx="702">
                  <c:v>1047128548.0511653</c:v>
                </c:pt>
                <c:pt idx="703">
                  <c:v>1071519305.2378783</c:v>
                </c:pt>
                <c:pt idx="704">
                  <c:v>1096478196.1434631</c:v>
                </c:pt>
                <c:pt idx="705">
                  <c:v>1122018454.3022518</c:v>
                </c:pt>
                <c:pt idx="706">
                  <c:v>1148153621.4971778</c:v>
                </c:pt>
                <c:pt idx="707">
                  <c:v>1174897554.9398313</c:v>
                </c:pt>
                <c:pt idx="708">
                  <c:v>1202264434.6177216</c:v>
                </c:pt>
                <c:pt idx="709">
                  <c:v>1230268770.8126972</c:v>
                </c:pt>
                <c:pt idx="710">
                  <c:v>1258925411.7944858</c:v>
                </c:pt>
                <c:pt idx="711">
                  <c:v>1288249551.6934597</c:v>
                </c:pt>
                <c:pt idx="712">
                  <c:v>1318256738.5567405</c:v>
                </c:pt>
                <c:pt idx="713">
                  <c:v>1348962882.5919943</c:v>
                </c:pt>
                <c:pt idx="714">
                  <c:v>1380384264.6032383</c:v>
                </c:pt>
                <c:pt idx="715">
                  <c:v>1412537544.623116</c:v>
                </c:pt>
                <c:pt idx="716">
                  <c:v>1445439770.7462976</c:v>
                </c:pt>
                <c:pt idx="717">
                  <c:v>1479108388.1685858</c:v>
                </c:pt>
                <c:pt idx="718">
                  <c:v>1513561248.4365952</c:v>
                </c:pt>
                <c:pt idx="719">
                  <c:v>1548816618.9128776</c:v>
                </c:pt>
                <c:pt idx="720">
                  <c:v>1584893192.461513</c:v>
                </c:pt>
                <c:pt idx="721">
                  <c:v>1621810097.3593388</c:v>
                </c:pt>
                <c:pt idx="722">
                  <c:v>1659586907.4379847</c:v>
                </c:pt>
                <c:pt idx="723">
                  <c:v>1698243652.4621778</c:v>
                </c:pt>
                <c:pt idx="724">
                  <c:v>1737800828.749856</c:v>
                </c:pt>
                <c:pt idx="725">
                  <c:v>1778279410.0394206</c:v>
                </c:pt>
                <c:pt idx="726">
                  <c:v>1819700858.6104929</c:v>
                </c:pt>
                <c:pt idx="727">
                  <c:v>1862087136.6633887</c:v>
                </c:pt>
                <c:pt idx="728">
                  <c:v>1905460717.9637802</c:v>
                </c:pt>
                <c:pt idx="729">
                  <c:v>1949844599.7585905</c:v>
                </c:pt>
                <c:pt idx="730">
                  <c:v>1995262314.9694302</c:v>
                </c:pt>
                <c:pt idx="731">
                  <c:v>2041737944.6700928</c:v>
                </c:pt>
                <c:pt idx="732">
                  <c:v>2089296130.8546157</c:v>
                </c:pt>
                <c:pt idx="733">
                  <c:v>2137962089.5028291</c:v>
                </c:pt>
                <c:pt idx="734">
                  <c:v>2187761623.9501634</c:v>
                </c:pt>
                <c:pt idx="735">
                  <c:v>2238721138.5689645</c:v>
                </c:pt>
                <c:pt idx="736">
                  <c:v>2290867652.7684121</c:v>
                </c:pt>
                <c:pt idx="737">
                  <c:v>2344228815.3205757</c:v>
                </c:pt>
                <c:pt idx="738">
                  <c:v>2398832919.0201592</c:v>
                </c:pt>
                <c:pt idx="739">
                  <c:v>2454708915.6857147</c:v>
                </c:pt>
                <c:pt idx="740">
                  <c:v>2511886431.5102711</c:v>
                </c:pt>
                <c:pt idx="741">
                  <c:v>2570395782.7695704</c:v>
                </c:pt>
                <c:pt idx="742">
                  <c:v>2630267991.8961139</c:v>
                </c:pt>
                <c:pt idx="743">
                  <c:v>2691534803.9276648</c:v>
                </c:pt>
                <c:pt idx="744">
                  <c:v>2754228703.3389325</c:v>
                </c:pt>
                <c:pt idx="745">
                  <c:v>2818382931.2652373</c:v>
                </c:pt>
                <c:pt idx="746">
                  <c:v>2884031503.1274076</c:v>
                </c:pt>
                <c:pt idx="747">
                  <c:v>2951209226.6672058</c:v>
                </c:pt>
                <c:pt idx="748">
                  <c:v>3019951720.4028554</c:v>
                </c:pt>
                <c:pt idx="749">
                  <c:v>3090295432.5144486</c:v>
                </c:pt>
                <c:pt idx="750">
                  <c:v>3162277660.1692681</c:v>
                </c:pt>
                <c:pt idx="751">
                  <c:v>3235936569.2971921</c:v>
                </c:pt>
                <c:pt idx="752">
                  <c:v>3311311214.8268294</c:v>
                </c:pt>
                <c:pt idx="753">
                  <c:v>3388441561.3929653</c:v>
                </c:pt>
                <c:pt idx="754">
                  <c:v>3467368504.5262775</c:v>
                </c:pt>
                <c:pt idx="755">
                  <c:v>3548133892.3367381</c:v>
                </c:pt>
                <c:pt idx="756">
                  <c:v>3630780547.7020192</c:v>
                </c:pt>
                <c:pt idx="757">
                  <c:v>3715352290.9727545</c:v>
                </c:pt>
                <c:pt idx="758">
                  <c:v>3801893963.2066779</c:v>
                </c:pt>
                <c:pt idx="759">
                  <c:v>3890451449.9438963</c:v>
                </c:pt>
                <c:pt idx="760">
                  <c:v>3981071705.5360885</c:v>
                </c:pt>
                <c:pt idx="761">
                  <c:v>4073802778.0422688</c:v>
                </c:pt>
                <c:pt idx="762">
                  <c:v>4168693834.7045064</c:v>
                </c:pt>
                <c:pt idx="763">
                  <c:v>4265795188.0171056</c:v>
                </c:pt>
                <c:pt idx="764">
                  <c:v>4365158322.4028664</c:v>
                </c:pt>
                <c:pt idx="765">
                  <c:v>4466835921.5108652</c:v>
                </c:pt>
                <c:pt idx="766">
                  <c:v>4570881896.150012</c:v>
                </c:pt>
                <c:pt idx="767">
                  <c:v>4677351412.8732891</c:v>
                </c:pt>
                <c:pt idx="768">
                  <c:v>4786300923.2278233</c:v>
                </c:pt>
                <c:pt idx="769">
                  <c:v>4897788193.6859341</c:v>
                </c:pt>
                <c:pt idx="770">
                  <c:v>5011872336.2742472</c:v>
                </c:pt>
                <c:pt idx="771">
                  <c:v>5128613839.9152079</c:v>
                </c:pt>
                <c:pt idx="772">
                  <c:v>5248074602.4993029</c:v>
                </c:pt>
                <c:pt idx="773">
                  <c:v>5370317963.7041397</c:v>
                </c:pt>
                <c:pt idx="774">
                  <c:v>5495408738.5778952</c:v>
                </c:pt>
                <c:pt idx="775">
                  <c:v>5623413251.9051781</c:v>
                </c:pt>
                <c:pt idx="776">
                  <c:v>5754399373.3732967</c:v>
                </c:pt>
                <c:pt idx="777">
                  <c:v>5888436553.5576553</c:v>
                </c:pt>
                <c:pt idx="778">
                  <c:v>6025595860.7454052</c:v>
                </c:pt>
                <c:pt idx="779">
                  <c:v>6165950018.6166916</c:v>
                </c:pt>
                <c:pt idx="780">
                  <c:v>6309573444.8038464</c:v>
                </c:pt>
                <c:pt idx="781">
                  <c:v>6456542290.3485117</c:v>
                </c:pt>
                <c:pt idx="782">
                  <c:v>6606934480.0779381</c:v>
                </c:pt>
                <c:pt idx="783">
                  <c:v>6760829753.9218416</c:v>
                </c:pt>
                <c:pt idx="784">
                  <c:v>6918309709.1914358</c:v>
                </c:pt>
                <c:pt idx="785">
                  <c:v>7079457843.8434973</c:v>
                </c:pt>
                <c:pt idx="786">
                  <c:v>7244359600.7520924</c:v>
                </c:pt>
                <c:pt idx="787">
                  <c:v>7413102413.0114174</c:v>
                </c:pt>
                <c:pt idx="788">
                  <c:v>7585775750.2941322</c:v>
                </c:pt>
                <c:pt idx="789">
                  <c:v>7762471166.2892637</c:v>
                </c:pt>
                <c:pt idx="790">
                  <c:v>7943282347.2452154</c:v>
                </c:pt>
                <c:pt idx="791">
                  <c:v>8128305161.6434479</c:v>
                </c:pt>
                <c:pt idx="792">
                  <c:v>8317637711.0292225</c:v>
                </c:pt>
                <c:pt idx="793">
                  <c:v>8511380382.0263042</c:v>
                </c:pt>
                <c:pt idx="794">
                  <c:v>8709635899.5634041</c:v>
                </c:pt>
                <c:pt idx="795">
                  <c:v>8912509381.3401451</c:v>
                </c:pt>
                <c:pt idx="796">
                  <c:v>9120108393.5618477</c:v>
                </c:pt>
                <c:pt idx="797">
                  <c:v>9332543007.9727249</c:v>
                </c:pt>
                <c:pt idx="798">
                  <c:v>9549925860.2172394</c:v>
                </c:pt>
                <c:pt idx="799">
                  <c:v>9772372209.5610523</c:v>
                </c:pt>
                <c:pt idx="800">
                  <c:v>10000000000.003012</c:v>
                </c:pt>
                <c:pt idx="801">
                  <c:v>10232929922.810623</c:v>
                </c:pt>
                <c:pt idx="802">
                  <c:v>10471285480.512148</c:v>
                </c:pt>
                <c:pt idx="803">
                  <c:v>10715193052.379326</c:v>
                </c:pt>
                <c:pt idx="804">
                  <c:v>10964781961.435188</c:v>
                </c:pt>
                <c:pt idx="805">
                  <c:v>11220184543.02301</c:v>
                </c:pt>
                <c:pt idx="806">
                  <c:v>11481536214.972279</c:v>
                </c:pt>
                <c:pt idx="807">
                  <c:v>11748975549.398827</c:v>
                </c:pt>
                <c:pt idx="808">
                  <c:v>12022644346.177742</c:v>
                </c:pt>
                <c:pt idx="809">
                  <c:v>12302687708.127819</c:v>
                </c:pt>
                <c:pt idx="810">
                  <c:v>12589254117.945452</c:v>
                </c:pt>
                <c:pt idx="811">
                  <c:v>12882495516.935253</c:v>
                </c:pt>
                <c:pt idx="812">
                  <c:v>13182567385.568354</c:v>
                </c:pt>
                <c:pt idx="813">
                  <c:v>13489628825.92087</c:v>
                </c:pt>
                <c:pt idx="814">
                  <c:v>13803842646.033283</c:v>
                </c:pt>
                <c:pt idx="815">
                  <c:v>14125375446.23213</c:v>
                </c:pt>
                <c:pt idx="816">
                  <c:v>14454397707.463968</c:v>
                </c:pt>
                <c:pt idx="817">
                  <c:v>14791083881.686874</c:v>
                </c:pt>
                <c:pt idx="818">
                  <c:v>15135612484.366991</c:v>
                </c:pt>
              </c:numCache>
            </c:numRef>
          </c:xVal>
          <c:yVal>
            <c:numRef>
              <c:f>Sheet2!$BB$4:$BB$822</c:f>
              <c:numCache>
                <c:formatCode>0.00</c:formatCode>
                <c:ptCount val="819"/>
                <c:pt idx="0">
                  <c:v>15.370904649250367</c:v>
                </c:pt>
                <c:pt idx="1">
                  <c:v>15.179840740064167</c:v>
                </c:pt>
                <c:pt idx="2">
                  <c:v>14.989165221669722</c:v>
                </c:pt>
                <c:pt idx="3">
                  <c:v>14.79889345392654</c:v>
                </c:pt>
                <c:pt idx="4">
                  <c:v>14.609041266257201</c:v>
                </c:pt>
                <c:pt idx="5">
                  <c:v>14.419624959235977</c:v>
                </c:pt>
                <c:pt idx="6">
                  <c:v>14.230661304786667</c:v>
                </c:pt>
                <c:pt idx="7">
                  <c:v>14.042167544845771</c:v>
                </c:pt>
                <c:pt idx="8">
                  <c:v>13.854161388339223</c:v>
                </c:pt>
                <c:pt idx="9">
                  <c:v>13.666661006314756</c:v>
                </c:pt>
                <c:pt idx="10">
                  <c:v>13.479685025064144</c:v>
                </c:pt>
                <c:pt idx="11">
                  <c:v>13.29325251706403</c:v>
                </c:pt>
                <c:pt idx="12">
                  <c:v>13.107382989558058</c:v>
                </c:pt>
                <c:pt idx="13">
                  <c:v>12.922096370598316</c:v>
                </c:pt>
                <c:pt idx="14">
                  <c:v>12.73741299236009</c:v>
                </c:pt>
                <c:pt idx="15">
                  <c:v>12.553353571540914</c:v>
                </c:pt>
                <c:pt idx="16">
                  <c:v>12.369939186653735</c:v>
                </c:pt>
                <c:pt idx="17">
                  <c:v>12.187191252023728</c:v>
                </c:pt>
                <c:pt idx="18">
                  <c:v>12.005131488299739</c:v>
                </c:pt>
                <c:pt idx="19">
                  <c:v>11.82378188929547</c:v>
                </c:pt>
                <c:pt idx="20">
                  <c:v>11.643164684980867</c:v>
                </c:pt>
                <c:pt idx="21">
                  <c:v>11.463302300452135</c:v>
                </c:pt>
                <c:pt idx="22">
                  <c:v>11.284217310720109</c:v>
                </c:pt>
                <c:pt idx="23">
                  <c:v>11.105932391169612</c:v>
                </c:pt>
                <c:pt idx="24">
                  <c:v>10.928470263559131</c:v>
                </c:pt>
                <c:pt idx="25">
                  <c:v>10.751853637450516</c:v>
                </c:pt>
                <c:pt idx="26">
                  <c:v>10.576105146980623</c:v>
                </c:pt>
                <c:pt idx="27">
                  <c:v>10.401247282914268</c:v>
                </c:pt>
                <c:pt idx="28">
                  <c:v>10.227302319948249</c:v>
                </c:pt>
                <c:pt idx="29">
                  <c:v>10.054292239269865</c:v>
                </c:pt>
                <c:pt idx="30">
                  <c:v>9.8822386464117908</c:v>
                </c:pt>
                <c:pt idx="31">
                  <c:v>9.7111626844865597</c:v>
                </c:pt>
                <c:pt idx="32">
                  <c:v>9.541084942929146</c:v>
                </c:pt>
                <c:pt idx="33">
                  <c:v>9.3720253619250364</c:v>
                </c:pt>
                <c:pt idx="34">
                  <c:v>9.2040031327530833</c:v>
                </c:pt>
                <c:pt idx="35">
                  <c:v>9.0370365943271587</c:v>
                </c:pt>
                <c:pt idx="36">
                  <c:v>8.8711431262780902</c:v>
                </c:pt>
                <c:pt idx="37">
                  <c:v>8.7063390389767381</c:v>
                </c:pt>
                <c:pt idx="38">
                  <c:v>8.5426394609596485</c:v>
                </c:pt>
                <c:pt idx="39">
                  <c:v>8.3800582242797681</c:v>
                </c:pt>
                <c:pt idx="40">
                  <c:v>8.2186077483672104</c:v>
                </c:pt>
                <c:pt idx="41">
                  <c:v>8.0582989230433881</c:v>
                </c:pt>
                <c:pt idx="42">
                  <c:v>7.8991409913928408</c:v>
                </c:pt>
                <c:pt idx="43">
                  <c:v>7.7411414332506627</c:v>
                </c:pt>
                <c:pt idx="44">
                  <c:v>7.5843058501165173</c:v>
                </c:pt>
                <c:pt idx="45">
                  <c:v>7.4286378523530736</c:v>
                </c:pt>
                <c:pt idx="46">
                  <c:v>7.2741389495669075</c:v>
                </c:pt>
                <c:pt idx="47">
                  <c:v>7.1208084451050953</c:v>
                </c:pt>
                <c:pt idx="48">
                  <c:v>6.9686433356255817</c:v>
                </c:pt>
                <c:pt idx="49">
                  <c:v>6.8176382167167739</c:v>
                </c:pt>
                <c:pt idx="50">
                  <c:v>6.6677851955489604</c:v>
                </c:pt>
                <c:pt idx="51">
                  <c:v>6.519073811536269</c:v>
                </c:pt>
                <c:pt idx="52">
                  <c:v>6.3714909659731784</c:v>
                </c:pt>
                <c:pt idx="53">
                  <c:v>6.2250208615826939</c:v>
                </c:pt>
                <c:pt idx="54">
                  <c:v>6.0796449528748795</c:v>
                </c:pt>
                <c:pt idx="55">
                  <c:v>5.935341908163168</c:v>
                </c:pt>
                <c:pt idx="56">
                  <c:v>5.7920875840226804</c:v>
                </c:pt>
                <c:pt idx="57">
                  <c:v>5.6498550129002965</c:v>
                </c:pt>
                <c:pt idx="58">
                  <c:v>5.5086144044994265</c:v>
                </c:pt>
                <c:pt idx="59">
                  <c:v>5.368333161464963</c:v>
                </c:pt>
                <c:pt idx="60">
                  <c:v>5.2289759097886437</c:v>
                </c:pt>
                <c:pt idx="61">
                  <c:v>5.0905045442372812</c:v>
                </c:pt>
                <c:pt idx="62">
                  <c:v>4.9528782889853966</c:v>
                </c:pt>
                <c:pt idx="63">
                  <c:v>4.8160537735034197</c:v>
                </c:pt>
                <c:pt idx="64">
                  <c:v>4.6799851236197112</c:v>
                </c:pt>
                <c:pt idx="65">
                  <c:v>4.5446240675382787</c:v>
                </c:pt>
                <c:pt idx="66">
                  <c:v>4.4099200564559347</c:v>
                </c:pt>
                <c:pt idx="67">
                  <c:v>4.2758203992866948</c:v>
                </c:pt>
                <c:pt idx="68">
                  <c:v>4.1422704108653967</c:v>
                </c:pt>
                <c:pt idx="69">
                  <c:v>4.0092135728731337</c:v>
                </c:pt>
                <c:pt idx="70">
                  <c:v>3.8765917066013174</c:v>
                </c:pt>
                <c:pt idx="71">
                  <c:v>3.7443451565548611</c:v>
                </c:pt>
                <c:pt idx="72">
                  <c:v>3.6124129837856054</c:v>
                </c:pt>
                <c:pt idx="73">
                  <c:v>3.4807331677499258</c:v>
                </c:pt>
                <c:pt idx="74">
                  <c:v>3.3492428153974054</c:v>
                </c:pt>
                <c:pt idx="75">
                  <c:v>3.217878376124065</c:v>
                </c:pt>
                <c:pt idx="76">
                  <c:v>3.0865758611638641</c:v>
                </c:pt>
                <c:pt idx="77">
                  <c:v>2.955271065946167</c:v>
                </c:pt>
                <c:pt idx="78">
                  <c:v>2.8238997939164761</c:v>
                </c:pt>
                <c:pt idx="79">
                  <c:v>2.692398080303176</c:v>
                </c:pt>
                <c:pt idx="80">
                  <c:v>2.5607024143131141</c:v>
                </c:pt>
                <c:pt idx="81">
                  <c:v>2.4287499582548571</c:v>
                </c:pt>
                <c:pt idx="82">
                  <c:v>2.2964787621204721</c:v>
                </c:pt>
                <c:pt idx="83">
                  <c:v>2.1638279722034905</c:v>
                </c:pt>
                <c:pt idx="84">
                  <c:v>2.0307380323905755</c:v>
                </c:pt>
                <c:pt idx="85">
                  <c:v>1.8971508768403815</c:v>
                </c:pt>
                <c:pt idx="86">
                  <c:v>1.7630101128496636</c:v>
                </c:pt>
                <c:pt idx="87">
                  <c:v>1.6282611928054291</c:v>
                </c:pt>
                <c:pt idx="88">
                  <c:v>1.492851574231471</c:v>
                </c:pt>
                <c:pt idx="89">
                  <c:v>1.3567308670550797</c:v>
                </c:pt>
                <c:pt idx="90">
                  <c:v>1.2198509673453801</c:v>
                </c:pt>
                <c:pt idx="91">
                  <c:v>1.0821661769049795</c:v>
                </c:pt>
                <c:pt idx="92">
                  <c:v>0.94363330823224656</c:v>
                </c:pt>
                <c:pt idx="93">
                  <c:v>0.80421177450795422</c:v>
                </c:pt>
                <c:pt idx="94">
                  <c:v>0.66386366439797961</c:v>
                </c:pt>
                <c:pt idx="95">
                  <c:v>0.52255380159958786</c:v>
                </c:pt>
                <c:pt idx="96">
                  <c:v>0.38024978919268565</c:v>
                </c:pt>
                <c:pt idx="97">
                  <c:v>0.2369220389851365</c:v>
                </c:pt>
                <c:pt idx="98">
                  <c:v>9.2543786164949834E-2</c:v>
                </c:pt>
                <c:pt idx="99">
                  <c:v>-5.2908910314103719E-2</c:v>
                </c:pt>
                <c:pt idx="100">
                  <c:v>-0.19945718107999519</c:v>
                </c:pt>
                <c:pt idx="101">
                  <c:v>-0.34711937279329597</c:v>
                </c:pt>
                <c:pt idx="102">
                  <c:v>-0.49591108698673725</c:v>
                </c:pt>
                <c:pt idx="103">
                  <c:v>-0.64584523050344977</c:v>
                </c:pt>
                <c:pt idx="104">
                  <c:v>-0.79693207668311017</c:v>
                </c:pt>
                <c:pt idx="105">
                  <c:v>-0.94917933639375673</c:v>
                </c:pt>
                <c:pt idx="106">
                  <c:v>-1.1025922379697808</c:v>
                </c:pt>
                <c:pt idx="107">
                  <c:v>-1.2571736150911443</c:v>
                </c:pt>
                <c:pt idx="108">
                  <c:v>-1.4129240016236575</c:v>
                </c:pt>
                <c:pt idx="109">
                  <c:v>-1.5698417324386305</c:v>
                </c:pt>
                <c:pt idx="110">
                  <c:v>-1.7279230492370694</c:v>
                </c:pt>
                <c:pt idx="111">
                  <c:v>-1.8871622104215457</c:v>
                </c:pt>
                <c:pt idx="112">
                  <c:v>-2.0475516040851813</c:v>
                </c:pt>
                <c:pt idx="113">
                  <c:v>-2.2090818632221731</c:v>
                </c:pt>
                <c:pt idx="114">
                  <c:v>-2.371741982305013</c:v>
                </c:pt>
                <c:pt idx="115">
                  <c:v>-2.5355194344215026</c:v>
                </c:pt>
                <c:pt idx="116">
                  <c:v>-2.7004002882165308</c:v>
                </c:pt>
                <c:pt idx="117">
                  <c:v>-2.8663693239396011</c:v>
                </c:pt>
                <c:pt idx="118">
                  <c:v>-3.0334101479580058</c:v>
                </c:pt>
                <c:pt idx="119">
                  <c:v>-3.2015053051554831</c:v>
                </c:pt>
                <c:pt idx="120">
                  <c:v>-3.3706363886982054</c:v>
                </c:pt>
                <c:pt idx="121">
                  <c:v>-3.540784146710954</c:v>
                </c:pt>
                <c:pt idx="122">
                  <c:v>-3.711928585466862</c:v>
                </c:pt>
                <c:pt idx="123">
                  <c:v>-3.884049068753372</c:v>
                </c:pt>
                <c:pt idx="124">
                  <c:v>-4.0571244131346615</c:v>
                </c:pt>
                <c:pt idx="125">
                  <c:v>-4.231132978884439</c:v>
                </c:pt>
                <c:pt idx="126">
                  <c:v>-4.4060527564158889</c:v>
                </c:pt>
                <c:pt idx="127">
                  <c:v>-4.5818614480833686</c:v>
                </c:pt>
                <c:pt idx="128">
                  <c:v>-4.7585365452754278</c:v>
                </c:pt>
                <c:pt idx="129">
                  <c:v>-4.9360554007607425</c:v>
                </c:pt>
                <c:pt idx="130">
                  <c:v>-5.1143952962851804</c:v>
                </c:pt>
                <c:pt idx="131">
                  <c:v>-5.2935335054533432</c:v>
                </c:pt>
                <c:pt idx="132">
                  <c:v>-5.4734473519568034</c:v>
                </c:pt>
                <c:pt idx="133">
                  <c:v>-5.6541142632387968</c:v>
                </c:pt>
                <c:pt idx="134">
                  <c:v>-5.8355118197073894</c:v>
                </c:pt>
                <c:pt idx="135">
                  <c:v>-6.0176177996290425</c:v>
                </c:pt>
                <c:pt idx="136">
                  <c:v>-6.2004102198505899</c:v>
                </c:pt>
                <c:pt idx="137">
                  <c:v>-6.3838673725113315</c:v>
                </c:pt>
                <c:pt idx="138">
                  <c:v>-6.5679678579168828</c:v>
                </c:pt>
                <c:pt idx="139">
                  <c:v>-6.7526906137552087</c:v>
                </c:pt>
                <c:pt idx="140">
                  <c:v>-6.9380149408395511</c:v>
                </c:pt>
                <c:pt idx="141">
                  <c:v>-7.1239205255680611</c:v>
                </c:pt>
                <c:pt idx="142">
                  <c:v>-7.3103874592897444</c:v>
                </c:pt>
                <c:pt idx="143">
                  <c:v>-7.4973962547677546</c:v>
                </c:pt>
                <c:pt idx="144">
                  <c:v>-7.6849278599280684</c:v>
                </c:pt>
                <c:pt idx="145">
                  <c:v>-7.8729636690795868</c:v>
                </c:pt>
                <c:pt idx="146">
                  <c:v>-8.0614855317872909</c:v>
                </c:pt>
                <c:pt idx="147">
                  <c:v>-8.2504757595752185</c:v>
                </c:pt>
                <c:pt idx="148">
                  <c:v>-8.4399171306302279</c:v>
                </c:pt>
                <c:pt idx="149">
                  <c:v>-8.6297928926715102</c:v>
                </c:pt>
                <c:pt idx="150">
                  <c:v>-8.8200867641433138</c:v>
                </c:pt>
                <c:pt idx="151">
                  <c:v>-9.01078293388235</c:v>
                </c:pt>
                <c:pt idx="152">
                  <c:v>-9.2018660594029154</c:v>
                </c:pt>
                <c:pt idx="153">
                  <c:v>-9.3933212639354657</c:v>
                </c:pt>
                <c:pt idx="154">
                  <c:v>-9.585134132347422</c:v>
                </c:pt>
                <c:pt idx="155">
                  <c:v>-9.7772907060664576</c:v>
                </c:pt>
                <c:pt idx="156">
                  <c:v>-9.9697774771197434</c:v>
                </c:pt>
                <c:pt idx="157">
                  <c:v>-10.162581381394791</c:v>
                </c:pt>
                <c:pt idx="158">
                  <c:v>-10.355689791220502</c:v>
                </c:pt>
                <c:pt idx="159">
                  <c:v>-10.549090507360008</c:v>
                </c:pt>
                <c:pt idx="160">
                  <c:v>-10.742771750500108</c:v>
                </c:pt>
                <c:pt idx="161">
                  <c:v>-10.936722152315413</c:v>
                </c:pt>
                <c:pt idx="162">
                  <c:v>-11.13093074617959</c:v>
                </c:pt>
                <c:pt idx="163">
                  <c:v>-11.325386957589128</c:v>
                </c:pt>
                <c:pt idx="164">
                  <c:v>-11.520080594360861</c:v>
                </c:pt>
                <c:pt idx="165">
                  <c:v>-11.715001836657706</c:v>
                </c:pt>
                <c:pt idx="166">
                  <c:v>-11.910141226892634</c:v>
                </c:pt>
                <c:pt idx="167">
                  <c:v>-12.105489659556753</c:v>
                </c:pt>
                <c:pt idx="168">
                  <c:v>-12.301038371011559</c:v>
                </c:pt>
                <c:pt idx="169">
                  <c:v>-12.49677892928233</c:v>
                </c:pt>
                <c:pt idx="170">
                  <c:v>-12.692703223885626</c:v>
                </c:pt>
                <c:pt idx="171">
                  <c:v>-12.888803455719492</c:v>
                </c:pt>
                <c:pt idx="172">
                  <c:v>-13.085072127042693</c:v>
                </c:pt>
                <c:pt idx="173">
                  <c:v>-13.281502031565248</c:v>
                </c:pt>
                <c:pt idx="174">
                  <c:v>-13.478086244670406</c:v>
                </c:pt>
                <c:pt idx="175">
                  <c:v>-13.674818113784776</c:v>
                </c:pt>
                <c:pt idx="176">
                  <c:v>-13.871691248912006</c:v>
                </c:pt>
                <c:pt idx="177">
                  <c:v>-14.068699513341841</c:v>
                </c:pt>
                <c:pt idx="178">
                  <c:v>-14.265837014545397</c:v>
                </c:pt>
                <c:pt idx="179">
                  <c:v>-14.463098095265437</c:v>
                </c:pt>
                <c:pt idx="180">
                  <c:v>-14.660477324808188</c:v>
                </c:pt>
                <c:pt idx="181">
                  <c:v>-14.857969490542473</c:v>
                </c:pt>
                <c:pt idx="182">
                  <c:v>-15.055569589609933</c:v>
                </c:pt>
                <c:pt idx="183">
                  <c:v>-15.253272820849393</c:v>
                </c:pt>
                <c:pt idx="184">
                  <c:v>-15.451074576936707</c:v>
                </c:pt>
                <c:pt idx="185">
                  <c:v>-15.648970436741138</c:v>
                </c:pt>
                <c:pt idx="186">
                  <c:v>-15.846956157897603</c:v>
                </c:pt>
                <c:pt idx="187">
                  <c:v>-16.045027669594297</c:v>
                </c:pt>
                <c:pt idx="188">
                  <c:v>-16.243181065573154</c:v>
                </c:pt>
                <c:pt idx="189">
                  <c:v>-16.44141259734182</c:v>
                </c:pt>
                <c:pt idx="190">
                  <c:v>-16.639718667593066</c:v>
                </c:pt>
                <c:pt idx="191">
                  <c:v>-16.838095823829324</c:v>
                </c:pt>
                <c:pt idx="192">
                  <c:v>-17.036540752187648</c:v>
                </c:pt>
                <c:pt idx="193">
                  <c:v>-17.235050271461649</c:v>
                </c:pt>
                <c:pt idx="194">
                  <c:v>-17.43362132731524</c:v>
                </c:pt>
                <c:pt idx="195">
                  <c:v>-17.632250986684042</c:v>
                </c:pt>
                <c:pt idx="196">
                  <c:v>-17.830936432359152</c:v>
                </c:pt>
                <c:pt idx="197">
                  <c:v>-18.029674957748295</c:v>
                </c:pt>
                <c:pt idx="198">
                  <c:v>-18.228463961808885</c:v>
                </c:pt>
                <c:pt idx="199">
                  <c:v>-18.427300944147866</c:v>
                </c:pt>
                <c:pt idx="200">
                  <c:v>-18.626183500282732</c:v>
                </c:pt>
                <c:pt idx="201">
                  <c:v>-18.825109317058104</c:v>
                </c:pt>
                <c:pt idx="202">
                  <c:v>-19.024076168212378</c:v>
                </c:pt>
                <c:pt idx="203">
                  <c:v>-19.223081910088894</c:v>
                </c:pt>
                <c:pt idx="204">
                  <c:v>-19.422124477485809</c:v>
                </c:pt>
                <c:pt idx="205">
                  <c:v>-19.621201879639376</c:v>
                </c:pt>
                <c:pt idx="206">
                  <c:v>-19.820312196334957</c:v>
                </c:pt>
                <c:pt idx="207">
                  <c:v>-20.019453574139774</c:v>
                </c:pt>
                <c:pt idx="208">
                  <c:v>-20.21862422275283</c:v>
                </c:pt>
                <c:pt idx="209">
                  <c:v>-20.417822411465639</c:v>
                </c:pt>
                <c:pt idx="210">
                  <c:v>-20.617046465728855</c:v>
                </c:pt>
                <c:pt idx="211">
                  <c:v>-20.816294763819347</c:v>
                </c:pt>
                <c:pt idx="212">
                  <c:v>-21.01556573360245</c:v>
                </c:pt>
                <c:pt idx="213">
                  <c:v>-21.214857849384181</c:v>
                </c:pt>
                <c:pt idx="214">
                  <c:v>-21.41416962884826</c:v>
                </c:pt>
                <c:pt idx="215">
                  <c:v>-21.61349963007283</c:v>
                </c:pt>
                <c:pt idx="216">
                  <c:v>-21.812846448622132</c:v>
                </c:pt>
                <c:pt idx="217">
                  <c:v>-22.012208714707754</c:v>
                </c:pt>
                <c:pt idx="218">
                  <c:v>-22.211585090414889</c:v>
                </c:pt>
                <c:pt idx="219">
                  <c:v>-22.410974266989115</c:v>
                </c:pt>
                <c:pt idx="220">
                  <c:v>-22.610374962177993</c:v>
                </c:pt>
                <c:pt idx="221">
                  <c:v>-22.809785917624083</c:v>
                </c:pt>
                <c:pt idx="222">
                  <c:v>-23.009205896303797</c:v>
                </c:pt>
                <c:pt idx="223">
                  <c:v>-23.208633680007896</c:v>
                </c:pt>
                <c:pt idx="224">
                  <c:v>-23.408068066859492</c:v>
                </c:pt>
                <c:pt idx="225">
                  <c:v>-23.607507868864431</c:v>
                </c:pt>
                <c:pt idx="226">
                  <c:v>-23.806951909490348</c:v>
                </c:pt>
                <c:pt idx="227">
                  <c:v>-24.006399021269807</c:v>
                </c:pt>
                <c:pt idx="228">
                  <c:v>-24.205848043423007</c:v>
                </c:pt>
                <c:pt idx="229">
                  <c:v>-24.405297819496479</c:v>
                </c:pt>
                <c:pt idx="230">
                  <c:v>-24.604747195013022</c:v>
                </c:pt>
                <c:pt idx="231">
                  <c:v>-24.804195015128865</c:v>
                </c:pt>
                <c:pt idx="232">
                  <c:v>-25.003640122294275</c:v>
                </c:pt>
                <c:pt idx="233">
                  <c:v>-25.20308135391334</c:v>
                </c:pt>
                <c:pt idx="234">
                  <c:v>-25.402517539998435</c:v>
                </c:pt>
                <c:pt idx="235">
                  <c:v>-25.601947500816792</c:v>
                </c:pt>
                <c:pt idx="236">
                  <c:v>-25.801370044523264</c:v>
                </c:pt>
                <c:pt idx="237">
                  <c:v>-26.000783964777312</c:v>
                </c:pt>
                <c:pt idx="238">
                  <c:v>-26.200188038338993</c:v>
                </c:pt>
                <c:pt idx="239">
                  <c:v>-26.39958102264066</c:v>
                </c:pt>
                <c:pt idx="240">
                  <c:v>-26.598961653330708</c:v>
                </c:pt>
                <c:pt idx="241">
                  <c:v>-26.798328641785307</c:v>
                </c:pt>
                <c:pt idx="242">
                  <c:v>-26.997680672584448</c:v>
                </c:pt>
                <c:pt idx="243">
                  <c:v>-27.197016400949124</c:v>
                </c:pt>
                <c:pt idx="244">
                  <c:v>-27.396334450135271</c:v>
                </c:pt>
                <c:pt idx="245">
                  <c:v>-27.595633408781733</c:v>
                </c:pt>
                <c:pt idx="246">
                  <c:v>-27.794911828208036</c:v>
                </c:pt>
                <c:pt idx="247">
                  <c:v>-27.994168219659379</c:v>
                </c:pt>
                <c:pt idx="248">
                  <c:v>-28.193401051494941</c:v>
                </c:pt>
                <c:pt idx="249">
                  <c:v>-28.392608746316412</c:v>
                </c:pt>
                <c:pt idx="250">
                  <c:v>-28.591789678034278</c:v>
                </c:pt>
                <c:pt idx="251">
                  <c:v>-28.790942168867058</c:v>
                </c:pt>
                <c:pt idx="252">
                  <c:v>-28.99006448627453</c:v>
                </c:pt>
                <c:pt idx="253">
                  <c:v>-29.189154839817338</c:v>
                </c:pt>
                <c:pt idx="254">
                  <c:v>-29.388211377944526</c:v>
                </c:pt>
                <c:pt idx="255">
                  <c:v>-29.587232184704792</c:v>
                </c:pt>
                <c:pt idx="256">
                  <c:v>-29.786215276380013</c:v>
                </c:pt>
                <c:pt idx="257">
                  <c:v>-29.985158598039884</c:v>
                </c:pt>
                <c:pt idx="258">
                  <c:v>-30.184060020014801</c:v>
                </c:pt>
                <c:pt idx="259">
                  <c:v>-30.382917334287821</c:v>
                </c:pt>
                <c:pt idx="260">
                  <c:v>-30.581728250803394</c:v>
                </c:pt>
                <c:pt idx="261">
                  <c:v>-30.780490393693796</c:v>
                </c:pt>
                <c:pt idx="262">
                  <c:v>-30.979201297422776</c:v>
                </c:pt>
                <c:pt idx="263">
                  <c:v>-31.177858402847672</c:v>
                </c:pt>
                <c:pt idx="264">
                  <c:v>-31.376459053201156</c:v>
                </c:pt>
                <c:pt idx="265">
                  <c:v>-31.575000489994636</c:v>
                </c:pt>
                <c:pt idx="266">
                  <c:v>-31.773479848846261</c:v>
                </c:pt>
                <c:pt idx="267">
                  <c:v>-31.971894155236868</c:v>
                </c:pt>
                <c:pt idx="268">
                  <c:v>-32.170240320198566</c:v>
                </c:pt>
                <c:pt idx="269">
                  <c:v>-32.368515135941308</c:v>
                </c:pt>
                <c:pt idx="270">
                  <c:v>-32.566715271423597</c:v>
                </c:pt>
                <c:pt idx="271">
                  <c:v>-32.764837267875876</c:v>
                </c:pt>
                <c:pt idx="272">
                  <c:v>-32.962877534284566</c:v>
                </c:pt>
                <c:pt idx="273">
                  <c:v>-33.160832342847641</c:v>
                </c:pt>
                <c:pt idx="274">
                  <c:v>-33.35869782441349</c:v>
                </c:pt>
                <c:pt idx="275">
                  <c:v>-33.556469963916719</c:v>
                </c:pt>
                <c:pt idx="276">
                  <c:v>-33.754144595825807</c:v>
                </c:pt>
                <c:pt idx="277">
                  <c:v>-33.951717399620215</c:v>
                </c:pt>
                <c:pt idx="278">
                  <c:v>-34.149183895316334</c:v>
                </c:pt>
                <c:pt idx="279">
                  <c:v>-34.346539439063221</c:v>
                </c:pt>
                <c:pt idx="280">
                  <c:v>-34.54377921883323</c:v>
                </c:pt>
                <c:pt idx="281">
                  <c:v>-34.740898250232902</c:v>
                </c:pt>
                <c:pt idx="282">
                  <c:v>-34.937891372464804</c:v>
                </c:pt>
                <c:pt idx="283">
                  <c:v>-35.134753244471447</c:v>
                </c:pt>
                <c:pt idx="284">
                  <c:v>-35.331478341297768</c:v>
                </c:pt>
                <c:pt idx="285">
                  <c:v>-35.528060950710753</c:v>
                </c:pt>
                <c:pt idx="286">
                  <c:v>-35.724495170118658</c:v>
                </c:pt>
                <c:pt idx="287">
                  <c:v>-35.920774903836069</c:v>
                </c:pt>
                <c:pt idx="288">
                  <c:v>-36.116893860745272</c:v>
                </c:pt>
                <c:pt idx="289">
                  <c:v>-36.312845552407829</c:v>
                </c:pt>
                <c:pt idx="290">
                  <c:v>-36.508623291685765</c:v>
                </c:pt>
                <c:pt idx="291">
                  <c:v>-36.704220191934823</c:v>
                </c:pt>
                <c:pt idx="292">
                  <c:v>-36.899629166838587</c:v>
                </c:pt>
                <c:pt idx="293">
                  <c:v>-37.094842930954364</c:v>
                </c:pt>
                <c:pt idx="294">
                  <c:v>-37.289854001052994</c:v>
                </c:pt>
                <c:pt idx="295">
                  <c:v>-37.484654698327127</c:v>
                </c:pt>
                <c:pt idx="296">
                  <c:v>-37.679237151565772</c:v>
                </c:pt>
                <c:pt idx="297">
                  <c:v>-37.873593301379579</c:v>
                </c:pt>
                <c:pt idx="298">
                  <c:v>-38.067714905579336</c:v>
                </c:pt>
                <c:pt idx="299">
                  <c:v>-38.261593545808928</c:v>
                </c:pt>
                <c:pt idx="300">
                  <c:v>-38.45522063554067</c:v>
                </c:pt>
                <c:pt idx="301">
                  <c:v>-38.64858742954565</c:v>
                </c:pt>
                <c:pt idx="302">
                  <c:v>-38.84168503495443</c:v>
                </c:pt>
                <c:pt idx="303">
                  <c:v>-39.034504424029592</c:v>
                </c:pt>
                <c:pt idx="304">
                  <c:v>-39.227036448772722</c:v>
                </c:pt>
                <c:pt idx="305">
                  <c:v>-39.419271857493008</c:v>
                </c:pt>
                <c:pt idx="306">
                  <c:v>-39.61120131346447</c:v>
                </c:pt>
                <c:pt idx="307">
                  <c:v>-39.802815415802655</c:v>
                </c:pt>
                <c:pt idx="308">
                  <c:v>-39.994104722687993</c:v>
                </c:pt>
                <c:pt idx="309">
                  <c:v>-40.185059777066179</c:v>
                </c:pt>
                <c:pt idx="310">
                  <c:v>-40.375671134949208</c:v>
                </c:pt>
                <c:pt idx="311">
                  <c:v>-40.565929396439799</c:v>
                </c:pt>
                <c:pt idx="312">
                  <c:v>-40.755825239594984</c:v>
                </c:pt>
                <c:pt idx="313">
                  <c:v>-40.945349457236247</c:v>
                </c:pt>
                <c:pt idx="314">
                  <c:v>-41.134492996806429</c:v>
                </c:pt>
                <c:pt idx="315">
                  <c:v>-41.323247003359171</c:v>
                </c:pt>
                <c:pt idx="316">
                  <c:v>-41.511602865754568</c:v>
                </c:pt>
                <c:pt idx="317">
                  <c:v>-41.699552266117152</c:v>
                </c:pt>
                <c:pt idx="318">
                  <c:v>-41.887087232592606</c:v>
                </c:pt>
                <c:pt idx="319">
                  <c:v>-42.074200195420133</c:v>
                </c:pt>
                <c:pt idx="320">
                  <c:v>-42.260884046308782</c:v>
                </c:pt>
                <c:pt idx="321">
                  <c:v>-42.447132201082105</c:v>
                </c:pt>
                <c:pt idx="322">
                  <c:v>-42.632938665522985</c:v>
                </c:pt>
                <c:pt idx="323">
                  <c:v>-42.818298104318011</c:v>
                </c:pt>
                <c:pt idx="324">
                  <c:v>-43.003205912964354</c:v>
                </c:pt>
                <c:pt idx="325">
                  <c:v>-43.187658292465031</c:v>
                </c:pt>
                <c:pt idx="326">
                  <c:v>-43.37165232659585</c:v>
                </c:pt>
                <c:pt idx="327">
                  <c:v>-43.555186061486346</c:v>
                </c:pt>
                <c:pt idx="328">
                  <c:v>-43.738258587212634</c:v>
                </c:pt>
                <c:pt idx="329">
                  <c:v>-43.920870121053206</c:v>
                </c:pt>
                <c:pt idx="330">
                  <c:v>-44.103022092015912</c:v>
                </c:pt>
                <c:pt idx="331">
                  <c:v>-44.28471722619615</c:v>
                </c:pt>
                <c:pt idx="332">
                  <c:v>-44.465959632482033</c:v>
                </c:pt>
                <c:pt idx="333">
                  <c:v>-44.646754888080849</c:v>
                </c:pt>
                <c:pt idx="334">
                  <c:v>-44.827110123297658</c:v>
                </c:pt>
                <c:pt idx="335">
                  <c:v>-45.007034104962138</c:v>
                </c:pt>
                <c:pt idx="336">
                  <c:v>-45.186537317864676</c:v>
                </c:pt>
                <c:pt idx="337">
                  <c:v>-45.365632043538554</c:v>
                </c:pt>
                <c:pt idx="338">
                  <c:v>-45.544332435698763</c:v>
                </c:pt>
                <c:pt idx="339">
                  <c:v>-45.722654591638943</c:v>
                </c:pt>
                <c:pt idx="340">
                  <c:v>-45.900616618879944</c:v>
                </c:pt>
                <c:pt idx="341">
                  <c:v>-46.078238696367222</c:v>
                </c:pt>
                <c:pt idx="342">
                  <c:v>-46.255543129527048</c:v>
                </c:pt>
                <c:pt idx="343">
                  <c:v>-46.43255439851719</c:v>
                </c:pt>
                <c:pt idx="344">
                  <c:v>-46.609299199038958</c:v>
                </c:pt>
                <c:pt idx="345">
                  <c:v>-46.785806475126556</c:v>
                </c:pt>
                <c:pt idx="346">
                  <c:v>-46.962107443384561</c:v>
                </c:pt>
                <c:pt idx="347">
                  <c:v>-47.13823560821313</c:v>
                </c:pt>
                <c:pt idx="348">
                  <c:v>-47.314226767638885</c:v>
                </c:pt>
                <c:pt idx="349">
                  <c:v>-47.49011900945856</c:v>
                </c:pt>
                <c:pt idx="350">
                  <c:v>-47.6659526974993</c:v>
                </c:pt>
                <c:pt idx="351">
                  <c:v>-47.841770447906242</c:v>
                </c:pt>
                <c:pt idx="352">
                  <c:v>-48.01761709547889</c:v>
                </c:pt>
                <c:pt idx="353">
                  <c:v>-48.193539650194694</c:v>
                </c:pt>
                <c:pt idx="354">
                  <c:v>-48.369587244178639</c:v>
                </c:pt>
                <c:pt idx="355">
                  <c:v>-48.54581106949712</c:v>
                </c:pt>
                <c:pt idx="356">
                  <c:v>-48.722264307274479</c:v>
                </c:pt>
                <c:pt idx="357">
                  <c:v>-48.899002048745494</c:v>
                </c:pt>
                <c:pt idx="358">
                  <c:v>-49.07608120896851</c:v>
                </c:pt>
                <c:pt idx="359">
                  <c:v>-49.25356043402433</c:v>
                </c:pt>
                <c:pt idx="360">
                  <c:v>-49.431500002619941</c:v>
                </c:pt>
                <c:pt idx="361">
                  <c:v>-49.609961723094848</c:v>
                </c:pt>
                <c:pt idx="362">
                  <c:v>-49.78900882689527</c:v>
                </c:pt>
                <c:pt idx="363">
                  <c:v>-49.968705859632117</c:v>
                </c:pt>
                <c:pt idx="364">
                  <c:v>-50.149118570873071</c:v>
                </c:pt>
                <c:pt idx="365">
                  <c:v>-50.330313803837441</c:v>
                </c:pt>
                <c:pt idx="366">
                  <c:v>-50.512359386160036</c:v>
                </c:pt>
                <c:pt idx="367">
                  <c:v>-50.695324022873244</c:v>
                </c:pt>
                <c:pt idx="368">
                  <c:v>-50.879277192718462</c:v>
                </c:pt>
                <c:pt idx="369">
                  <c:v>-51.064289048844543</c:v>
                </c:pt>
                <c:pt idx="370">
                  <c:v>-51.250430324879467</c:v>
                </c:pt>
                <c:pt idx="371">
                  <c:v>-51.437772247276762</c:v>
                </c:pt>
                <c:pt idx="372">
                  <c:v>-51.626386454737414</c:v>
                </c:pt>
                <c:pt idx="373">
                  <c:v>-51.816344925396244</c:v>
                </c:pt>
                <c:pt idx="374">
                  <c:v>-52.00771991234226</c:v>
                </c:pt>
                <c:pt idx="375">
                  <c:v>-52.200583887909602</c:v>
                </c:pt>
                <c:pt idx="376">
                  <c:v>-52.395009497044882</c:v>
                </c:pt>
                <c:pt idx="377">
                  <c:v>-52.591069519914377</c:v>
                </c:pt>
                <c:pt idx="378">
                  <c:v>-52.788836843778938</c:v>
                </c:pt>
                <c:pt idx="379">
                  <c:v>-52.988384444021698</c:v>
                </c:pt>
                <c:pt idx="380">
                  <c:v>-53.18978537408622</c:v>
                </c:pt>
                <c:pt idx="381">
                  <c:v>-53.393112763942682</c:v>
                </c:pt>
                <c:pt idx="382">
                  <c:v>-53.598439826586421</c:v>
                </c:pt>
                <c:pt idx="383">
                  <c:v>-53.80583987195287</c:v>
                </c:pt>
                <c:pt idx="384">
                  <c:v>-54.015386327531104</c:v>
                </c:pt>
                <c:pt idx="385">
                  <c:v>-54.227152764863085</c:v>
                </c:pt>
                <c:pt idx="386">
                  <c:v>-54.441212931035331</c:v>
                </c:pt>
                <c:pt idx="387">
                  <c:v>-54.657640784198207</c:v>
                </c:pt>
                <c:pt idx="388">
                  <c:v>-54.876510532093661</c:v>
                </c:pt>
                <c:pt idx="389">
                  <c:v>-55.09789667252597</c:v>
                </c:pt>
                <c:pt idx="390">
                  <c:v>-55.321874034681386</c:v>
                </c:pt>
                <c:pt idx="391">
                  <c:v>-55.548517820181679</c:v>
                </c:pt>
                <c:pt idx="392">
                  <c:v>-55.777903642754055</c:v>
                </c:pt>
                <c:pt idx="393">
                  <c:v>-56.010107565402336</c:v>
                </c:pt>
                <c:pt idx="394">
                  <c:v>-56.24520613398456</c:v>
                </c:pt>
                <c:pt idx="395">
                  <c:v>-56.483276406128567</c:v>
                </c:pt>
                <c:pt idx="396">
                  <c:v>-56.724395974456392</c:v>
                </c:pt>
                <c:pt idx="397">
                  <c:v>-56.968642983134202</c:v>
                </c:pt>
                <c:pt idx="398">
                  <c:v>-57.216096136823296</c:v>
                </c:pt>
                <c:pt idx="399">
                  <c:v>-57.466834701168025</c:v>
                </c:pt>
                <c:pt idx="400">
                  <c:v>-57.720938494030754</c:v>
                </c:pt>
                <c:pt idx="401">
                  <c:v>-57.978487866760247</c:v>
                </c:pt>
                <c:pt idx="402">
                  <c:v>-58.239563674861259</c:v>
                </c:pt>
                <c:pt idx="403">
                  <c:v>-58.504247237525391</c:v>
                </c:pt>
                <c:pt idx="404">
                  <c:v>-58.772620285571357</c:v>
                </c:pt>
                <c:pt idx="405">
                  <c:v>-59.044764897441723</c:v>
                </c:pt>
                <c:pt idx="406">
                  <c:v>-59.32076342300158</c:v>
                </c:pt>
                <c:pt idx="407">
                  <c:v>-59.600698394985756</c:v>
                </c:pt>
                <c:pt idx="408">
                  <c:v>-59.88465242804476</c:v>
                </c:pt>
                <c:pt idx="409">
                  <c:v>-60.172708105443661</c:v>
                </c:pt>
                <c:pt idx="410">
                  <c:v>-60.464947853572539</c:v>
                </c:pt>
                <c:pt idx="411">
                  <c:v>-60.761453804530809</c:v>
                </c:pt>
                <c:pt idx="412">
                  <c:v>-61.062307647150327</c:v>
                </c:pt>
                <c:pt idx="413">
                  <c:v>-61.36759046692427</c:v>
                </c:pt>
                <c:pt idx="414">
                  <c:v>-61.677382575404614</c:v>
                </c:pt>
                <c:pt idx="415">
                  <c:v>-61.991763329728116</c:v>
                </c:pt>
                <c:pt idx="416">
                  <c:v>-62.310810943017451</c:v>
                </c:pt>
                <c:pt idx="417">
                  <c:v>-62.634602286494143</c:v>
                </c:pt>
                <c:pt idx="418">
                  <c:v>-62.963212684213424</c:v>
                </c:pt>
                <c:pt idx="419">
                  <c:v>-63.296715701408097</c:v>
                </c:pt>
                <c:pt idx="420">
                  <c:v>-63.635182927492039</c:v>
                </c:pt>
                <c:pt idx="421">
                  <c:v>-63.978683754831941</c:v>
                </c:pt>
                <c:pt idx="422">
                  <c:v>-64.327285154440986</c:v>
                </c:pt>
                <c:pt idx="423">
                  <c:v>-64.681051449798645</c:v>
                </c:pt>
                <c:pt idx="424">
                  <c:v>-65.04004409001557</c:v>
                </c:pt>
                <c:pt idx="425">
                  <c:v>-65.404321423598901</c:v>
                </c:pt>
                <c:pt idx="426">
                  <c:v>-65.773938474075464</c:v>
                </c:pt>
                <c:pt idx="427">
                  <c:v>-66.148946718736127</c:v>
                </c:pt>
                <c:pt idx="428">
                  <c:v>-66.529393871756497</c:v>
                </c:pt>
                <c:pt idx="429">
                  <c:v>-66.915323672931066</c:v>
                </c:pt>
                <c:pt idx="430">
                  <c:v>-67.306775683235415</c:v>
                </c:pt>
                <c:pt idx="431">
                  <c:v>-67.703785088394156</c:v>
                </c:pt>
                <c:pt idx="432">
                  <c:v>-68.106382511592003</c:v>
                </c:pt>
                <c:pt idx="433">
                  <c:v>-68.514593836419479</c:v>
                </c:pt>
                <c:pt idx="434">
                  <c:v>-68.928440041084301</c:v>
                </c:pt>
                <c:pt idx="435">
                  <c:v>-69.347937044865645</c:v>
                </c:pt>
                <c:pt idx="436">
                  <c:v>-69.773095567719935</c:v>
                </c:pt>
                <c:pt idx="437">
                  <c:v>-70.203921003879131</c:v>
                </c:pt>
                <c:pt idx="438">
                  <c:v>-70.640413310211358</c:v>
                </c:pt>
                <c:pt idx="439">
                  <c:v>-71.082566910040171</c:v>
                </c:pt>
                <c:pt idx="440">
                  <c:v>-71.530370613043075</c:v>
                </c:pt>
                <c:pt idx="441">
                  <c:v>-71.983807551774689</c:v>
                </c:pt>
                <c:pt idx="442">
                  <c:v>-72.442855135283281</c:v>
                </c:pt>
                <c:pt idx="443">
                  <c:v>-72.90748502021323</c:v>
                </c:pt>
                <c:pt idx="444">
                  <c:v>-73.377663099711384</c:v>
                </c:pt>
                <c:pt idx="445">
                  <c:v>-73.853349510380141</c:v>
                </c:pt>
                <c:pt idx="446">
                  <c:v>-74.334498657446602</c:v>
                </c:pt>
                <c:pt idx="447">
                  <c:v>-74.82105925824375</c:v>
                </c:pt>
                <c:pt idx="448">
                  <c:v>-75.312974404028495</c:v>
                </c:pt>
                <c:pt idx="449">
                  <c:v>-75.810181640090775</c:v>
                </c:pt>
                <c:pt idx="450">
                  <c:v>-76.31261306403583</c:v>
                </c:pt>
                <c:pt idx="451">
                  <c:v>-76.820195442052579</c:v>
                </c:pt>
                <c:pt idx="452">
                  <c:v>-77.332850342909992</c:v>
                </c:pt>
                <c:pt idx="453">
                  <c:v>-77.850494289353691</c:v>
                </c:pt>
                <c:pt idx="454">
                  <c:v>-78.373038926501891</c:v>
                </c:pt>
                <c:pt idx="455">
                  <c:v>-78.900391206769484</c:v>
                </c:pt>
                <c:pt idx="456">
                  <c:v>-79.432453590775282</c:v>
                </c:pt>
                <c:pt idx="457">
                  <c:v>-79.969124263612997</c:v>
                </c:pt>
                <c:pt idx="458">
                  <c:v>-80.510297365792752</c:v>
                </c:pt>
                <c:pt idx="459">
                  <c:v>-81.055863238082082</c:v>
                </c:pt>
                <c:pt idx="460">
                  <c:v>-81.605708679401971</c:v>
                </c:pt>
                <c:pt idx="461">
                  <c:v>-82.159717216855782</c:v>
                </c:pt>
                <c:pt idx="462">
                  <c:v>-82.717769386892328</c:v>
                </c:pt>
                <c:pt idx="463">
                  <c:v>-83.279743026532785</c:v>
                </c:pt>
                <c:pt idx="464">
                  <c:v>-83.845513573518048</c:v>
                </c:pt>
                <c:pt idx="465">
                  <c:v>-84.414954374162605</c:v>
                </c:pt>
                <c:pt idx="466">
                  <c:v>-84.987936997637235</c:v>
                </c:pt>
                <c:pt idx="467">
                  <c:v>-85.564331555351117</c:v>
                </c:pt>
                <c:pt idx="468">
                  <c:v>-86.144007024032447</c:v>
                </c:pt>
                <c:pt idx="469">
                  <c:v>-86.726831571084617</c:v>
                </c:pt>
                <c:pt idx="470">
                  <c:v>-87.312672880739456</c:v>
                </c:pt>
                <c:pt idx="471">
                  <c:v>-87.901398479515009</c:v>
                </c:pt>
                <c:pt idx="472">
                  <c:v>-88.492876059460912</c:v>
                </c:pt>
                <c:pt idx="473">
                  <c:v>-89.086973797677985</c:v>
                </c:pt>
                <c:pt idx="474">
                  <c:v>-89.683560670597387</c:v>
                </c:pt>
                <c:pt idx="475">
                  <c:v>-90.282506761537078</c:v>
                </c:pt>
                <c:pt idx="476">
                  <c:v>-90.883683560076761</c:v>
                </c:pt>
                <c:pt idx="477">
                  <c:v>-91.486964251848931</c:v>
                </c:pt>
                <c:pt idx="478">
                  <c:v>-92.092223997398946</c:v>
                </c:pt>
                <c:pt idx="479">
                  <c:v>-92.699340198843984</c:v>
                </c:pt>
                <c:pt idx="480">
                  <c:v>-93.308192753148035</c:v>
                </c:pt>
                <c:pt idx="481">
                  <c:v>-93.91866429092579</c:v>
                </c:pt>
                <c:pt idx="482">
                  <c:v>-94.530640399800347</c:v>
                </c:pt>
                <c:pt idx="483">
                  <c:v>-95.144009831456529</c:v>
                </c:pt>
                <c:pt idx="484">
                  <c:v>-95.75866469165976</c:v>
                </c:pt>
                <c:pt idx="485">
                  <c:v>-96.374500612643203</c:v>
                </c:pt>
                <c:pt idx="486">
                  <c:v>-96.991416907405537</c:v>
                </c:pt>
                <c:pt idx="487">
                  <c:v>-97.609316705603163</c:v>
                </c:pt>
                <c:pt idx="488">
                  <c:v>-98.22810707086407</c:v>
                </c:pt>
                <c:pt idx="489">
                  <c:v>-98.847699099494506</c:v>
                </c:pt>
                <c:pt idx="490">
                  <c:v>-99.468008000688556</c:v>
                </c:pt>
                <c:pt idx="491">
                  <c:v>-100.08895315849117</c:v>
                </c:pt>
                <c:pt idx="492">
                  <c:v>-100.71045817589311</c:v>
                </c:pt>
                <c:pt idx="493">
                  <c:v>-101.33245090156103</c:v>
                </c:pt>
                <c:pt idx="494">
                  <c:v>-101.95486343982478</c:v>
                </c:pt>
                <c:pt idx="495">
                  <c:v>-102.57763214464326</c:v>
                </c:pt>
                <c:pt idx="496">
                  <c:v>-103.20069759837114</c:v>
                </c:pt>
                <c:pt idx="497">
                  <c:v>-103.82400457622683</c:v>
                </c:pt>
                <c:pt idx="498">
                  <c:v>-104.44750199743528</c:v>
                </c:pt>
                <c:pt idx="499">
                  <c:v>-105.07114286407457</c:v>
                </c:pt>
                <c:pt idx="500">
                  <c:v>-105.69488418870134</c:v>
                </c:pt>
                <c:pt idx="501">
                  <c:v>-106.31868691185949</c:v>
                </c:pt>
                <c:pt idx="502">
                  <c:v>-106.94251581059811</c:v>
                </c:pt>
                <c:pt idx="503">
                  <c:v>-107.56633939912825</c:v>
                </c:pt>
                <c:pt idx="504">
                  <c:v>-108.19012982274315</c:v>
                </c:pt>
                <c:pt idx="505">
                  <c:v>-108.81386274611188</c:v>
                </c:pt>
                <c:pt idx="506">
                  <c:v>-109.4375172370288</c:v>
                </c:pt>
                <c:pt idx="507">
                  <c:v>-110.06107564666409</c:v>
                </c:pt>
                <c:pt idx="508">
                  <c:v>-110.68452348732089</c:v>
                </c:pt>
                <c:pt idx="509">
                  <c:v>-111.30784930864698</c:v>
                </c:pt>
                <c:pt idx="510">
                  <c:v>-111.93104457320671</c:v>
                </c:pt>
                <c:pt idx="511">
                  <c:v>-112.55410353223493</c:v>
                </c:pt>
                <c:pt idx="512">
                  <c:v>-113.17702310235313</c:v>
                </c:pt>
                <c:pt idx="513">
                  <c:v>-113.79980274394583</c:v>
                </c:pt>
                <c:pt idx="514">
                  <c:v>-114.4224443418308</c:v>
                </c:pt>
                <c:pt idx="515">
                  <c:v>-115.04495208878771</c:v>
                </c:pt>
                <c:pt idx="516">
                  <c:v>-115.66733237243731</c:v>
                </c:pt>
                <c:pt idx="517">
                  <c:v>-116.28959366589648</c:v>
                </c:pt>
                <c:pt idx="518">
                  <c:v>-116.91174642256726</c:v>
                </c:pt>
                <c:pt idx="519">
                  <c:v>-117.53380297535108</c:v>
                </c:pt>
                <c:pt idx="520">
                  <c:v>-118.15577744051741</c:v>
                </c:pt>
                <c:pt idx="521">
                  <c:v>-118.77768562639729</c:v>
                </c:pt>
                <c:pt idx="522">
                  <c:v>-119.39954494701423</c:v>
                </c:pt>
                <c:pt idx="523">
                  <c:v>-120.02137434071244</c:v>
                </c:pt>
                <c:pt idx="524">
                  <c:v>-120.64319419379279</c:v>
                </c:pt>
                <c:pt idx="525">
                  <c:v>-121.2650262691205</c:v>
                </c:pt>
                <c:pt idx="526">
                  <c:v>-121.88689363962783</c:v>
                </c:pt>
                <c:pt idx="527">
                  <c:v>-122.50882062659275</c:v>
                </c:pt>
                <c:pt idx="528">
                  <c:v>-123.13083274254407</c:v>
                </c:pt>
                <c:pt idx="529">
                  <c:v>-123.75295663860751</c:v>
                </c:pt>
                <c:pt idx="530">
                  <c:v>-124.37522005608184</c:v>
                </c:pt>
                <c:pt idx="531">
                  <c:v>-124.9976517820046</c:v>
                </c:pt>
                <c:pt idx="532">
                  <c:v>-125.6202816084493</c:v>
                </c:pt>
                <c:pt idx="533">
                  <c:v>-126.24314029527184</c:v>
                </c:pt>
                <c:pt idx="534">
                  <c:v>-126.8662595360075</c:v>
                </c:pt>
                <c:pt idx="535">
                  <c:v>-127.48967192660675</c:v>
                </c:pt>
                <c:pt idx="536">
                  <c:v>-128.11341093668173</c:v>
                </c:pt>
                <c:pt idx="537">
                  <c:v>-128.7375108829263</c:v>
                </c:pt>
                <c:pt idx="538">
                  <c:v>-129.36200690436351</c:v>
                </c:pt>
                <c:pt idx="539">
                  <c:v>-129.98693493906649</c:v>
                </c:pt>
                <c:pt idx="540">
                  <c:v>-130.61233170199233</c:v>
                </c:pt>
                <c:pt idx="541">
                  <c:v>-131.23823466356637</c:v>
                </c:pt>
                <c:pt idx="542">
                  <c:v>-131.86468202864876</c:v>
                </c:pt>
                <c:pt idx="543">
                  <c:v>-132.49171271551859</c:v>
                </c:pt>
                <c:pt idx="544">
                  <c:v>-133.11936633450654</c:v>
                </c:pt>
                <c:pt idx="545">
                  <c:v>-133.74768316591292</c:v>
                </c:pt>
                <c:pt idx="546">
                  <c:v>-134.37670413685046</c:v>
                </c:pt>
                <c:pt idx="547">
                  <c:v>-135.00647079665623</c:v>
                </c:pt>
                <c:pt idx="548">
                  <c:v>-135.63702529052605</c:v>
                </c:pt>
                <c:pt idx="549">
                  <c:v>-136.26841033103332</c:v>
                </c:pt>
                <c:pt idx="550">
                  <c:v>-136.90066916720485</c:v>
                </c:pt>
                <c:pt idx="551">
                  <c:v>-137.53384555084483</c:v>
                </c:pt>
                <c:pt idx="552">
                  <c:v>-138.16798369980336</c:v>
                </c:pt>
                <c:pt idx="553">
                  <c:v>-138.80312825792458</c:v>
                </c:pt>
                <c:pt idx="554">
                  <c:v>-139.43932425140588</c:v>
                </c:pt>
                <c:pt idx="555">
                  <c:v>-140.07661704134554</c:v>
                </c:pt>
                <c:pt idx="556">
                  <c:v>-140.71505227227408</c:v>
                </c:pt>
                <c:pt idx="557">
                  <c:v>-141.3546758164938</c:v>
                </c:pt>
                <c:pt idx="558">
                  <c:v>-141.99553371409138</c:v>
                </c:pt>
                <c:pt idx="559">
                  <c:v>-142.63767210851893</c:v>
                </c:pt>
                <c:pt idx="560">
                  <c:v>-143.28113717768179</c:v>
                </c:pt>
                <c:pt idx="561">
                  <c:v>-143.92597506051652</c:v>
                </c:pt>
                <c:pt idx="562">
                  <c:v>-144.5722317790823</c:v>
                </c:pt>
                <c:pt idx="563">
                  <c:v>-145.21995315624565</c:v>
                </c:pt>
                <c:pt idx="564">
                  <c:v>-145.86918472908314</c:v>
                </c:pt>
                <c:pt idx="565">
                  <c:v>-146.51997165818256</c:v>
                </c:pt>
                <c:pt idx="566">
                  <c:v>-147.17235863307721</c:v>
                </c:pt>
                <c:pt idx="567">
                  <c:v>-147.826389774105</c:v>
                </c:pt>
                <c:pt idx="568">
                  <c:v>-148.48210853103652</c:v>
                </c:pt>
                <c:pt idx="569">
                  <c:v>-149.13955757887769</c:v>
                </c:pt>
                <c:pt idx="570">
                  <c:v>-149.79877871130162</c:v>
                </c:pt>
                <c:pt idx="571">
                  <c:v>-150.4598127322229</c:v>
                </c:pt>
                <c:pt idx="572">
                  <c:v>-151.12269934607417</c:v>
                </c:pt>
                <c:pt idx="573">
                  <c:v>-151.78747704739314</c:v>
                </c:pt>
                <c:pt idx="574">
                  <c:v>-152.45418301037142</c:v>
                </c:pt>
                <c:pt idx="575">
                  <c:v>-153.12285297905464</c:v>
                </c:pt>
                <c:pt idx="576">
                  <c:v>-153.79352115891027</c:v>
                </c:pt>
                <c:pt idx="577">
                  <c:v>-154.46622011050948</c:v>
                </c:pt>
                <c:pt idx="578">
                  <c:v>-155.14098064608146</c:v>
                </c:pt>
                <c:pt idx="579">
                  <c:v>-155.81783172970876</c:v>
                </c:pt>
                <c:pt idx="580">
                  <c:v>-156.49680038193014</c:v>
                </c:pt>
                <c:pt idx="581">
                  <c:v>-157.17791158950857</c:v>
                </c:pt>
                <c:pt idx="582">
                  <c:v>-157.86118822110001</c:v>
                </c:pt>
                <c:pt idx="583">
                  <c:v>-158.54665094953111</c:v>
                </c:pt>
                <c:pt idx="584">
                  <c:v>-159.23431818135379</c:v>
                </c:pt>
                <c:pt idx="585">
                  <c:v>-159.92420599429562</c:v>
                </c:pt>
                <c:pt idx="586">
                  <c:v>-160.61632808316966</c:v>
                </c:pt>
                <c:pt idx="587">
                  <c:v>-161.31069571473779</c:v>
                </c:pt>
                <c:pt idx="588">
                  <c:v>-162.00731769195446</c:v>
                </c:pt>
                <c:pt idx="589">
                  <c:v>-162.70620032793317</c:v>
                </c:pt>
                <c:pt idx="590">
                  <c:v>-163.40734742989505</c:v>
                </c:pt>
                <c:pt idx="591">
                  <c:v>-164.11076029327256</c:v>
                </c:pt>
                <c:pt idx="592">
                  <c:v>-164.81643770604742</c:v>
                </c:pt>
                <c:pt idx="593">
                  <c:v>-165.52437596330913</c:v>
                </c:pt>
                <c:pt idx="594">
                  <c:v>-166.23456889193113</c:v>
                </c:pt>
                <c:pt idx="595">
                  <c:v>-166.94700788516835</c:v>
                </c:pt>
                <c:pt idx="596">
                  <c:v>-167.66168194688896</c:v>
                </c:pt>
                <c:pt idx="597">
                  <c:v>-168.37857774508416</c:v>
                </c:pt>
                <c:pt idx="598">
                  <c:v>-169.09767967419651</c:v>
                </c:pt>
                <c:pt idx="599">
                  <c:v>-169.81896992576301</c:v>
                </c:pt>
                <c:pt idx="600">
                  <c:v>-170.54242856678636</c:v>
                </c:pt>
                <c:pt idx="601">
                  <c:v>-171.26803362520238</c:v>
                </c:pt>
                <c:pt idx="602">
                  <c:v>-171.99576118175924</c:v>
                </c:pt>
                <c:pt idx="603">
                  <c:v>-172.72558546759225</c:v>
                </c:pt>
                <c:pt idx="604">
                  <c:v>-173.45747896674533</c:v>
                </c:pt>
                <c:pt idx="605">
                  <c:v>-174.19141252287469</c:v>
                </c:pt>
                <c:pt idx="606">
                  <c:v>-174.92735544936374</c:v>
                </c:pt>
                <c:pt idx="607">
                  <c:v>-175.6652756420732</c:v>
                </c:pt>
                <c:pt idx="608">
                  <c:v>-176.40513969396366</c:v>
                </c:pt>
                <c:pt idx="609">
                  <c:v>-177.14691301084699</c:v>
                </c:pt>
                <c:pt idx="610">
                  <c:v>-177.89055992753973</c:v>
                </c:pt>
                <c:pt idx="611">
                  <c:v>-178.63604382373273</c:v>
                </c:pt>
                <c:pt idx="612">
                  <c:v>-179.38332723892145</c:v>
                </c:pt>
                <c:pt idx="613">
                  <c:v>-180.13237198578489</c:v>
                </c:pt>
                <c:pt idx="614">
                  <c:v>-180.88313926144815</c:v>
                </c:pt>
                <c:pt idx="615">
                  <c:v>-181.63558975611386</c:v>
                </c:pt>
                <c:pt idx="616">
                  <c:v>-182.38968375859181</c:v>
                </c:pt>
                <c:pt idx="617">
                  <c:v>-183.14538125832055</c:v>
                </c:pt>
                <c:pt idx="618">
                  <c:v>-183.90264204351379</c:v>
                </c:pt>
                <c:pt idx="619">
                  <c:v>-184.66142579513081</c:v>
                </c:pt>
                <c:pt idx="620">
                  <c:v>-185.42169217641003</c:v>
                </c:pt>
                <c:pt idx="621">
                  <c:v>-186.18340091776454</c:v>
                </c:pt>
                <c:pt idx="622">
                  <c:v>-186.94651189688193</c:v>
                </c:pt>
                <c:pt idx="623">
                  <c:v>-187.71098521391792</c:v>
                </c:pt>
                <c:pt idx="624">
                  <c:v>-188.47678126171735</c:v>
                </c:pt>
                <c:pt idx="625">
                  <c:v>-189.24386079103624</c:v>
                </c:pt>
                <c:pt idx="626">
                  <c:v>-190.01218497077389</c:v>
                </c:pt>
                <c:pt idx="627">
                  <c:v>-190.78171544326159</c:v>
                </c:pt>
                <c:pt idx="628">
                  <c:v>-191.552414374682</c:v>
                </c:pt>
                <c:pt idx="629">
                  <c:v>-192.32424450071809</c:v>
                </c:pt>
                <c:pt idx="630">
                  <c:v>-193.09716916756099</c:v>
                </c:pt>
                <c:pt idx="631">
                  <c:v>-193.87115236841896</c:v>
                </c:pt>
                <c:pt idx="632">
                  <c:v>-194.64615877569105</c:v>
                </c:pt>
                <c:pt idx="633">
                  <c:v>-195.42215376898167</c:v>
                </c:pt>
                <c:pt idx="634">
                  <c:v>-196.19910345914286</c:v>
                </c:pt>
                <c:pt idx="635">
                  <c:v>-196.97697470854189</c:v>
                </c:pt>
                <c:pt idx="636">
                  <c:v>-197.75573514775374</c:v>
                </c:pt>
                <c:pt idx="637">
                  <c:v>-198.53535318888868</c:v>
                </c:pt>
                <c:pt idx="638">
                  <c:v>-199.31579803575377</c:v>
                </c:pt>
                <c:pt idx="639">
                  <c:v>-200.0970396910696</c:v>
                </c:pt>
                <c:pt idx="640">
                  <c:v>-200.87904896093647</c:v>
                </c:pt>
                <c:pt idx="641">
                  <c:v>-201.66179745675029</c:v>
                </c:pt>
                <c:pt idx="642">
                  <c:v>-202.44525759478461</c:v>
                </c:pt>
                <c:pt idx="643">
                  <c:v>-203.22940259361155</c:v>
                </c:pt>
                <c:pt idx="644">
                  <c:v>-204.01420646955938</c:v>
                </c:pt>
                <c:pt idx="645">
                  <c:v>-204.79964403038525</c:v>
                </c:pt>
                <c:pt idx="646">
                  <c:v>-205.58569086733326</c:v>
                </c:pt>
                <c:pt idx="647">
                  <c:v>-206.37232334574537</c:v>
                </c:pt>
                <c:pt idx="648">
                  <c:v>-207.15951859437982</c:v>
                </c:pt>
                <c:pt idx="649">
                  <c:v>-207.94725449358594</c:v>
                </c:pt>
                <c:pt idx="650">
                  <c:v>-208.73550966247475</c:v>
                </c:pt>
                <c:pt idx="651">
                  <c:v>-209.52426344521601</c:v>
                </c:pt>
                <c:pt idx="652">
                  <c:v>-210.3134958965872</c:v>
                </c:pt>
                <c:pt idx="653">
                  <c:v>-211.10318776688564</c:v>
                </c:pt>
                <c:pt idx="654">
                  <c:v>-211.89332048631127</c:v>
                </c:pt>
                <c:pt idx="655">
                  <c:v>-212.68387614891969</c:v>
                </c:pt>
                <c:pt idx="656">
                  <c:v>-213.47483749623689</c:v>
                </c:pt>
                <c:pt idx="657">
                  <c:v>-214.26618790061556</c:v>
                </c:pt>
                <c:pt idx="658">
                  <c:v>-215.05791134841508</c:v>
                </c:pt>
                <c:pt idx="659">
                  <c:v>-215.84999242306924</c:v>
                </c:pt>
                <c:pt idx="660">
                  <c:v>-216.64241628811101</c:v>
                </c:pt>
                <c:pt idx="661">
                  <c:v>-217.43516867020725</c:v>
                </c:pt>
                <c:pt idx="662">
                  <c:v>-218.22823584225642</c:v>
                </c:pt>
                <c:pt idx="663">
                  <c:v>-219.02160460659888</c:v>
                </c:pt>
                <c:pt idx="664">
                  <c:v>-219.81526227837418</c:v>
                </c:pt>
                <c:pt idx="665">
                  <c:v>-220.60919666907057</c:v>
                </c:pt>
                <c:pt idx="666">
                  <c:v>-221.40339607029242</c:v>
                </c:pt>
                <c:pt idx="667">
                  <c:v>-222.19784923777655</c:v>
                </c:pt>
                <c:pt idx="668">
                  <c:v>-222.99254537568257</c:v>
                </c:pt>
                <c:pt idx="669">
                  <c:v>-223.78747412117698</c:v>
                </c:pt>
                <c:pt idx="670">
                  <c:v>-224.58262552932916</c:v>
                </c:pt>
                <c:pt idx="671">
                  <c:v>-225.37799005833503</c:v>
                </c:pt>
                <c:pt idx="672">
                  <c:v>-226.17355855507981</c:v>
                </c:pt>
                <c:pt idx="673">
                  <c:v>-226.96932224105001</c:v>
                </c:pt>
                <c:pt idx="674">
                  <c:v>-227.76527269860213</c:v>
                </c:pt>
                <c:pt idx="675">
                  <c:v>-228.56140185759406</c:v>
                </c:pt>
                <c:pt idx="676">
                  <c:v>-229.35770198238254</c:v>
                </c:pt>
                <c:pt idx="677">
                  <c:v>-230.15416565918855</c:v>
                </c:pt>
                <c:pt idx="678">
                  <c:v>-230.95078578383223</c:v>
                </c:pt>
                <c:pt idx="679">
                  <c:v>-231.7475555498356</c:v>
                </c:pt>
                <c:pt idx="680">
                  <c:v>-232.54446843689166</c:v>
                </c:pt>
                <c:pt idx="681">
                  <c:v>-233.3415181996983</c:v>
                </c:pt>
                <c:pt idx="682">
                  <c:v>-234.13869885714729</c:v>
                </c:pt>
                <c:pt idx="683">
                  <c:v>-234.93600468187702</c:v>
                </c:pt>
                <c:pt idx="684">
                  <c:v>-235.73343019016667</c:v>
                </c:pt>
                <c:pt idx="685">
                  <c:v>-236.53097013217837</c:v>
                </c:pt>
                <c:pt idx="686">
                  <c:v>-237.3286194825364</c:v>
                </c:pt>
                <c:pt idx="687">
                  <c:v>-238.12637343123717</c:v>
                </c:pt>
                <c:pt idx="688">
                  <c:v>-238.92422737488215</c:v>
                </c:pt>
                <c:pt idx="689">
                  <c:v>-239.72217690822754</c:v>
                </c:pt>
                <c:pt idx="690">
                  <c:v>-240.52021781604213</c:v>
                </c:pt>
                <c:pt idx="691">
                  <c:v>-241.31834606526576</c:v>
                </c:pt>
                <c:pt idx="692">
                  <c:v>-242.1165577974599</c:v>
                </c:pt>
                <c:pt idx="693">
                  <c:v>-242.91484932154282</c:v>
                </c:pt>
                <c:pt idx="694">
                  <c:v>-243.71321710680118</c:v>
                </c:pt>
                <c:pt idx="695">
                  <c:v>-244.51165777616959</c:v>
                </c:pt>
                <c:pt idx="696">
                  <c:v>-245.31016809976973</c:v>
                </c:pt>
                <c:pt idx="697">
                  <c:v>-246.10874498870157</c:v>
                </c:pt>
                <c:pt idx="698">
                  <c:v>-246.90738548907879</c:v>
                </c:pt>
                <c:pt idx="699">
                  <c:v>-247.706086776299</c:v>
                </c:pt>
                <c:pt idx="700">
                  <c:v>-248.50484614954263</c:v>
                </c:pt>
                <c:pt idx="701">
                  <c:v>-249.30366102649253</c:v>
                </c:pt>
                <c:pt idx="702">
                  <c:v>-250.10252893826515</c:v>
                </c:pt>
                <c:pt idx="703">
                  <c:v>-250.90144752454728</c:v>
                </c:pt>
                <c:pt idx="704">
                  <c:v>-251.70041452893162</c:v>
                </c:pt>
                <c:pt idx="705">
                  <c:v>-252.49942779444237</c:v>
                </c:pt>
                <c:pt idx="706">
                  <c:v>-253.29848525924427</c:v>
                </c:pt>
                <c:pt idx="707">
                  <c:v>-254.09758495252993</c:v>
                </c:pt>
                <c:pt idx="708">
                  <c:v>-254.8967249905771</c:v>
                </c:pt>
                <c:pt idx="709">
                  <c:v>-255.69590357296966</c:v>
                </c:pt>
                <c:pt idx="710">
                  <c:v>-256.49511897897679</c:v>
                </c:pt>
                <c:pt idx="711">
                  <c:v>-257.29436956408438</c:v>
                </c:pt>
                <c:pt idx="712">
                  <c:v>-258.09365375667198</c:v>
                </c:pt>
                <c:pt idx="713">
                  <c:v>-258.89297005482911</c:v>
                </c:pt>
                <c:pt idx="714">
                  <c:v>-259.69231702330842</c:v>
                </c:pt>
                <c:pt idx="715">
                  <c:v>-260.49169329060567</c:v>
                </c:pt>
                <c:pt idx="716">
                  <c:v>-261.29109754616638</c:v>
                </c:pt>
                <c:pt idx="717">
                  <c:v>-262.09052853771061</c:v>
                </c:pt>
                <c:pt idx="718">
                  <c:v>-262.88998506867142</c:v>
                </c:pt>
                <c:pt idx="719">
                  <c:v>-263.68946599574497</c:v>
                </c:pt>
                <c:pt idx="720">
                  <c:v>-264.48897022654461</c:v>
                </c:pt>
                <c:pt idx="721">
                  <c:v>-265.28849671735679</c:v>
                </c:pt>
                <c:pt idx="722">
                  <c:v>-266.08804447099294</c:v>
                </c:pt>
                <c:pt idx="723">
                  <c:v>-266.88761253473547</c:v>
                </c:pt>
                <c:pt idx="724">
                  <c:v>-267.68719999837219</c:v>
                </c:pt>
                <c:pt idx="725">
                  <c:v>-268.4868059923142</c:v>
                </c:pt>
                <c:pt idx="726">
                  <c:v>-269.2864296858005</c:v>
                </c:pt>
                <c:pt idx="727">
                  <c:v>-270.08607028517594</c:v>
                </c:pt>
                <c:pt idx="728">
                  <c:v>-270.88572703224617</c:v>
                </c:pt>
                <c:pt idx="729">
                  <c:v>-271.68539920270484</c:v>
                </c:pt>
                <c:pt idx="730">
                  <c:v>-272.48508610462841</c:v>
                </c:pt>
                <c:pt idx="731">
                  <c:v>-273.28478707703852</c:v>
                </c:pt>
                <c:pt idx="732">
                  <c:v>-274.08450148852603</c:v>
                </c:pt>
                <c:pt idx="733">
                  <c:v>-274.88422873593561</c:v>
                </c:pt>
                <c:pt idx="734">
                  <c:v>-275.68396824310912</c:v>
                </c:pt>
                <c:pt idx="735">
                  <c:v>-276.48371945968341</c:v>
                </c:pt>
                <c:pt idx="736">
                  <c:v>-277.28348185994105</c:v>
                </c:pt>
                <c:pt idx="737">
                  <c:v>-278.08325494171254</c:v>
                </c:pt>
                <c:pt idx="738">
                  <c:v>-278.88303822532595</c:v>
                </c:pt>
                <c:pt idx="739">
                  <c:v>-279.68283125260382</c:v>
                </c:pt>
                <c:pt idx="740">
                  <c:v>-280.48263358590373</c:v>
                </c:pt>
                <c:pt idx="741">
                  <c:v>-281.28244480720207</c:v>
                </c:pt>
                <c:pt idx="742">
                  <c:v>-282.08226451721748</c:v>
                </c:pt>
                <c:pt idx="743">
                  <c:v>-282.88209233457366</c:v>
                </c:pt>
                <c:pt idx="744">
                  <c:v>-283.68192789499955</c:v>
                </c:pt>
                <c:pt idx="745">
                  <c:v>-284.48177085056477</c:v>
                </c:pt>
                <c:pt idx="746">
                  <c:v>-285.28162086894827</c:v>
                </c:pt>
                <c:pt idx="747">
                  <c:v>-286.08147763274098</c:v>
                </c:pt>
                <c:pt idx="748">
                  <c:v>-286.88134083877816</c:v>
                </c:pt>
                <c:pt idx="749">
                  <c:v>-287.68121019750208</c:v>
                </c:pt>
                <c:pt idx="750">
                  <c:v>-288.48108543235293</c:v>
                </c:pt>
                <c:pt idx="751">
                  <c:v>-289.28096627918666</c:v>
                </c:pt>
                <c:pt idx="752">
                  <c:v>-290.08085248571882</c:v>
                </c:pt>
                <c:pt idx="753">
                  <c:v>-290.88074381099437</c:v>
                </c:pt>
                <c:pt idx="754">
                  <c:v>-291.68064002487847</c:v>
                </c:pt>
                <c:pt idx="755">
                  <c:v>-292.48054090757262</c:v>
                </c:pt>
                <c:pt idx="756">
                  <c:v>-293.28044624915105</c:v>
                </c:pt>
                <c:pt idx="757">
                  <c:v>-294.08035584911823</c:v>
                </c:pt>
                <c:pt idx="758">
                  <c:v>-294.88026951598613</c:v>
                </c:pt>
                <c:pt idx="759">
                  <c:v>-295.68018706686939</c:v>
                </c:pt>
                <c:pt idx="760">
                  <c:v>-296.48010832710077</c:v>
                </c:pt>
                <c:pt idx="761">
                  <c:v>-297.28003312986186</c:v>
                </c:pt>
                <c:pt idx="762">
                  <c:v>-298.07996131583053</c:v>
                </c:pt>
                <c:pt idx="763">
                  <c:v>-298.87989273284529</c:v>
                </c:pt>
                <c:pt idx="764">
                  <c:v>-299.67982723558345</c:v>
                </c:pt>
                <c:pt idx="765">
                  <c:v>-300.47976468525422</c:v>
                </c:pt>
                <c:pt idx="766">
                  <c:v>-301.27970494930554</c:v>
                </c:pt>
                <c:pt idx="767">
                  <c:v>-302.0796479011442</c:v>
                </c:pt>
                <c:pt idx="768">
                  <c:v>-302.87959341986823</c:v>
                </c:pt>
                <c:pt idx="769">
                  <c:v>-303.6795413900096</c:v>
                </c:pt>
                <c:pt idx="770">
                  <c:v>-304.4794917012938</c:v>
                </c:pt>
                <c:pt idx="771">
                  <c:v>-305.27944424840342</c:v>
                </c:pt>
                <c:pt idx="772">
                  <c:v>-306.07939893075672</c:v>
                </c:pt>
                <c:pt idx="773">
                  <c:v>-306.87935565229509</c:v>
                </c:pt>
                <c:pt idx="774">
                  <c:v>-307.67931432127909</c:v>
                </c:pt>
                <c:pt idx="775">
                  <c:v>-308.47927485009512</c:v>
                </c:pt>
                <c:pt idx="776">
                  <c:v>-309.27923715506932</c:v>
                </c:pt>
                <c:pt idx="777">
                  <c:v>-310.07920115629128</c:v>
                </c:pt>
                <c:pt idx="778">
                  <c:v>-310.87916677744425</c:v>
                </c:pt>
                <c:pt idx="779">
                  <c:v>-311.67913394564403</c:v>
                </c:pt>
                <c:pt idx="780">
                  <c:v>-312.47910259128457</c:v>
                </c:pt>
                <c:pt idx="781">
                  <c:v>-313.2790726478907</c:v>
                </c:pt>
                <c:pt idx="782">
                  <c:v>-314.07904405197712</c:v>
                </c:pt>
                <c:pt idx="783">
                  <c:v>-314.87901674291447</c:v>
                </c:pt>
                <c:pt idx="784">
                  <c:v>-315.67899066280063</c:v>
                </c:pt>
                <c:pt idx="785">
                  <c:v>-316.47896575633774</c:v>
                </c:pt>
                <c:pt idx="786">
                  <c:v>-317.27894197071601</c:v>
                </c:pt>
                <c:pt idx="787">
                  <c:v>-318.07891925550086</c:v>
                </c:pt>
                <c:pt idx="788">
                  <c:v>-318.87889756252702</c:v>
                </c:pt>
                <c:pt idx="789">
                  <c:v>-319.67887684579586</c:v>
                </c:pt>
                <c:pt idx="790">
                  <c:v>-320.47885706137811</c:v>
                </c:pt>
                <c:pt idx="791">
                  <c:v>-321.278838167321</c:v>
                </c:pt>
                <c:pt idx="792">
                  <c:v>-322.07882012355924</c:v>
                </c:pt>
                <c:pt idx="793">
                  <c:v>-322.87880289182976</c:v>
                </c:pt>
                <c:pt idx="794">
                  <c:v>-323.67878643559163</c:v>
                </c:pt>
                <c:pt idx="795">
                  <c:v>-324.47877071994776</c:v>
                </c:pt>
                <c:pt idx="796">
                  <c:v>-325.27875571157062</c:v>
                </c:pt>
                <c:pt idx="797">
                  <c:v>-326.07874137863297</c:v>
                </c:pt>
                <c:pt idx="798">
                  <c:v>-326.87872769073925</c:v>
                </c:pt>
                <c:pt idx="799">
                  <c:v>-327.67871461886153</c:v>
                </c:pt>
                <c:pt idx="800">
                  <c:v>-328.47870213527835</c:v>
                </c:pt>
                <c:pt idx="801">
                  <c:v>-329.27869021351506</c:v>
                </c:pt>
                <c:pt idx="802">
                  <c:v>-330.07867882828873</c:v>
                </c:pt>
                <c:pt idx="803">
                  <c:v>-330.87866795545403</c:v>
                </c:pt>
                <c:pt idx="804">
                  <c:v>-331.67865757195182</c:v>
                </c:pt>
                <c:pt idx="805">
                  <c:v>-332.4786476557606</c:v>
                </c:pt>
                <c:pt idx="806">
                  <c:v>-333.27863818585035</c:v>
                </c:pt>
                <c:pt idx="807">
                  <c:v>-334.07862914213683</c:v>
                </c:pt>
                <c:pt idx="808">
                  <c:v>-334.87862050543976</c:v>
                </c:pt>
                <c:pt idx="809">
                  <c:v>-335.67861225744286</c:v>
                </c:pt>
                <c:pt idx="810">
                  <c:v>-336.47860438065049</c:v>
                </c:pt>
                <c:pt idx="811">
                  <c:v>-337.27859685835966</c:v>
                </c:pt>
                <c:pt idx="812">
                  <c:v>-338.07858967461607</c:v>
                </c:pt>
                <c:pt idx="813">
                  <c:v>-338.87858281418215</c:v>
                </c:pt>
                <c:pt idx="814">
                  <c:v>-339.67857626250856</c:v>
                </c:pt>
                <c:pt idx="815">
                  <c:v>-340.47857000569957</c:v>
                </c:pt>
                <c:pt idx="816">
                  <c:v>-341.27856403048492</c:v>
                </c:pt>
                <c:pt idx="817">
                  <c:v>-342.07855832419142</c:v>
                </c:pt>
                <c:pt idx="818">
                  <c:v>-342.87855287471632</c:v>
                </c:pt>
              </c:numCache>
            </c:numRef>
          </c:yVal>
          <c:smooth val="1"/>
          <c:extLst>
            <c:ext xmlns:c16="http://schemas.microsoft.com/office/drawing/2014/chart" uri="{C3380CC4-5D6E-409C-BE32-E72D297353CC}">
              <c16:uniqueId val="{00000003-3114-4D5C-ACDC-CBD9329D2D27}"/>
            </c:ext>
          </c:extLst>
        </c:ser>
        <c:dLbls>
          <c:showLegendKey val="0"/>
          <c:showVal val="0"/>
          <c:showCatName val="0"/>
          <c:showSerName val="0"/>
          <c:showPercent val="0"/>
          <c:showBubbleSize val="0"/>
        </c:dLbls>
        <c:axId val="18397440"/>
        <c:axId val="18411904"/>
      </c:scatterChart>
      <c:valAx>
        <c:axId val="18397440"/>
        <c:scaling>
          <c:logBase val="10"/>
          <c:orientation val="minMax"/>
          <c:max val="1000000"/>
          <c:min val="100"/>
        </c:scaling>
        <c:delete val="0"/>
        <c:axPos val="b"/>
        <c:minorGridlines>
          <c:spPr>
            <a:ln>
              <a:prstDash val="sysDot"/>
            </a:ln>
          </c:spPr>
        </c:minorGridlines>
        <c:title>
          <c:tx>
            <c:rich>
              <a:bodyPr rot="0" spcFirstLastPara="0" vertOverflow="ellipsis" vert="horz" wrap="square" anchor="ctr" anchorCtr="1"/>
              <a:lstStyle/>
              <a:p>
                <a:pPr>
                  <a:defRPr lang="zh-CN" sz="1200" b="1" i="0" u="none" strike="noStrike" kern="1200" baseline="0">
                    <a:solidFill>
                      <a:schemeClr val="tx1"/>
                    </a:solidFill>
                    <a:latin typeface="+mn-lt"/>
                    <a:ea typeface="+mn-ea"/>
                    <a:cs typeface="+mn-cs"/>
                  </a:defRPr>
                </a:pPr>
                <a:r>
                  <a:rPr lang="en-US" sz="1200"/>
                  <a:t>Frequency (Hz)</a:t>
                </a:r>
              </a:p>
            </c:rich>
          </c:tx>
          <c:overlay val="0"/>
        </c:title>
        <c:numFmt formatCode="#,##0" sourceLinked="0"/>
        <c:majorTickMark val="none"/>
        <c:minorTickMark val="none"/>
        <c:tickLblPos val="low"/>
        <c:txPr>
          <a:bodyPr rot="-60000000" spcFirstLastPara="0" vertOverflow="ellipsis" vert="horz" wrap="square" anchor="ctr" anchorCtr="0"/>
          <a:lstStyle/>
          <a:p>
            <a:pPr>
              <a:defRPr lang="zh-CN" sz="1400" b="0" i="0" u="none" strike="noStrike" kern="1200" baseline="0">
                <a:solidFill>
                  <a:schemeClr val="tx1"/>
                </a:solidFill>
                <a:latin typeface="+mn-lt"/>
                <a:ea typeface="+mn-ea"/>
                <a:cs typeface="+mn-cs"/>
              </a:defRPr>
            </a:pPr>
            <a:endParaRPr lang="zh-TW"/>
          </a:p>
        </c:txPr>
        <c:crossAx val="18411904"/>
        <c:crossesAt val="0"/>
        <c:crossBetween val="midCat"/>
      </c:valAx>
      <c:valAx>
        <c:axId val="18411904"/>
        <c:scaling>
          <c:orientation val="minMax"/>
          <c:max val="60"/>
          <c:min val="-60"/>
        </c:scaling>
        <c:delete val="0"/>
        <c:axPos val="l"/>
        <c:majorGridlines/>
        <c:title>
          <c:tx>
            <c:rich>
              <a:bodyPr rot="-5400000" spcFirstLastPara="0" vertOverflow="ellipsis" vert="horz" wrap="square" anchor="ctr" anchorCtr="1"/>
              <a:lstStyle/>
              <a:p>
                <a:pPr>
                  <a:defRPr lang="zh-CN" sz="1400" b="1" i="0" u="none" strike="noStrike" kern="1200" baseline="0">
                    <a:solidFill>
                      <a:srgbClr val="0070C0"/>
                    </a:solidFill>
                    <a:latin typeface="+mn-lt"/>
                    <a:ea typeface="+mn-ea"/>
                    <a:cs typeface="+mn-cs"/>
                  </a:defRPr>
                </a:pPr>
                <a:r>
                  <a:rPr lang="en-US" sz="1400">
                    <a:solidFill>
                      <a:srgbClr val="0070C0"/>
                    </a:solidFill>
                  </a:rPr>
                  <a:t>Gain (dB)</a:t>
                </a:r>
              </a:p>
            </c:rich>
          </c:tx>
          <c:layout>
            <c:manualLayout>
              <c:xMode val="edge"/>
              <c:yMode val="edge"/>
              <c:x val="1.6220068368872916E-2"/>
              <c:y val="0.38309661531757921"/>
            </c:manualLayout>
          </c:layout>
          <c:overlay val="0"/>
        </c:title>
        <c:numFmt formatCode="0" sourceLinked="0"/>
        <c:majorTickMark val="out"/>
        <c:minorTickMark val="none"/>
        <c:tickLblPos val="nextTo"/>
        <c:txPr>
          <a:bodyPr rot="-60000000" spcFirstLastPara="0" vertOverflow="ellipsis" vert="horz" wrap="square" anchor="ctr" anchorCtr="1"/>
          <a:lstStyle/>
          <a:p>
            <a:pPr>
              <a:defRPr lang="zh-CN" sz="1200" b="0" i="0" u="none" strike="noStrike" kern="1200" baseline="0">
                <a:solidFill>
                  <a:srgbClr val="0070C0"/>
                </a:solidFill>
                <a:latin typeface="+mn-lt"/>
                <a:ea typeface="+mn-ea"/>
                <a:cs typeface="+mn-cs"/>
              </a:defRPr>
            </a:pPr>
            <a:endParaRPr lang="zh-TW"/>
          </a:p>
        </c:txPr>
        <c:crossAx val="18397440"/>
        <c:crossesAt val="100"/>
        <c:crossBetween val="midCat"/>
        <c:majorUnit val="20"/>
      </c:valAx>
    </c:plotArea>
    <c:legend>
      <c:legendPos val="r"/>
      <c:layout>
        <c:manualLayout>
          <c:xMode val="edge"/>
          <c:yMode val="edge"/>
          <c:x val="0.77826960739441431"/>
          <c:y val="1.3386419255660314E-3"/>
          <c:w val="0.22062095877497018"/>
          <c:h val="0.27497518977870844"/>
        </c:manualLayout>
      </c:layout>
      <c:overlay val="0"/>
      <c:spPr>
        <a:solidFill>
          <a:schemeClr val="bg1"/>
        </a:solidFill>
        <a:ln>
          <a:solidFill>
            <a:schemeClr val="tx1"/>
          </a:solidFill>
        </a:ln>
      </c:spPr>
      <c:txPr>
        <a:bodyPr rot="0" spcFirstLastPara="0" vertOverflow="ellipsis" vert="horz" wrap="square" anchor="ctr" anchorCtr="1"/>
        <a:lstStyle/>
        <a:p>
          <a:pPr>
            <a:defRPr lang="zh-CN" sz="1400" b="0" i="0" u="none" strike="noStrike" kern="1200" baseline="0">
              <a:solidFill>
                <a:schemeClr val="tx1"/>
              </a:solidFill>
              <a:latin typeface="+mn-lt"/>
              <a:ea typeface="+mn-ea"/>
              <a:cs typeface="+mn-cs"/>
            </a:defRPr>
          </a:pPr>
          <a:endParaRPr lang="zh-TW"/>
        </a:p>
      </c:txPr>
    </c:legend>
    <c:plotVisOnly val="1"/>
    <c:dispBlanksAs val="gap"/>
    <c:showDLblsOverMax val="0"/>
  </c:chart>
  <c:txPr>
    <a:bodyPr/>
    <a:lstStyle/>
    <a:p>
      <a:pPr>
        <a:defRPr lang="zh-CN"/>
      </a:pPr>
      <a:endParaRPr lang="zh-TW"/>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TW"/>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1400" b="1" i="0" u="none" strike="noStrike" kern="1200" baseline="0">
                <a:solidFill>
                  <a:schemeClr val="tx1"/>
                </a:solidFill>
                <a:latin typeface="+mn-lt"/>
                <a:ea typeface="+mn-ea"/>
                <a:cs typeface="+mn-cs"/>
              </a:defRPr>
            </a:pPr>
            <a:r>
              <a:rPr lang="en-US" sz="1400"/>
              <a:t>Phase</a:t>
            </a:r>
          </a:p>
        </c:rich>
      </c:tx>
      <c:layout>
        <c:manualLayout>
          <c:xMode val="edge"/>
          <c:yMode val="edge"/>
          <c:x val="0.37487036354856207"/>
          <c:y val="4.7738469311054431E-2"/>
        </c:manualLayout>
      </c:layout>
      <c:overlay val="0"/>
    </c:title>
    <c:autoTitleDeleted val="0"/>
    <c:plotArea>
      <c:layout>
        <c:manualLayout>
          <c:layoutTarget val="inner"/>
          <c:xMode val="edge"/>
          <c:yMode val="edge"/>
          <c:x val="0.13754928180157133"/>
          <c:y val="0.16504197701770776"/>
          <c:w val="0.73309107814769525"/>
          <c:h val="0.60450453443392704"/>
        </c:manualLayout>
      </c:layout>
      <c:scatterChart>
        <c:scatterStyle val="smoothMarker"/>
        <c:varyColors val="0"/>
        <c:ser>
          <c:idx val="0"/>
          <c:order val="0"/>
          <c:tx>
            <c:v>PowerStage</c:v>
          </c:tx>
          <c:marker>
            <c:symbol val="none"/>
          </c:marker>
          <c:xVal>
            <c:numRef>
              <c:f>Sheet2!$W$4:$W$822</c:f>
              <c:numCache>
                <c:formatCode>0</c:formatCode>
                <c:ptCount val="819"/>
                <c:pt idx="0">
                  <c:v>100</c:v>
                </c:pt>
                <c:pt idx="1">
                  <c:v>102.32929922807543</c:v>
                </c:pt>
                <c:pt idx="2">
                  <c:v>104.71285480508999</c:v>
                </c:pt>
                <c:pt idx="3">
                  <c:v>107.15193052376068</c:v>
                </c:pt>
                <c:pt idx="4">
                  <c:v>109.64781961431854</c:v>
                </c:pt>
                <c:pt idx="5">
                  <c:v>112.20184543019636</c:v>
                </c:pt>
                <c:pt idx="6">
                  <c:v>114.81536214968834</c:v>
                </c:pt>
                <c:pt idx="7">
                  <c:v>117.489755493953</c:v>
                </c:pt>
                <c:pt idx="8">
                  <c:v>120.22644346174133</c:v>
                </c:pt>
                <c:pt idx="9">
                  <c:v>123.02687708123818</c:v>
                </c:pt>
                <c:pt idx="10">
                  <c:v>125.8925411794168</c:v>
                </c:pt>
                <c:pt idx="11">
                  <c:v>128.82495516931345</c:v>
                </c:pt>
                <c:pt idx="12">
                  <c:v>131.82567385564076</c:v>
                </c:pt>
                <c:pt idx="13">
                  <c:v>134.89628825916535</c:v>
                </c:pt>
                <c:pt idx="14">
                  <c:v>138.03842646028852</c:v>
                </c:pt>
                <c:pt idx="15">
                  <c:v>141.25375446227542</c:v>
                </c:pt>
                <c:pt idx="16">
                  <c:v>144.54397707459276</c:v>
                </c:pt>
                <c:pt idx="17">
                  <c:v>147.91083881682073</c:v>
                </c:pt>
                <c:pt idx="18">
                  <c:v>151.35612484362088</c:v>
                </c:pt>
                <c:pt idx="19">
                  <c:v>154.88166189124817</c:v>
                </c:pt>
                <c:pt idx="20">
                  <c:v>158.48931924611136</c:v>
                </c:pt>
                <c:pt idx="21">
                  <c:v>162.18100973589299</c:v>
                </c:pt>
                <c:pt idx="22">
                  <c:v>165.95869074375614</c:v>
                </c:pt>
                <c:pt idx="23">
                  <c:v>169.82436524617447</c:v>
                </c:pt>
                <c:pt idx="24">
                  <c:v>173.78008287493756</c:v>
                </c:pt>
                <c:pt idx="25">
                  <c:v>177.82794100389236</c:v>
                </c:pt>
                <c:pt idx="26">
                  <c:v>181.97008586099841</c:v>
                </c:pt>
                <c:pt idx="27">
                  <c:v>186.2087136662868</c:v>
                </c:pt>
                <c:pt idx="28">
                  <c:v>190.54607179632478</c:v>
                </c:pt>
                <c:pt idx="29">
                  <c:v>194.98445997580464</c:v>
                </c:pt>
                <c:pt idx="30">
                  <c:v>199.52623149688804</c:v>
                </c:pt>
                <c:pt idx="31">
                  <c:v>204.17379446695298</c:v>
                </c:pt>
                <c:pt idx="32">
                  <c:v>208.92961308540401</c:v>
                </c:pt>
                <c:pt idx="33">
                  <c:v>213.79620895022333</c:v>
                </c:pt>
                <c:pt idx="34">
                  <c:v>218.77616239495538</c:v>
                </c:pt>
                <c:pt idx="35">
                  <c:v>223.87211385683403</c:v>
                </c:pt>
                <c:pt idx="36">
                  <c:v>229.08676527677738</c:v>
                </c:pt>
                <c:pt idx="37">
                  <c:v>234.42288153199235</c:v>
                </c:pt>
                <c:pt idx="38">
                  <c:v>239.88329190194906</c:v>
                </c:pt>
                <c:pt idx="39">
                  <c:v>245.47089156850305</c:v>
                </c:pt>
                <c:pt idx="40">
                  <c:v>251.188643150958</c:v>
                </c:pt>
                <c:pt idx="41">
                  <c:v>257.03957827688646</c:v>
                </c:pt>
                <c:pt idx="42">
                  <c:v>263.02679918953822</c:v>
                </c:pt>
                <c:pt idx="43">
                  <c:v>269.15348039269156</c:v>
                </c:pt>
                <c:pt idx="44">
                  <c:v>275.42287033381666</c:v>
                </c:pt>
                <c:pt idx="45">
                  <c:v>281.83829312644548</c:v>
                </c:pt>
                <c:pt idx="46">
                  <c:v>288.40315031266067</c:v>
                </c:pt>
                <c:pt idx="47">
                  <c:v>295.12092266663865</c:v>
                </c:pt>
                <c:pt idx="48">
                  <c:v>301.99517204020162</c:v>
                </c:pt>
                <c:pt idx="49">
                  <c:v>309.0295432513592</c:v>
                </c:pt>
                <c:pt idx="50">
                  <c:v>316.22776601683802</c:v>
                </c:pt>
                <c:pt idx="51">
                  <c:v>323.59365692962831</c:v>
                </c:pt>
                <c:pt idx="52">
                  <c:v>331.13112148259125</c:v>
                </c:pt>
                <c:pt idx="53">
                  <c:v>338.84415613920271</c:v>
                </c:pt>
                <c:pt idx="54">
                  <c:v>346.73685045253183</c:v>
                </c:pt>
                <c:pt idx="55">
                  <c:v>354.81338923357555</c:v>
                </c:pt>
                <c:pt idx="56">
                  <c:v>363.07805477010157</c:v>
                </c:pt>
                <c:pt idx="57">
                  <c:v>371.53522909717276</c:v>
                </c:pt>
                <c:pt idx="58">
                  <c:v>380.1893963205614</c:v>
                </c:pt>
                <c:pt idx="59">
                  <c:v>389.04514499428075</c:v>
                </c:pt>
                <c:pt idx="60">
                  <c:v>398.10717055349755</c:v>
                </c:pt>
                <c:pt idx="61">
                  <c:v>407.38027780411301</c:v>
                </c:pt>
                <c:pt idx="62">
                  <c:v>416.86938347033561</c:v>
                </c:pt>
                <c:pt idx="63">
                  <c:v>426.57951880159266</c:v>
                </c:pt>
                <c:pt idx="64">
                  <c:v>436.51583224016611</c:v>
                </c:pt>
                <c:pt idx="65">
                  <c:v>446.68359215096325</c:v>
                </c:pt>
                <c:pt idx="66">
                  <c:v>457.08818961487509</c:v>
                </c:pt>
                <c:pt idx="67">
                  <c:v>467.73514128719819</c:v>
                </c:pt>
                <c:pt idx="68">
                  <c:v>478.63009232263857</c:v>
                </c:pt>
                <c:pt idx="69">
                  <c:v>489.77881936844631</c:v>
                </c:pt>
                <c:pt idx="70">
                  <c:v>501.18723362727235</c:v>
                </c:pt>
                <c:pt idx="71">
                  <c:v>512.86138399136485</c:v>
                </c:pt>
                <c:pt idx="72">
                  <c:v>524.80746024977282</c:v>
                </c:pt>
                <c:pt idx="73">
                  <c:v>537.03179637025289</c:v>
                </c:pt>
                <c:pt idx="74">
                  <c:v>549.54087385762466</c:v>
                </c:pt>
                <c:pt idx="75">
                  <c:v>562.34132519034915</c:v>
                </c:pt>
                <c:pt idx="76">
                  <c:v>575.43993733715695</c:v>
                </c:pt>
                <c:pt idx="77">
                  <c:v>588.84365535558948</c:v>
                </c:pt>
                <c:pt idx="78">
                  <c:v>602.55958607435821</c:v>
                </c:pt>
                <c:pt idx="79">
                  <c:v>616.59500186148261</c:v>
                </c:pt>
                <c:pt idx="80">
                  <c:v>630.95734448019368</c:v>
                </c:pt>
                <c:pt idx="81">
                  <c:v>645.65422903465583</c:v>
                </c:pt>
                <c:pt idx="82">
                  <c:v>660.6934480075962</c:v>
                </c:pt>
                <c:pt idx="83">
                  <c:v>676.0829753919819</c:v>
                </c:pt>
                <c:pt idx="84">
                  <c:v>691.8309709189366</c:v>
                </c:pt>
                <c:pt idx="85">
                  <c:v>707.94578438413862</c:v>
                </c:pt>
                <c:pt idx="86">
                  <c:v>724.4359600749907</c:v>
                </c:pt>
                <c:pt idx="87">
                  <c:v>741.31024130091816</c:v>
                </c:pt>
                <c:pt idx="88">
                  <c:v>758.57757502918366</c:v>
                </c:pt>
                <c:pt idx="89">
                  <c:v>776.2471166286922</c:v>
                </c:pt>
                <c:pt idx="90">
                  <c:v>794.32823472428197</c:v>
                </c:pt>
                <c:pt idx="91">
                  <c:v>812.83051616409966</c:v>
                </c:pt>
                <c:pt idx="92">
                  <c:v>831.76377110267129</c:v>
                </c:pt>
                <c:pt idx="93">
                  <c:v>851.13803820237661</c:v>
                </c:pt>
                <c:pt idx="94">
                  <c:v>870.96358995608068</c:v>
                </c:pt>
                <c:pt idx="95">
                  <c:v>891.25093813374565</c:v>
                </c:pt>
                <c:pt idx="96">
                  <c:v>912.01083935590975</c:v>
                </c:pt>
                <c:pt idx="97">
                  <c:v>933.25430079699174</c:v>
                </c:pt>
                <c:pt idx="98">
                  <c:v>954.99258602143652</c:v>
                </c:pt>
                <c:pt idx="99">
                  <c:v>977.23722095581127</c:v>
                </c:pt>
                <c:pt idx="100">
                  <c:v>1000</c:v>
                </c:pt>
                <c:pt idx="101">
                  <c:v>1023.2929922807544</c:v>
                </c:pt>
                <c:pt idx="102">
                  <c:v>1047.1285480508998</c:v>
                </c:pt>
                <c:pt idx="103">
                  <c:v>1071.5193052376067</c:v>
                </c:pt>
                <c:pt idx="104">
                  <c:v>1096.4781961431861</c:v>
                </c:pt>
                <c:pt idx="105">
                  <c:v>1122.0184543019634</c:v>
                </c:pt>
                <c:pt idx="106">
                  <c:v>1148.1536214968835</c:v>
                </c:pt>
                <c:pt idx="107">
                  <c:v>1174.8975549395293</c:v>
                </c:pt>
                <c:pt idx="108">
                  <c:v>1202.2644346174136</c:v>
                </c:pt>
                <c:pt idx="109">
                  <c:v>1230.2687708123822</c:v>
                </c:pt>
                <c:pt idx="110">
                  <c:v>1258.9254117941678</c:v>
                </c:pt>
                <c:pt idx="111">
                  <c:v>1288.2495516931342</c:v>
                </c:pt>
                <c:pt idx="112">
                  <c:v>1318.2567385564084</c:v>
                </c:pt>
                <c:pt idx="113">
                  <c:v>1348.9628825916539</c:v>
                </c:pt>
                <c:pt idx="114">
                  <c:v>1380.3842646028861</c:v>
                </c:pt>
                <c:pt idx="115">
                  <c:v>1412.5375446227542</c:v>
                </c:pt>
                <c:pt idx="116">
                  <c:v>1445.4397707459284</c:v>
                </c:pt>
                <c:pt idx="117">
                  <c:v>1479.1083881682084</c:v>
                </c:pt>
                <c:pt idx="118">
                  <c:v>1513.5612484362091</c:v>
                </c:pt>
                <c:pt idx="119">
                  <c:v>1548.816618912482</c:v>
                </c:pt>
                <c:pt idx="120">
                  <c:v>1584.8931924611154</c:v>
                </c:pt>
                <c:pt idx="121">
                  <c:v>1621.8100973589303</c:v>
                </c:pt>
                <c:pt idx="122">
                  <c:v>1659.5869074375623</c:v>
                </c:pt>
                <c:pt idx="123">
                  <c:v>1698.2436524617444</c:v>
                </c:pt>
                <c:pt idx="124">
                  <c:v>1737.8008287493767</c:v>
                </c:pt>
                <c:pt idx="125">
                  <c:v>1778.2794100389242</c:v>
                </c:pt>
                <c:pt idx="126">
                  <c:v>1819.700858609983</c:v>
                </c:pt>
                <c:pt idx="127">
                  <c:v>1862.0871366628685</c:v>
                </c:pt>
                <c:pt idx="128">
                  <c:v>1905.460717963248</c:v>
                </c:pt>
                <c:pt idx="129">
                  <c:v>1949.8445997580459</c:v>
                </c:pt>
                <c:pt idx="130">
                  <c:v>1995.2623149688802</c:v>
                </c:pt>
                <c:pt idx="131">
                  <c:v>2041.7379446695315</c:v>
                </c:pt>
                <c:pt idx="132">
                  <c:v>2089.2961308540398</c:v>
                </c:pt>
                <c:pt idx="133">
                  <c:v>2137.962089502234</c:v>
                </c:pt>
                <c:pt idx="134">
                  <c:v>2187.7616239495524</c:v>
                </c:pt>
                <c:pt idx="135">
                  <c:v>2238.7211385683413</c:v>
                </c:pt>
                <c:pt idx="136">
                  <c:v>2290.8676527677744</c:v>
                </c:pt>
                <c:pt idx="137">
                  <c:v>2344.2288153199233</c:v>
                </c:pt>
                <c:pt idx="138">
                  <c:v>2398.8329190194913</c:v>
                </c:pt>
                <c:pt idx="139">
                  <c:v>2454.7089156850329</c:v>
                </c:pt>
                <c:pt idx="140">
                  <c:v>2511.8864315095807</c:v>
                </c:pt>
                <c:pt idx="141">
                  <c:v>2570.3957827688664</c:v>
                </c:pt>
                <c:pt idx="142">
                  <c:v>2630.2679918953818</c:v>
                </c:pt>
                <c:pt idx="143">
                  <c:v>2691.5348039269179</c:v>
                </c:pt>
                <c:pt idx="144">
                  <c:v>2754.2287033381681</c:v>
                </c:pt>
                <c:pt idx="145">
                  <c:v>2818.3829312644552</c:v>
                </c:pt>
                <c:pt idx="146">
                  <c:v>2884.0315031266073</c:v>
                </c:pt>
                <c:pt idx="147">
                  <c:v>2951.2092266663894</c:v>
                </c:pt>
                <c:pt idx="148">
                  <c:v>3019.9517204020167</c:v>
                </c:pt>
                <c:pt idx="149">
                  <c:v>3090.2954325135938</c:v>
                </c:pt>
                <c:pt idx="150">
                  <c:v>3162.2776601683827</c:v>
                </c:pt>
                <c:pt idx="151">
                  <c:v>3235.9365692962824</c:v>
                </c:pt>
                <c:pt idx="152">
                  <c:v>3311.3112148259138</c:v>
                </c:pt>
                <c:pt idx="153">
                  <c:v>3388.4415613920246</c:v>
                </c:pt>
                <c:pt idx="154">
                  <c:v>3467.3685045253183</c:v>
                </c:pt>
                <c:pt idx="155">
                  <c:v>3548.1338923357566</c:v>
                </c:pt>
                <c:pt idx="156">
                  <c:v>3630.7805477010152</c:v>
                </c:pt>
                <c:pt idx="157">
                  <c:v>3715.3522909717267</c:v>
                </c:pt>
                <c:pt idx="158">
                  <c:v>3801.8939632056163</c:v>
                </c:pt>
                <c:pt idx="159">
                  <c:v>3890.4514499428064</c:v>
                </c:pt>
                <c:pt idx="160">
                  <c:v>3981.071705534976</c:v>
                </c:pt>
                <c:pt idx="161">
                  <c:v>4073.8027780411271</c:v>
                </c:pt>
                <c:pt idx="162">
                  <c:v>4168.6938347033574</c:v>
                </c:pt>
                <c:pt idx="163">
                  <c:v>4265.7951880159289</c:v>
                </c:pt>
                <c:pt idx="164">
                  <c:v>4365.1583224016622</c:v>
                </c:pt>
                <c:pt idx="165">
                  <c:v>4466.8359215096334</c:v>
                </c:pt>
                <c:pt idx="166">
                  <c:v>4570.8818961487559</c:v>
                </c:pt>
                <c:pt idx="167">
                  <c:v>4677.3514128719835</c:v>
                </c:pt>
                <c:pt idx="168">
                  <c:v>4786.3009232263885</c:v>
                </c:pt>
                <c:pt idx="169">
                  <c:v>4897.7881936844624</c:v>
                </c:pt>
                <c:pt idx="170">
                  <c:v>5011.8723362727269</c:v>
                </c:pt>
                <c:pt idx="171">
                  <c:v>5128.6138399136516</c:v>
                </c:pt>
                <c:pt idx="172">
                  <c:v>5248.0746024977288</c:v>
                </c:pt>
                <c:pt idx="173">
                  <c:v>5370.3179637025296</c:v>
                </c:pt>
                <c:pt idx="174">
                  <c:v>5495.4087385762532</c:v>
                </c:pt>
                <c:pt idx="175">
                  <c:v>5623.4132519034929</c:v>
                </c:pt>
                <c:pt idx="176">
                  <c:v>5754.3993733715706</c:v>
                </c:pt>
                <c:pt idx="177">
                  <c:v>5888.4365535558954</c:v>
                </c:pt>
                <c:pt idx="178">
                  <c:v>6025.5958607435778</c:v>
                </c:pt>
                <c:pt idx="179">
                  <c:v>6165.9500186148271</c:v>
                </c:pt>
                <c:pt idx="180">
                  <c:v>6309.5734448019321</c:v>
                </c:pt>
                <c:pt idx="181">
                  <c:v>6456.5422903465596</c:v>
                </c:pt>
                <c:pt idx="182">
                  <c:v>6606.9344800759645</c:v>
                </c:pt>
                <c:pt idx="183">
                  <c:v>6760.8297539198211</c:v>
                </c:pt>
                <c:pt idx="184">
                  <c:v>6918.3097091893669</c:v>
                </c:pt>
                <c:pt idx="185">
                  <c:v>7079.4578438413873</c:v>
                </c:pt>
                <c:pt idx="186">
                  <c:v>7244.3596007499027</c:v>
                </c:pt>
                <c:pt idx="187">
                  <c:v>7413.1024130091828</c:v>
                </c:pt>
                <c:pt idx="188">
                  <c:v>7585.7757502918375</c:v>
                </c:pt>
                <c:pt idx="189">
                  <c:v>7762.4711662869231</c:v>
                </c:pt>
                <c:pt idx="190">
                  <c:v>7943.2823472428208</c:v>
                </c:pt>
                <c:pt idx="191">
                  <c:v>8128.3051616409975</c:v>
                </c:pt>
                <c:pt idx="192">
                  <c:v>8317.6377110267131</c:v>
                </c:pt>
                <c:pt idx="193">
                  <c:v>8511.3803820237772</c:v>
                </c:pt>
                <c:pt idx="194">
                  <c:v>8709.6358995608098</c:v>
                </c:pt>
                <c:pt idx="195">
                  <c:v>8912.509381337466</c:v>
                </c:pt>
                <c:pt idx="196">
                  <c:v>9120.1083935590977</c:v>
                </c:pt>
                <c:pt idx="197">
                  <c:v>9332.5430079699199</c:v>
                </c:pt>
                <c:pt idx="198">
                  <c:v>9549.9258602143673</c:v>
                </c:pt>
                <c:pt idx="199">
                  <c:v>9772.3722095581143</c:v>
                </c:pt>
                <c:pt idx="200">
                  <c:v>10000</c:v>
                </c:pt>
                <c:pt idx="201">
                  <c:v>10232.929922807547</c:v>
                </c:pt>
                <c:pt idx="202">
                  <c:v>10471.285480508999</c:v>
                </c:pt>
                <c:pt idx="203">
                  <c:v>10715.193052376069</c:v>
                </c:pt>
                <c:pt idx="204">
                  <c:v>10964.781961431863</c:v>
                </c:pt>
                <c:pt idx="205">
                  <c:v>11220.184543019637</c:v>
                </c:pt>
                <c:pt idx="206">
                  <c:v>11481.536214968839</c:v>
                </c:pt>
                <c:pt idx="207">
                  <c:v>11748.975549395294</c:v>
                </c:pt>
                <c:pt idx="208">
                  <c:v>12022.644346174138</c:v>
                </c:pt>
                <c:pt idx="209">
                  <c:v>12302.687708123824</c:v>
                </c:pt>
                <c:pt idx="210">
                  <c:v>12589.25411794168</c:v>
                </c:pt>
                <c:pt idx="211">
                  <c:v>12882.495516931347</c:v>
                </c:pt>
                <c:pt idx="212">
                  <c:v>13182.567385564089</c:v>
                </c:pt>
                <c:pt idx="213">
                  <c:v>13489.628825916541</c:v>
                </c:pt>
                <c:pt idx="214">
                  <c:v>13803.842646028863</c:v>
                </c:pt>
                <c:pt idx="215">
                  <c:v>14125.375446227545</c:v>
                </c:pt>
                <c:pt idx="216">
                  <c:v>14454.397707459288</c:v>
                </c:pt>
                <c:pt idx="217">
                  <c:v>14791.083881682087</c:v>
                </c:pt>
                <c:pt idx="218">
                  <c:v>15135.612484362093</c:v>
                </c:pt>
                <c:pt idx="219">
                  <c:v>15488.166189124822</c:v>
                </c:pt>
                <c:pt idx="220">
                  <c:v>15848.931924611155</c:v>
                </c:pt>
                <c:pt idx="221">
                  <c:v>16218.100973589308</c:v>
                </c:pt>
                <c:pt idx="222">
                  <c:v>16595.869074375627</c:v>
                </c:pt>
                <c:pt idx="223">
                  <c:v>16982.436524617446</c:v>
                </c:pt>
                <c:pt idx="224">
                  <c:v>17378.008287493773</c:v>
                </c:pt>
                <c:pt idx="225">
                  <c:v>17782.794100389245</c:v>
                </c:pt>
                <c:pt idx="226">
                  <c:v>18197.008586099833</c:v>
                </c:pt>
                <c:pt idx="227">
                  <c:v>18620.871366628686</c:v>
                </c:pt>
                <c:pt idx="228">
                  <c:v>19054.607179632483</c:v>
                </c:pt>
                <c:pt idx="229">
                  <c:v>19498.445997580464</c:v>
                </c:pt>
                <c:pt idx="230">
                  <c:v>19952.623149688803</c:v>
                </c:pt>
                <c:pt idx="231">
                  <c:v>20417.379446695319</c:v>
                </c:pt>
                <c:pt idx="232">
                  <c:v>20892.961308540398</c:v>
                </c:pt>
                <c:pt idx="233">
                  <c:v>21379.620895022344</c:v>
                </c:pt>
                <c:pt idx="234">
                  <c:v>21877.616239495528</c:v>
                </c:pt>
                <c:pt idx="235">
                  <c:v>22387.211385683418</c:v>
                </c:pt>
                <c:pt idx="236">
                  <c:v>22908.676527677748</c:v>
                </c:pt>
                <c:pt idx="237">
                  <c:v>23442.288153199239</c:v>
                </c:pt>
                <c:pt idx="238">
                  <c:v>23988.32919019492</c:v>
                </c:pt>
                <c:pt idx="239">
                  <c:v>24547.089156850339</c:v>
                </c:pt>
                <c:pt idx="240">
                  <c:v>25118.864315095812</c:v>
                </c:pt>
                <c:pt idx="241">
                  <c:v>25703.957827688668</c:v>
                </c:pt>
                <c:pt idx="242">
                  <c:v>26302.679918953821</c:v>
                </c:pt>
                <c:pt idx="243">
                  <c:v>26915.348039269185</c:v>
                </c:pt>
                <c:pt idx="244">
                  <c:v>27542.28703338169</c:v>
                </c:pt>
                <c:pt idx="245">
                  <c:v>28183.829312644561</c:v>
                </c:pt>
                <c:pt idx="246">
                  <c:v>28840.315031266076</c:v>
                </c:pt>
                <c:pt idx="247">
                  <c:v>29512.092266663898</c:v>
                </c:pt>
                <c:pt idx="248">
                  <c:v>30199.517204020176</c:v>
                </c:pt>
                <c:pt idx="249">
                  <c:v>30902.954325135921</c:v>
                </c:pt>
                <c:pt idx="250">
                  <c:v>31622.776601684531</c:v>
                </c:pt>
                <c:pt idx="251">
                  <c:v>32359.36569296358</c:v>
                </c:pt>
                <c:pt idx="252">
                  <c:v>33113.112148259883</c:v>
                </c:pt>
                <c:pt idx="253">
                  <c:v>33884.415613921039</c:v>
                </c:pt>
                <c:pt idx="254">
                  <c:v>34673.685045253958</c:v>
                </c:pt>
                <c:pt idx="255">
                  <c:v>35481.338923358424</c:v>
                </c:pt>
                <c:pt idx="256">
                  <c:v>36307.805477010959</c:v>
                </c:pt>
                <c:pt idx="257">
                  <c:v>37153.522909718165</c:v>
                </c:pt>
                <c:pt idx="258">
                  <c:v>38018.939632056979</c:v>
                </c:pt>
                <c:pt idx="259">
                  <c:v>38904.514499429002</c:v>
                </c:pt>
                <c:pt idx="260">
                  <c:v>39810.717055350688</c:v>
                </c:pt>
                <c:pt idx="261">
                  <c:v>40738.02778041226</c:v>
                </c:pt>
                <c:pt idx="262">
                  <c:v>41686.938347034535</c:v>
                </c:pt>
                <c:pt idx="263">
                  <c:v>42657.95188016029</c:v>
                </c:pt>
                <c:pt idx="264">
                  <c:v>43651.583224017639</c:v>
                </c:pt>
                <c:pt idx="265">
                  <c:v>44668.359215097371</c:v>
                </c:pt>
                <c:pt idx="266">
                  <c:v>45708.818961488585</c:v>
                </c:pt>
                <c:pt idx="267">
                  <c:v>46773.514128720919</c:v>
                </c:pt>
                <c:pt idx="268">
                  <c:v>47863.009232264958</c:v>
                </c:pt>
                <c:pt idx="269">
                  <c:v>48977.881936845763</c:v>
                </c:pt>
                <c:pt idx="270">
                  <c:v>50118.7233627284</c:v>
                </c:pt>
                <c:pt idx="271">
                  <c:v>51286.138399137766</c:v>
                </c:pt>
                <c:pt idx="272">
                  <c:v>52480.746024978471</c:v>
                </c:pt>
                <c:pt idx="273">
                  <c:v>53703.179637026609</c:v>
                </c:pt>
                <c:pt idx="274">
                  <c:v>54954.087385763814</c:v>
                </c:pt>
                <c:pt idx="275">
                  <c:v>56234.132519036291</c:v>
                </c:pt>
                <c:pt idx="276">
                  <c:v>57543.9937337171</c:v>
                </c:pt>
                <c:pt idx="277">
                  <c:v>58884.365535560224</c:v>
                </c:pt>
                <c:pt idx="278">
                  <c:v>60255.958607437242</c:v>
                </c:pt>
                <c:pt idx="279">
                  <c:v>61659.500186149708</c:v>
                </c:pt>
                <c:pt idx="280">
                  <c:v>63095.734448020849</c:v>
                </c:pt>
                <c:pt idx="281">
                  <c:v>64565.422903467101</c:v>
                </c:pt>
                <c:pt idx="282">
                  <c:v>66069.344800761188</c:v>
                </c:pt>
                <c:pt idx="283">
                  <c:v>67608.29753919979</c:v>
                </c:pt>
                <c:pt idx="284">
                  <c:v>69183.097091895295</c:v>
                </c:pt>
                <c:pt idx="285">
                  <c:v>70794.578438415469</c:v>
                </c:pt>
                <c:pt idx="286">
                  <c:v>72443.596007500717</c:v>
                </c:pt>
                <c:pt idx="287">
                  <c:v>74131.024130093487</c:v>
                </c:pt>
                <c:pt idx="288">
                  <c:v>75857.757502920154</c:v>
                </c:pt>
                <c:pt idx="289">
                  <c:v>77624.711662870977</c:v>
                </c:pt>
                <c:pt idx="290">
                  <c:v>79432.823472430129</c:v>
                </c:pt>
                <c:pt idx="291">
                  <c:v>81283.051616411802</c:v>
                </c:pt>
                <c:pt idx="292">
                  <c:v>83176.377110270929</c:v>
                </c:pt>
                <c:pt idx="293">
                  <c:v>85113.803820239584</c:v>
                </c:pt>
                <c:pt idx="294">
                  <c:v>87096.358995612216</c:v>
                </c:pt>
                <c:pt idx="295">
                  <c:v>89125.093813378786</c:v>
                </c:pt>
                <c:pt idx="296">
                  <c:v>91201.083935595307</c:v>
                </c:pt>
                <c:pt idx="297">
                  <c:v>93325.430079703525</c:v>
                </c:pt>
                <c:pt idx="298">
                  <c:v>95499.258602148111</c:v>
                </c:pt>
                <c:pt idx="299">
                  <c:v>97723.722095585676</c:v>
                </c:pt>
                <c:pt idx="300">
                  <c:v>100000.00000000471</c:v>
                </c:pt>
                <c:pt idx="301">
                  <c:v>102329.29922808021</c:v>
                </c:pt>
                <c:pt idx="302">
                  <c:v>104712.85480509486</c:v>
                </c:pt>
                <c:pt idx="303">
                  <c:v>107151.93052376565</c:v>
                </c:pt>
                <c:pt idx="304">
                  <c:v>109647.81961432361</c:v>
                </c:pt>
                <c:pt idx="305">
                  <c:v>112201.84543020178</c:v>
                </c:pt>
                <c:pt idx="306">
                  <c:v>114815.36214969361</c:v>
                </c:pt>
                <c:pt idx="307">
                  <c:v>117489.75549395839</c:v>
                </c:pt>
                <c:pt idx="308">
                  <c:v>120226.44346174685</c:v>
                </c:pt>
                <c:pt idx="309">
                  <c:v>123026.87708124405</c:v>
                </c:pt>
                <c:pt idx="310">
                  <c:v>125892.54117942275</c:v>
                </c:pt>
                <c:pt idx="311">
                  <c:v>128824.95516931932</c:v>
                </c:pt>
                <c:pt idx="312">
                  <c:v>131825.67385564678</c:v>
                </c:pt>
                <c:pt idx="313">
                  <c:v>134896.28825917176</c:v>
                </c:pt>
                <c:pt idx="314">
                  <c:v>138038.42646029504</c:v>
                </c:pt>
                <c:pt idx="315">
                  <c:v>141253.75446228212</c:v>
                </c:pt>
                <c:pt idx="316">
                  <c:v>144543.97707459933</c:v>
                </c:pt>
                <c:pt idx="317">
                  <c:v>147910.83881682772</c:v>
                </c:pt>
                <c:pt idx="318">
                  <c:v>151356.12484362794</c:v>
                </c:pt>
                <c:pt idx="319">
                  <c:v>154881.66189125541</c:v>
                </c:pt>
                <c:pt idx="320">
                  <c:v>158489.3192461188</c:v>
                </c:pt>
                <c:pt idx="321">
                  <c:v>162181.00973590088</c:v>
                </c:pt>
                <c:pt idx="322">
                  <c:v>165958.69074376384</c:v>
                </c:pt>
                <c:pt idx="323">
                  <c:v>169824.36524618237</c:v>
                </c:pt>
                <c:pt idx="324">
                  <c:v>173780.08287494563</c:v>
                </c:pt>
                <c:pt idx="325">
                  <c:v>177827.94100390084</c:v>
                </c:pt>
                <c:pt idx="326">
                  <c:v>181970.0858610071</c:v>
                </c:pt>
                <c:pt idx="327">
                  <c:v>186208.71366629537</c:v>
                </c:pt>
                <c:pt idx="328">
                  <c:v>190546.07179633353</c:v>
                </c:pt>
                <c:pt idx="329">
                  <c:v>194984.45997581352</c:v>
                </c:pt>
                <c:pt idx="330">
                  <c:v>199526.2314968975</c:v>
                </c:pt>
                <c:pt idx="331">
                  <c:v>204173.79446696263</c:v>
                </c:pt>
                <c:pt idx="332">
                  <c:v>208929.61308541353</c:v>
                </c:pt>
                <c:pt idx="333">
                  <c:v>213796.20895023298</c:v>
                </c:pt>
                <c:pt idx="334">
                  <c:v>218776.16239496562</c:v>
                </c:pt>
                <c:pt idx="335">
                  <c:v>223872.11385684973</c:v>
                </c:pt>
                <c:pt idx="336">
                  <c:v>229086.76527679298</c:v>
                </c:pt>
                <c:pt idx="337">
                  <c:v>234422.88153200864</c:v>
                </c:pt>
                <c:pt idx="338">
                  <c:v>239883.29190196586</c:v>
                </c:pt>
                <c:pt idx="339">
                  <c:v>245470.89156852019</c:v>
                </c:pt>
                <c:pt idx="340">
                  <c:v>251188.64315097555</c:v>
                </c:pt>
                <c:pt idx="341">
                  <c:v>257039.57827690477</c:v>
                </c:pt>
                <c:pt idx="342">
                  <c:v>263026.79918955651</c:v>
                </c:pt>
                <c:pt idx="343">
                  <c:v>269153.48039271031</c:v>
                </c:pt>
                <c:pt idx="344">
                  <c:v>275422.87033383577</c:v>
                </c:pt>
                <c:pt idx="345">
                  <c:v>281838.2931264654</c:v>
                </c:pt>
                <c:pt idx="346">
                  <c:v>288403.1503126811</c:v>
                </c:pt>
                <c:pt idx="347">
                  <c:v>295120.922666659</c:v>
                </c:pt>
                <c:pt idx="348">
                  <c:v>301995.1720402225</c:v>
                </c:pt>
                <c:pt idx="349">
                  <c:v>309029.54325138091</c:v>
                </c:pt>
                <c:pt idx="350">
                  <c:v>316227.76601686032</c:v>
                </c:pt>
                <c:pt idx="351">
                  <c:v>323593.6569296511</c:v>
                </c:pt>
                <c:pt idx="352">
                  <c:v>331131.1214826139</c:v>
                </c:pt>
                <c:pt idx="353">
                  <c:v>338844.15613922582</c:v>
                </c:pt>
                <c:pt idx="354">
                  <c:v>346736.85045255604</c:v>
                </c:pt>
                <c:pt idx="355">
                  <c:v>354813.38923360041</c:v>
                </c:pt>
                <c:pt idx="356">
                  <c:v>363078.05477012682</c:v>
                </c:pt>
                <c:pt idx="357">
                  <c:v>371535.22909719788</c:v>
                </c:pt>
                <c:pt idx="358">
                  <c:v>380189.39632058778</c:v>
                </c:pt>
                <c:pt idx="359">
                  <c:v>389045.14499430778</c:v>
                </c:pt>
                <c:pt idx="360">
                  <c:v>398107.17055352498</c:v>
                </c:pt>
                <c:pt idx="361">
                  <c:v>407380.27780414105</c:v>
                </c:pt>
                <c:pt idx="362">
                  <c:v>416869.38347036514</c:v>
                </c:pt>
                <c:pt idx="363">
                  <c:v>426579.51880162227</c:v>
                </c:pt>
                <c:pt idx="364">
                  <c:v>436515.83224019624</c:v>
                </c:pt>
                <c:pt idx="365">
                  <c:v>446683.59215099411</c:v>
                </c:pt>
                <c:pt idx="366">
                  <c:v>457088.18961490749</c:v>
                </c:pt>
                <c:pt idx="367">
                  <c:v>467735.14128723129</c:v>
                </c:pt>
                <c:pt idx="368">
                  <c:v>478630.09232267219</c:v>
                </c:pt>
                <c:pt idx="369">
                  <c:v>489778.81936847995</c:v>
                </c:pt>
                <c:pt idx="370">
                  <c:v>501187.23362730764</c:v>
                </c:pt>
                <c:pt idx="371">
                  <c:v>512861.383991401</c:v>
                </c:pt>
                <c:pt idx="372">
                  <c:v>524807.46024980955</c:v>
                </c:pt>
                <c:pt idx="373">
                  <c:v>537031.79637029045</c:v>
                </c:pt>
                <c:pt idx="374">
                  <c:v>549540.87385766313</c:v>
                </c:pt>
                <c:pt idx="375">
                  <c:v>562341.32519038848</c:v>
                </c:pt>
                <c:pt idx="376">
                  <c:v>575439.93733719713</c:v>
                </c:pt>
                <c:pt idx="377">
                  <c:v>588843.65535563009</c:v>
                </c:pt>
                <c:pt idx="378">
                  <c:v>602559.58607441373</c:v>
                </c:pt>
                <c:pt idx="379">
                  <c:v>616595.00186153932</c:v>
                </c:pt>
                <c:pt idx="380">
                  <c:v>630957.34448025166</c:v>
                </c:pt>
                <c:pt idx="381">
                  <c:v>645654.22903471533</c:v>
                </c:pt>
                <c:pt idx="382">
                  <c:v>660693.44800765836</c:v>
                </c:pt>
                <c:pt idx="383">
                  <c:v>676082.97539204429</c:v>
                </c:pt>
                <c:pt idx="384">
                  <c:v>691830.97091900045</c:v>
                </c:pt>
                <c:pt idx="385">
                  <c:v>707945.78438420314</c:v>
                </c:pt>
                <c:pt idx="386">
                  <c:v>724435.96007505804</c:v>
                </c:pt>
                <c:pt idx="387">
                  <c:v>741310.24130098708</c:v>
                </c:pt>
                <c:pt idx="388">
                  <c:v>758577.57502925477</c:v>
                </c:pt>
                <c:pt idx="389">
                  <c:v>776247.11662876303</c:v>
                </c:pt>
                <c:pt idx="390">
                  <c:v>794328.23472435586</c:v>
                </c:pt>
                <c:pt idx="391">
                  <c:v>812830.51616417523</c:v>
                </c:pt>
                <c:pt idx="392">
                  <c:v>831763.77110274858</c:v>
                </c:pt>
                <c:pt idx="393">
                  <c:v>851138.03820245573</c:v>
                </c:pt>
                <c:pt idx="394">
                  <c:v>870963.5899561618</c:v>
                </c:pt>
                <c:pt idx="395">
                  <c:v>891250.93813382846</c:v>
                </c:pt>
                <c:pt idx="396">
                  <c:v>912010.83935599448</c:v>
                </c:pt>
                <c:pt idx="397">
                  <c:v>933254.30079707771</c:v>
                </c:pt>
                <c:pt idx="398">
                  <c:v>954992.58602152625</c:v>
                </c:pt>
                <c:pt idx="399">
                  <c:v>977237.22095590306</c:v>
                </c:pt>
                <c:pt idx="400">
                  <c:v>1000000.0000000926</c:v>
                </c:pt>
                <c:pt idx="401">
                  <c:v>1023292.9922808487</c:v>
                </c:pt>
                <c:pt idx="402">
                  <c:v>1047128.548050998</c:v>
                </c:pt>
                <c:pt idx="403">
                  <c:v>1071519.3052377072</c:v>
                </c:pt>
                <c:pt idx="404">
                  <c:v>1096478.1961432882</c:v>
                </c:pt>
                <c:pt idx="405">
                  <c:v>1122018.4543020669</c:v>
                </c:pt>
                <c:pt idx="406">
                  <c:v>1148153.6214969885</c:v>
                </c:pt>
                <c:pt idx="407">
                  <c:v>1174897.5549396398</c:v>
                </c:pt>
                <c:pt idx="408">
                  <c:v>1202264.4346175254</c:v>
                </c:pt>
                <c:pt idx="409">
                  <c:v>1230268.7708124965</c:v>
                </c:pt>
                <c:pt idx="410">
                  <c:v>1258925.4117942825</c:v>
                </c:pt>
                <c:pt idx="411">
                  <c:v>1288249.5516932542</c:v>
                </c:pt>
                <c:pt idx="412">
                  <c:v>1318256.7385565301</c:v>
                </c:pt>
                <c:pt idx="413">
                  <c:v>1348962.8825917793</c:v>
                </c:pt>
                <c:pt idx="414">
                  <c:v>1380384.2646030132</c:v>
                </c:pt>
                <c:pt idx="415">
                  <c:v>1412537.5446228881</c:v>
                </c:pt>
                <c:pt idx="416">
                  <c:v>1445439.7707460616</c:v>
                </c:pt>
                <c:pt idx="417">
                  <c:v>1479108.3881683447</c:v>
                </c:pt>
                <c:pt idx="418">
                  <c:v>1513561.2484363485</c:v>
                </c:pt>
                <c:pt idx="419">
                  <c:v>1548816.6189126275</c:v>
                </c:pt>
                <c:pt idx="420">
                  <c:v>1584893.1924612629</c:v>
                </c:pt>
                <c:pt idx="421">
                  <c:v>1621810.0973591171</c:v>
                </c:pt>
                <c:pt idx="422">
                  <c:v>1659586.9074377548</c:v>
                </c:pt>
                <c:pt idx="423">
                  <c:v>1698243.652461943</c:v>
                </c:pt>
                <c:pt idx="424">
                  <c:v>1737800.8287495789</c:v>
                </c:pt>
                <c:pt idx="425">
                  <c:v>1778279.4100391273</c:v>
                </c:pt>
                <c:pt idx="426">
                  <c:v>1819700.8586101958</c:v>
                </c:pt>
                <c:pt idx="427">
                  <c:v>1862087.1366630846</c:v>
                </c:pt>
                <c:pt idx="428">
                  <c:v>1905460.7179634692</c:v>
                </c:pt>
                <c:pt idx="429">
                  <c:v>1949844.5997582723</c:v>
                </c:pt>
                <c:pt idx="430">
                  <c:v>1995262.3149691082</c:v>
                </c:pt>
                <c:pt idx="431">
                  <c:v>2041737.9446697666</c:v>
                </c:pt>
                <c:pt idx="432">
                  <c:v>2089296.1308542823</c:v>
                </c:pt>
                <c:pt idx="433">
                  <c:v>2137962.0895024803</c:v>
                </c:pt>
                <c:pt idx="434">
                  <c:v>2187761.6239498062</c:v>
                </c:pt>
                <c:pt idx="435">
                  <c:v>2238721.138568603</c:v>
                </c:pt>
                <c:pt idx="436">
                  <c:v>2290867.6527680382</c:v>
                </c:pt>
                <c:pt idx="437">
                  <c:v>2344228.8153201933</c:v>
                </c:pt>
                <c:pt idx="438">
                  <c:v>2398832.9190197675</c:v>
                </c:pt>
                <c:pt idx="439">
                  <c:v>2454708.9156853179</c:v>
                </c:pt>
                <c:pt idx="440">
                  <c:v>2511886.4315098748</c:v>
                </c:pt>
                <c:pt idx="441">
                  <c:v>2570395.7827691603</c:v>
                </c:pt>
                <c:pt idx="442">
                  <c:v>2630267.991895685</c:v>
                </c:pt>
                <c:pt idx="443">
                  <c:v>2691534.8039272306</c:v>
                </c:pt>
                <c:pt idx="444">
                  <c:v>2754228.703338488</c:v>
                </c:pt>
                <c:pt idx="445">
                  <c:v>2818382.9312647828</c:v>
                </c:pt>
                <c:pt idx="446">
                  <c:v>2884031.5031269374</c:v>
                </c:pt>
                <c:pt idx="447">
                  <c:v>2951209.2266667299</c:v>
                </c:pt>
                <c:pt idx="448">
                  <c:v>3019951.7204023674</c:v>
                </c:pt>
                <c:pt idx="449">
                  <c:v>3090295.4325139499</c:v>
                </c:pt>
                <c:pt idx="450">
                  <c:v>3162277.660168747</c:v>
                </c:pt>
                <c:pt idx="451">
                  <c:v>3235936.5692966641</c:v>
                </c:pt>
                <c:pt idx="452">
                  <c:v>3311311.2148262952</c:v>
                </c:pt>
                <c:pt idx="453">
                  <c:v>3388441.5613924181</c:v>
                </c:pt>
                <c:pt idx="454">
                  <c:v>3467368.5045257183</c:v>
                </c:pt>
                <c:pt idx="455">
                  <c:v>3548133.8923361655</c:v>
                </c:pt>
                <c:pt idx="456">
                  <c:v>3630780.5477014398</c:v>
                </c:pt>
                <c:pt idx="457">
                  <c:v>3715352.2909721546</c:v>
                </c:pt>
                <c:pt idx="458">
                  <c:v>3801893.9632060509</c:v>
                </c:pt>
                <c:pt idx="459">
                  <c:v>3890451.4499432547</c:v>
                </c:pt>
                <c:pt idx="460">
                  <c:v>3981071.7055354384</c:v>
                </c:pt>
                <c:pt idx="461">
                  <c:v>4073802.778041604</c:v>
                </c:pt>
                <c:pt idx="462">
                  <c:v>4168693.8347038412</c:v>
                </c:pt>
                <c:pt idx="463">
                  <c:v>4265795.1880164174</c:v>
                </c:pt>
                <c:pt idx="464">
                  <c:v>4365158.322402169</c:v>
                </c:pt>
                <c:pt idx="465">
                  <c:v>4466835.921510255</c:v>
                </c:pt>
                <c:pt idx="466">
                  <c:v>4570881.8961493801</c:v>
                </c:pt>
                <c:pt idx="467">
                  <c:v>4677351.4128726339</c:v>
                </c:pt>
                <c:pt idx="468">
                  <c:v>4786300.9232270503</c:v>
                </c:pt>
                <c:pt idx="469">
                  <c:v>4897788.1936851442</c:v>
                </c:pt>
                <c:pt idx="470">
                  <c:v>5011872.3362734206</c:v>
                </c:pt>
                <c:pt idx="471">
                  <c:v>5128613.8399143713</c:v>
                </c:pt>
                <c:pt idx="472">
                  <c:v>5248074.602498455</c:v>
                </c:pt>
                <c:pt idx="473">
                  <c:v>5370317.9637032738</c:v>
                </c:pt>
                <c:pt idx="474">
                  <c:v>5495408.7385770082</c:v>
                </c:pt>
                <c:pt idx="475">
                  <c:v>5623413.2519042809</c:v>
                </c:pt>
                <c:pt idx="476">
                  <c:v>5754399.3733723778</c:v>
                </c:pt>
                <c:pt idx="477">
                  <c:v>5888436.5535567049</c:v>
                </c:pt>
                <c:pt idx="478">
                  <c:v>6025595.8607444111</c:v>
                </c:pt>
                <c:pt idx="479">
                  <c:v>6165950.0186156854</c:v>
                </c:pt>
                <c:pt idx="480">
                  <c:v>6309573.444802816</c:v>
                </c:pt>
                <c:pt idx="481">
                  <c:v>6456542.2903474588</c:v>
                </c:pt>
                <c:pt idx="482">
                  <c:v>6606934.4800768839</c:v>
                </c:pt>
                <c:pt idx="483">
                  <c:v>6760829.7539207507</c:v>
                </c:pt>
                <c:pt idx="484">
                  <c:v>6918309.7091903305</c:v>
                </c:pt>
                <c:pt idx="485">
                  <c:v>7079457.8438423667</c:v>
                </c:pt>
                <c:pt idx="486">
                  <c:v>7244359.600750911</c:v>
                </c:pt>
                <c:pt idx="487">
                  <c:v>7413102.4130102079</c:v>
                </c:pt>
                <c:pt idx="488">
                  <c:v>7585775.7502928935</c:v>
                </c:pt>
                <c:pt idx="489">
                  <c:v>7762471.1662879968</c:v>
                </c:pt>
                <c:pt idx="490">
                  <c:v>7943282.34724392</c:v>
                </c:pt>
                <c:pt idx="491">
                  <c:v>8128305.1616421212</c:v>
                </c:pt>
                <c:pt idx="492">
                  <c:v>8317637.7110278793</c:v>
                </c:pt>
                <c:pt idx="493">
                  <c:v>8511380.3820249606</c:v>
                </c:pt>
                <c:pt idx="494">
                  <c:v>8709635.8995620143</c:v>
                </c:pt>
                <c:pt idx="495">
                  <c:v>8912509.3813386895</c:v>
                </c:pt>
                <c:pt idx="496">
                  <c:v>9120108.393560376</c:v>
                </c:pt>
                <c:pt idx="497">
                  <c:v>9332543.0079712179</c:v>
                </c:pt>
                <c:pt idx="498">
                  <c:v>9549925.8602156974</c:v>
                </c:pt>
                <c:pt idx="499">
                  <c:v>9772372.2095594574</c:v>
                </c:pt>
                <c:pt idx="500">
                  <c:v>10000000.000001399</c:v>
                </c:pt>
                <c:pt idx="501">
                  <c:v>10232929.922808971</c:v>
                </c:pt>
                <c:pt idx="502">
                  <c:v>10471285.480510458</c:v>
                </c:pt>
                <c:pt idx="503">
                  <c:v>10715193.052377559</c:v>
                </c:pt>
                <c:pt idx="504">
                  <c:v>10964781.961433399</c:v>
                </c:pt>
                <c:pt idx="505">
                  <c:v>11220184.543021198</c:v>
                </c:pt>
                <c:pt idx="506">
                  <c:v>11481536.214970427</c:v>
                </c:pt>
                <c:pt idx="507">
                  <c:v>11748975.54939693</c:v>
                </c:pt>
                <c:pt idx="508">
                  <c:v>12022644.346176079</c:v>
                </c:pt>
                <c:pt idx="509">
                  <c:v>12302687.708125811</c:v>
                </c:pt>
                <c:pt idx="510">
                  <c:v>12589254.117943712</c:v>
                </c:pt>
                <c:pt idx="511">
                  <c:v>12882495.516933426</c:v>
                </c:pt>
                <c:pt idx="512">
                  <c:v>13182567.385566227</c:v>
                </c:pt>
                <c:pt idx="513">
                  <c:v>13489628.825918742</c:v>
                </c:pt>
                <c:pt idx="514">
                  <c:v>13803842.64603108</c:v>
                </c:pt>
                <c:pt idx="515">
                  <c:v>14125375.446229823</c:v>
                </c:pt>
                <c:pt idx="516">
                  <c:v>14454397.707461633</c:v>
                </c:pt>
                <c:pt idx="517">
                  <c:v>14791083.881684486</c:v>
                </c:pt>
                <c:pt idx="518">
                  <c:v>15135612.484364549</c:v>
                </c:pt>
                <c:pt idx="519">
                  <c:v>15488166.189127307</c:v>
                </c:pt>
                <c:pt idx="520">
                  <c:v>15848931.924613714</c:v>
                </c:pt>
                <c:pt idx="521">
                  <c:v>16218100.973591939</c:v>
                </c:pt>
                <c:pt idx="522">
                  <c:v>16595869.074378304</c:v>
                </c:pt>
                <c:pt idx="523">
                  <c:v>16982436.524620201</c:v>
                </c:pt>
                <c:pt idx="524">
                  <c:v>17378008.287496608</c:v>
                </c:pt>
                <c:pt idx="525">
                  <c:v>17782794.100392114</c:v>
                </c:pt>
                <c:pt idx="526">
                  <c:v>18197008.586102787</c:v>
                </c:pt>
                <c:pt idx="527">
                  <c:v>18620871.366631694</c:v>
                </c:pt>
                <c:pt idx="528">
                  <c:v>19054607.179635592</c:v>
                </c:pt>
                <c:pt idx="529">
                  <c:v>19498445.997583646</c:v>
                </c:pt>
                <c:pt idx="530">
                  <c:v>19952623.149692025</c:v>
                </c:pt>
                <c:pt idx="531">
                  <c:v>20417379.446698599</c:v>
                </c:pt>
                <c:pt idx="532">
                  <c:v>20892961.308543772</c:v>
                </c:pt>
                <c:pt idx="533">
                  <c:v>21379620.895025812</c:v>
                </c:pt>
                <c:pt idx="534">
                  <c:v>21877616.239499096</c:v>
                </c:pt>
                <c:pt idx="535">
                  <c:v>22387211.385687009</c:v>
                </c:pt>
                <c:pt idx="536">
                  <c:v>22908676.527681425</c:v>
                </c:pt>
                <c:pt idx="537">
                  <c:v>23442288.15320304</c:v>
                </c:pt>
                <c:pt idx="538">
                  <c:v>23988329.190198813</c:v>
                </c:pt>
                <c:pt idx="539">
                  <c:v>24547089.156854298</c:v>
                </c:pt>
                <c:pt idx="540">
                  <c:v>25118864.315099843</c:v>
                </c:pt>
                <c:pt idx="541">
                  <c:v>25703957.827692818</c:v>
                </c:pt>
                <c:pt idx="542">
                  <c:v>26302679.918958094</c:v>
                </c:pt>
                <c:pt idx="543">
                  <c:v>26915348.039273527</c:v>
                </c:pt>
                <c:pt idx="544">
                  <c:v>27542287.033386134</c:v>
                </c:pt>
                <c:pt idx="545">
                  <c:v>28183829.312649161</c:v>
                </c:pt>
                <c:pt idx="546">
                  <c:v>28840315.031270735</c:v>
                </c:pt>
                <c:pt idx="547">
                  <c:v>29512092.26666864</c:v>
                </c:pt>
                <c:pt idx="548">
                  <c:v>30199517.204025052</c:v>
                </c:pt>
                <c:pt idx="549">
                  <c:v>30902954.325140961</c:v>
                </c:pt>
                <c:pt idx="550">
                  <c:v>31622776.601688966</c:v>
                </c:pt>
                <c:pt idx="551">
                  <c:v>32359365.692968801</c:v>
                </c:pt>
                <c:pt idx="552">
                  <c:v>33113112.14826528</c:v>
                </c:pt>
                <c:pt idx="553">
                  <c:v>33884415.613926567</c:v>
                </c:pt>
                <c:pt idx="554">
                  <c:v>34673685.045259625</c:v>
                </c:pt>
                <c:pt idx="555">
                  <c:v>35481338.923364088</c:v>
                </c:pt>
                <c:pt idx="556">
                  <c:v>36307805.477016889</c:v>
                </c:pt>
                <c:pt idx="557">
                  <c:v>37153522.909724161</c:v>
                </c:pt>
                <c:pt idx="558">
                  <c:v>38018939.632063188</c:v>
                </c:pt>
                <c:pt idx="559">
                  <c:v>38904514.499435283</c:v>
                </c:pt>
                <c:pt idx="560">
                  <c:v>39810717.055357039</c:v>
                </c:pt>
                <c:pt idx="561">
                  <c:v>40738027.780418836</c:v>
                </c:pt>
                <c:pt idx="562">
                  <c:v>41686938.347041272</c:v>
                </c:pt>
                <c:pt idx="563">
                  <c:v>42657951.880167171</c:v>
                </c:pt>
                <c:pt idx="564">
                  <c:v>43651583.224024683</c:v>
                </c:pt>
                <c:pt idx="565">
                  <c:v>44668359.215104662</c:v>
                </c:pt>
                <c:pt idx="566">
                  <c:v>45708818.961495966</c:v>
                </c:pt>
                <c:pt idx="567">
                  <c:v>46773514.128728472</c:v>
                </c:pt>
                <c:pt idx="568">
                  <c:v>47863009.232272685</c:v>
                </c:pt>
                <c:pt idx="569">
                  <c:v>48977881.936853759</c:v>
                </c:pt>
                <c:pt idx="570">
                  <c:v>50118723.362736568</c:v>
                </c:pt>
                <c:pt idx="571">
                  <c:v>51286138.399145961</c:v>
                </c:pt>
                <c:pt idx="572">
                  <c:v>52480746.024986945</c:v>
                </c:pt>
                <c:pt idx="573">
                  <c:v>53703179.637035273</c:v>
                </c:pt>
                <c:pt idx="574">
                  <c:v>54954087.385772683</c:v>
                </c:pt>
                <c:pt idx="575">
                  <c:v>56234132.519045368</c:v>
                </c:pt>
                <c:pt idx="576">
                  <c:v>57543993.733726382</c:v>
                </c:pt>
                <c:pt idx="577">
                  <c:v>58884365.535569832</c:v>
                </c:pt>
                <c:pt idx="578">
                  <c:v>60255958.607446961</c:v>
                </c:pt>
                <c:pt idx="579">
                  <c:v>61659500.186159655</c:v>
                </c:pt>
                <c:pt idx="580">
                  <c:v>63095734.448031031</c:v>
                </c:pt>
                <c:pt idx="581">
                  <c:v>64565422.903477632</c:v>
                </c:pt>
                <c:pt idx="582">
                  <c:v>66069344.800771847</c:v>
                </c:pt>
                <c:pt idx="583">
                  <c:v>67608297.539210707</c:v>
                </c:pt>
                <c:pt idx="584">
                  <c:v>69183097.091906458</c:v>
                </c:pt>
                <c:pt idx="585">
                  <c:v>70794578.438426882</c:v>
                </c:pt>
                <c:pt idx="586">
                  <c:v>72443596.007512525</c:v>
                </c:pt>
                <c:pt idx="587">
                  <c:v>74131024.130105585</c:v>
                </c:pt>
                <c:pt idx="588">
                  <c:v>75857757.502932385</c:v>
                </c:pt>
                <c:pt idx="589">
                  <c:v>77624711.662883505</c:v>
                </c:pt>
                <c:pt idx="590">
                  <c:v>79432823.472442955</c:v>
                </c:pt>
                <c:pt idx="591">
                  <c:v>81283051.616425052</c:v>
                </c:pt>
                <c:pt idx="592">
                  <c:v>83176377.110282585</c:v>
                </c:pt>
                <c:pt idx="593">
                  <c:v>85113803.820253327</c:v>
                </c:pt>
                <c:pt idx="594">
                  <c:v>87096358.995624259</c:v>
                </c:pt>
                <c:pt idx="595">
                  <c:v>89125093.813393027</c:v>
                </c:pt>
                <c:pt idx="596">
                  <c:v>91201083.935609847</c:v>
                </c:pt>
                <c:pt idx="597">
                  <c:v>93325430.079718754</c:v>
                </c:pt>
                <c:pt idx="598">
                  <c:v>95499258.602163702</c:v>
                </c:pt>
                <c:pt idx="599">
                  <c:v>97723722.095601618</c:v>
                </c:pt>
                <c:pt idx="600">
                  <c:v>100000000.00002068</c:v>
                </c:pt>
                <c:pt idx="601">
                  <c:v>102329299.22809692</c:v>
                </c:pt>
                <c:pt idx="602">
                  <c:v>104712854.80511194</c:v>
                </c:pt>
                <c:pt idx="603">
                  <c:v>107151930.52378313</c:v>
                </c:pt>
                <c:pt idx="604">
                  <c:v>109647819.61434153</c:v>
                </c:pt>
                <c:pt idx="605">
                  <c:v>112201845.43021989</c:v>
                </c:pt>
                <c:pt idx="606">
                  <c:v>114815362.14971235</c:v>
                </c:pt>
                <c:pt idx="607">
                  <c:v>117489755.49397758</c:v>
                </c:pt>
                <c:pt idx="608">
                  <c:v>120226443.46176647</c:v>
                </c:pt>
                <c:pt idx="609">
                  <c:v>123026877.08126393</c:v>
                </c:pt>
                <c:pt idx="610">
                  <c:v>125892541.17944308</c:v>
                </c:pt>
                <c:pt idx="611">
                  <c:v>128824955.16934036</c:v>
                </c:pt>
                <c:pt idx="612">
                  <c:v>131825673.85566828</c:v>
                </c:pt>
                <c:pt idx="613">
                  <c:v>134896288.25919357</c:v>
                </c:pt>
                <c:pt idx="614">
                  <c:v>138038426.46031731</c:v>
                </c:pt>
                <c:pt idx="615">
                  <c:v>141253754.46230492</c:v>
                </c:pt>
                <c:pt idx="616">
                  <c:v>144543977.07462293</c:v>
                </c:pt>
                <c:pt idx="617">
                  <c:v>147910838.81685162</c:v>
                </c:pt>
                <c:pt idx="618">
                  <c:v>151356124.84365237</c:v>
                </c:pt>
                <c:pt idx="619">
                  <c:v>154881661.89128041</c:v>
                </c:pt>
                <c:pt idx="620">
                  <c:v>158489319.24614435</c:v>
                </c:pt>
                <c:pt idx="621">
                  <c:v>162181009.73592675</c:v>
                </c:pt>
                <c:pt idx="622">
                  <c:v>165958690.7437906</c:v>
                </c:pt>
                <c:pt idx="623">
                  <c:v>169824365.24620977</c:v>
                </c:pt>
                <c:pt idx="624">
                  <c:v>173780082.87497368</c:v>
                </c:pt>
                <c:pt idx="625">
                  <c:v>177827941.00392923</c:v>
                </c:pt>
                <c:pt idx="626">
                  <c:v>181970085.86103681</c:v>
                </c:pt>
                <c:pt idx="627">
                  <c:v>186208713.66632539</c:v>
                </c:pt>
                <c:pt idx="628">
                  <c:v>190546071.79636425</c:v>
                </c:pt>
                <c:pt idx="629">
                  <c:v>194984459.97584498</c:v>
                </c:pt>
                <c:pt idx="630">
                  <c:v>199526231.49693006</c:v>
                </c:pt>
                <c:pt idx="631">
                  <c:v>204173794.46699595</c:v>
                </c:pt>
                <c:pt idx="632">
                  <c:v>208929613.08544725</c:v>
                </c:pt>
                <c:pt idx="633">
                  <c:v>213796208.95026746</c:v>
                </c:pt>
                <c:pt idx="634">
                  <c:v>218776162.39500052</c:v>
                </c:pt>
                <c:pt idx="635">
                  <c:v>223872113.85688108</c:v>
                </c:pt>
                <c:pt idx="636">
                  <c:v>229086765.27682549</c:v>
                </c:pt>
                <c:pt idx="637">
                  <c:v>234422881.5320465</c:v>
                </c:pt>
                <c:pt idx="638">
                  <c:v>239883291.9020046</c:v>
                </c:pt>
                <c:pt idx="639">
                  <c:v>245470891.56855461</c:v>
                </c:pt>
                <c:pt idx="640">
                  <c:v>251188643.15101612</c:v>
                </c:pt>
                <c:pt idx="641">
                  <c:v>257039578.2769458</c:v>
                </c:pt>
                <c:pt idx="642">
                  <c:v>263026799.18959898</c:v>
                </c:pt>
                <c:pt idx="643">
                  <c:v>269153480.39275372</c:v>
                </c:pt>
                <c:pt idx="644">
                  <c:v>275422870.33388025</c:v>
                </c:pt>
                <c:pt idx="645">
                  <c:v>281838293.12651044</c:v>
                </c:pt>
                <c:pt idx="646">
                  <c:v>288403150.31272817</c:v>
                </c:pt>
                <c:pt idx="647">
                  <c:v>295120922.66670662</c:v>
                </c:pt>
                <c:pt idx="648">
                  <c:v>301995172.04027122</c:v>
                </c:pt>
                <c:pt idx="649">
                  <c:v>309029543.25143027</c:v>
                </c:pt>
                <c:pt idx="650">
                  <c:v>316227766.01691192</c:v>
                </c:pt>
                <c:pt idx="651">
                  <c:v>323593656.92970389</c:v>
                </c:pt>
                <c:pt idx="652">
                  <c:v>331131121.48266727</c:v>
                </c:pt>
                <c:pt idx="653">
                  <c:v>338844156.1392805</c:v>
                </c:pt>
                <c:pt idx="654">
                  <c:v>346736850.45261264</c:v>
                </c:pt>
                <c:pt idx="655">
                  <c:v>354813389.23365825</c:v>
                </c:pt>
                <c:pt idx="656">
                  <c:v>363078054.77018601</c:v>
                </c:pt>
                <c:pt idx="657">
                  <c:v>371535229.09725785</c:v>
                </c:pt>
                <c:pt idx="658">
                  <c:v>380189396.32064986</c:v>
                </c:pt>
                <c:pt idx="659">
                  <c:v>389045144.99437124</c:v>
                </c:pt>
                <c:pt idx="660">
                  <c:v>398107170.55359</c:v>
                </c:pt>
                <c:pt idx="661">
                  <c:v>407380277.80420756</c:v>
                </c:pt>
                <c:pt idx="662">
                  <c:v>416869383.47043097</c:v>
                </c:pt>
                <c:pt idx="663">
                  <c:v>426579518.80169189</c:v>
                </c:pt>
                <c:pt idx="664">
                  <c:v>436515832.24026746</c:v>
                </c:pt>
                <c:pt idx="665">
                  <c:v>446683592.15106696</c:v>
                </c:pt>
                <c:pt idx="666">
                  <c:v>457088189.61498129</c:v>
                </c:pt>
                <c:pt idx="667">
                  <c:v>467735141.28730685</c:v>
                </c:pt>
                <c:pt idx="668">
                  <c:v>478630092.3227495</c:v>
                </c:pt>
                <c:pt idx="669">
                  <c:v>489778819.36855984</c:v>
                </c:pt>
                <c:pt idx="670">
                  <c:v>501187233.62738854</c:v>
                </c:pt>
                <c:pt idx="671">
                  <c:v>512861383.99148375</c:v>
                </c:pt>
                <c:pt idx="672">
                  <c:v>524807460.24989426</c:v>
                </c:pt>
                <c:pt idx="673">
                  <c:v>537031796.37037718</c:v>
                </c:pt>
                <c:pt idx="674">
                  <c:v>549540873.85775185</c:v>
                </c:pt>
                <c:pt idx="675">
                  <c:v>562341325.19047928</c:v>
                </c:pt>
                <c:pt idx="676">
                  <c:v>575439937.33729017</c:v>
                </c:pt>
                <c:pt idx="677">
                  <c:v>588843655.35572517</c:v>
                </c:pt>
                <c:pt idx="678">
                  <c:v>602559586.0744971</c:v>
                </c:pt>
                <c:pt idx="679">
                  <c:v>616595001.8616246</c:v>
                </c:pt>
                <c:pt idx="680">
                  <c:v>630957344.48033905</c:v>
                </c:pt>
                <c:pt idx="681">
                  <c:v>645654229.03482068</c:v>
                </c:pt>
                <c:pt idx="682">
                  <c:v>660693448.00776494</c:v>
                </c:pt>
                <c:pt idx="683">
                  <c:v>676082975.39215457</c:v>
                </c:pt>
                <c:pt idx="684">
                  <c:v>691830970.91911328</c:v>
                </c:pt>
                <c:pt idx="685">
                  <c:v>707945784.38431871</c:v>
                </c:pt>
                <c:pt idx="686">
                  <c:v>724435960.07517505</c:v>
                </c:pt>
                <c:pt idx="687">
                  <c:v>741310241.30110669</c:v>
                </c:pt>
                <c:pt idx="688">
                  <c:v>758577575.02937734</c:v>
                </c:pt>
                <c:pt idx="689">
                  <c:v>776247116.6288898</c:v>
                </c:pt>
                <c:pt idx="690">
                  <c:v>794328234.72448397</c:v>
                </c:pt>
                <c:pt idx="691">
                  <c:v>812830516.1643064</c:v>
                </c:pt>
                <c:pt idx="692">
                  <c:v>831763771.10288286</c:v>
                </c:pt>
                <c:pt idx="693">
                  <c:v>851138038.20259321</c:v>
                </c:pt>
                <c:pt idx="694">
                  <c:v>870963589.9563024</c:v>
                </c:pt>
                <c:pt idx="695">
                  <c:v>891250938.13397229</c:v>
                </c:pt>
                <c:pt idx="696">
                  <c:v>912010839.35614169</c:v>
                </c:pt>
                <c:pt idx="697">
                  <c:v>933254300.79722834</c:v>
                </c:pt>
                <c:pt idx="698">
                  <c:v>954992586.02167869</c:v>
                </c:pt>
                <c:pt idx="699">
                  <c:v>977237220.95605898</c:v>
                </c:pt>
                <c:pt idx="700">
                  <c:v>1000000000.0002539</c:v>
                </c:pt>
                <c:pt idx="701">
                  <c:v>1023292992.2810138</c:v>
                </c:pt>
                <c:pt idx="702">
                  <c:v>1047128548.0511653</c:v>
                </c:pt>
                <c:pt idx="703">
                  <c:v>1071519305.2378783</c:v>
                </c:pt>
                <c:pt idx="704">
                  <c:v>1096478196.1434631</c:v>
                </c:pt>
                <c:pt idx="705">
                  <c:v>1122018454.3022518</c:v>
                </c:pt>
                <c:pt idx="706">
                  <c:v>1148153621.4971778</c:v>
                </c:pt>
                <c:pt idx="707">
                  <c:v>1174897554.9398313</c:v>
                </c:pt>
                <c:pt idx="708">
                  <c:v>1202264434.6177216</c:v>
                </c:pt>
                <c:pt idx="709">
                  <c:v>1230268770.8126972</c:v>
                </c:pt>
                <c:pt idx="710">
                  <c:v>1258925411.7944858</c:v>
                </c:pt>
                <c:pt idx="711">
                  <c:v>1288249551.6934597</c:v>
                </c:pt>
                <c:pt idx="712">
                  <c:v>1318256738.5567405</c:v>
                </c:pt>
                <c:pt idx="713">
                  <c:v>1348962882.5919943</c:v>
                </c:pt>
                <c:pt idx="714">
                  <c:v>1380384264.6032383</c:v>
                </c:pt>
                <c:pt idx="715">
                  <c:v>1412537544.623116</c:v>
                </c:pt>
                <c:pt idx="716">
                  <c:v>1445439770.7462976</c:v>
                </c:pt>
                <c:pt idx="717">
                  <c:v>1479108388.1685858</c:v>
                </c:pt>
                <c:pt idx="718">
                  <c:v>1513561248.4365952</c:v>
                </c:pt>
                <c:pt idx="719">
                  <c:v>1548816618.9128776</c:v>
                </c:pt>
                <c:pt idx="720">
                  <c:v>1584893192.461513</c:v>
                </c:pt>
                <c:pt idx="721">
                  <c:v>1621810097.3593388</c:v>
                </c:pt>
                <c:pt idx="722">
                  <c:v>1659586907.4379847</c:v>
                </c:pt>
                <c:pt idx="723">
                  <c:v>1698243652.4621778</c:v>
                </c:pt>
                <c:pt idx="724">
                  <c:v>1737800828.749856</c:v>
                </c:pt>
                <c:pt idx="725">
                  <c:v>1778279410.0394206</c:v>
                </c:pt>
                <c:pt idx="726">
                  <c:v>1819700858.6104929</c:v>
                </c:pt>
                <c:pt idx="727">
                  <c:v>1862087136.6633887</c:v>
                </c:pt>
                <c:pt idx="728">
                  <c:v>1905460717.9637802</c:v>
                </c:pt>
                <c:pt idx="729">
                  <c:v>1949844599.7585905</c:v>
                </c:pt>
                <c:pt idx="730">
                  <c:v>1995262314.9694302</c:v>
                </c:pt>
                <c:pt idx="731">
                  <c:v>2041737944.6700928</c:v>
                </c:pt>
                <c:pt idx="732">
                  <c:v>2089296130.8546157</c:v>
                </c:pt>
                <c:pt idx="733">
                  <c:v>2137962089.5028291</c:v>
                </c:pt>
                <c:pt idx="734">
                  <c:v>2187761623.9501634</c:v>
                </c:pt>
                <c:pt idx="735">
                  <c:v>2238721138.5689645</c:v>
                </c:pt>
                <c:pt idx="736">
                  <c:v>2290867652.7684121</c:v>
                </c:pt>
                <c:pt idx="737">
                  <c:v>2344228815.3205757</c:v>
                </c:pt>
                <c:pt idx="738">
                  <c:v>2398832919.0201592</c:v>
                </c:pt>
                <c:pt idx="739">
                  <c:v>2454708915.6857147</c:v>
                </c:pt>
                <c:pt idx="740">
                  <c:v>2511886431.5102711</c:v>
                </c:pt>
                <c:pt idx="741">
                  <c:v>2570395782.7695704</c:v>
                </c:pt>
                <c:pt idx="742">
                  <c:v>2630267991.8961139</c:v>
                </c:pt>
                <c:pt idx="743">
                  <c:v>2691534803.9276648</c:v>
                </c:pt>
                <c:pt idx="744">
                  <c:v>2754228703.3389325</c:v>
                </c:pt>
                <c:pt idx="745">
                  <c:v>2818382931.2652373</c:v>
                </c:pt>
                <c:pt idx="746">
                  <c:v>2884031503.1274076</c:v>
                </c:pt>
                <c:pt idx="747">
                  <c:v>2951209226.6672058</c:v>
                </c:pt>
                <c:pt idx="748">
                  <c:v>3019951720.4028554</c:v>
                </c:pt>
                <c:pt idx="749">
                  <c:v>3090295432.5144486</c:v>
                </c:pt>
                <c:pt idx="750">
                  <c:v>3162277660.1692681</c:v>
                </c:pt>
                <c:pt idx="751">
                  <c:v>3235936569.2971921</c:v>
                </c:pt>
                <c:pt idx="752">
                  <c:v>3311311214.8268294</c:v>
                </c:pt>
                <c:pt idx="753">
                  <c:v>3388441561.3929653</c:v>
                </c:pt>
                <c:pt idx="754">
                  <c:v>3467368504.5262775</c:v>
                </c:pt>
                <c:pt idx="755">
                  <c:v>3548133892.3367381</c:v>
                </c:pt>
                <c:pt idx="756">
                  <c:v>3630780547.7020192</c:v>
                </c:pt>
                <c:pt idx="757">
                  <c:v>3715352290.9727545</c:v>
                </c:pt>
                <c:pt idx="758">
                  <c:v>3801893963.2066779</c:v>
                </c:pt>
                <c:pt idx="759">
                  <c:v>3890451449.9438963</c:v>
                </c:pt>
                <c:pt idx="760">
                  <c:v>3981071705.5360885</c:v>
                </c:pt>
                <c:pt idx="761">
                  <c:v>4073802778.0422688</c:v>
                </c:pt>
                <c:pt idx="762">
                  <c:v>4168693834.7045064</c:v>
                </c:pt>
                <c:pt idx="763">
                  <c:v>4265795188.0171056</c:v>
                </c:pt>
                <c:pt idx="764">
                  <c:v>4365158322.4028664</c:v>
                </c:pt>
                <c:pt idx="765">
                  <c:v>4466835921.5108652</c:v>
                </c:pt>
                <c:pt idx="766">
                  <c:v>4570881896.150012</c:v>
                </c:pt>
                <c:pt idx="767">
                  <c:v>4677351412.8732891</c:v>
                </c:pt>
                <c:pt idx="768">
                  <c:v>4786300923.2278233</c:v>
                </c:pt>
                <c:pt idx="769">
                  <c:v>4897788193.6859341</c:v>
                </c:pt>
                <c:pt idx="770">
                  <c:v>5011872336.2742472</c:v>
                </c:pt>
                <c:pt idx="771">
                  <c:v>5128613839.9152079</c:v>
                </c:pt>
                <c:pt idx="772">
                  <c:v>5248074602.4993029</c:v>
                </c:pt>
                <c:pt idx="773">
                  <c:v>5370317963.7041397</c:v>
                </c:pt>
                <c:pt idx="774">
                  <c:v>5495408738.5778952</c:v>
                </c:pt>
                <c:pt idx="775">
                  <c:v>5623413251.9051781</c:v>
                </c:pt>
                <c:pt idx="776">
                  <c:v>5754399373.3732967</c:v>
                </c:pt>
                <c:pt idx="777">
                  <c:v>5888436553.5576553</c:v>
                </c:pt>
                <c:pt idx="778">
                  <c:v>6025595860.7454052</c:v>
                </c:pt>
                <c:pt idx="779">
                  <c:v>6165950018.6166916</c:v>
                </c:pt>
                <c:pt idx="780">
                  <c:v>6309573444.8038464</c:v>
                </c:pt>
                <c:pt idx="781">
                  <c:v>6456542290.3485117</c:v>
                </c:pt>
                <c:pt idx="782">
                  <c:v>6606934480.0779381</c:v>
                </c:pt>
                <c:pt idx="783">
                  <c:v>6760829753.9218416</c:v>
                </c:pt>
                <c:pt idx="784">
                  <c:v>6918309709.1914358</c:v>
                </c:pt>
                <c:pt idx="785">
                  <c:v>7079457843.8434973</c:v>
                </c:pt>
                <c:pt idx="786">
                  <c:v>7244359600.7520924</c:v>
                </c:pt>
                <c:pt idx="787">
                  <c:v>7413102413.0114174</c:v>
                </c:pt>
                <c:pt idx="788">
                  <c:v>7585775750.2941322</c:v>
                </c:pt>
                <c:pt idx="789">
                  <c:v>7762471166.2892637</c:v>
                </c:pt>
                <c:pt idx="790">
                  <c:v>7943282347.2452154</c:v>
                </c:pt>
                <c:pt idx="791">
                  <c:v>8128305161.6434479</c:v>
                </c:pt>
                <c:pt idx="792">
                  <c:v>8317637711.0292225</c:v>
                </c:pt>
                <c:pt idx="793">
                  <c:v>8511380382.0263042</c:v>
                </c:pt>
                <c:pt idx="794">
                  <c:v>8709635899.5634041</c:v>
                </c:pt>
                <c:pt idx="795">
                  <c:v>8912509381.3401451</c:v>
                </c:pt>
                <c:pt idx="796">
                  <c:v>9120108393.5618477</c:v>
                </c:pt>
                <c:pt idx="797">
                  <c:v>9332543007.9727249</c:v>
                </c:pt>
                <c:pt idx="798">
                  <c:v>9549925860.2172394</c:v>
                </c:pt>
                <c:pt idx="799">
                  <c:v>9772372209.5610523</c:v>
                </c:pt>
                <c:pt idx="800">
                  <c:v>10000000000.003012</c:v>
                </c:pt>
                <c:pt idx="801">
                  <c:v>10232929922.810623</c:v>
                </c:pt>
                <c:pt idx="802">
                  <c:v>10471285480.512148</c:v>
                </c:pt>
                <c:pt idx="803">
                  <c:v>10715193052.379326</c:v>
                </c:pt>
                <c:pt idx="804">
                  <c:v>10964781961.435188</c:v>
                </c:pt>
                <c:pt idx="805">
                  <c:v>11220184543.02301</c:v>
                </c:pt>
                <c:pt idx="806">
                  <c:v>11481536214.972279</c:v>
                </c:pt>
                <c:pt idx="807">
                  <c:v>11748975549.398827</c:v>
                </c:pt>
                <c:pt idx="808">
                  <c:v>12022644346.177742</c:v>
                </c:pt>
                <c:pt idx="809">
                  <c:v>12302687708.127819</c:v>
                </c:pt>
                <c:pt idx="810">
                  <c:v>12589254117.945452</c:v>
                </c:pt>
                <c:pt idx="811">
                  <c:v>12882495516.935253</c:v>
                </c:pt>
                <c:pt idx="812">
                  <c:v>13182567385.568354</c:v>
                </c:pt>
                <c:pt idx="813">
                  <c:v>13489628825.92087</c:v>
                </c:pt>
                <c:pt idx="814">
                  <c:v>13803842646.033283</c:v>
                </c:pt>
                <c:pt idx="815">
                  <c:v>14125375446.23213</c:v>
                </c:pt>
                <c:pt idx="816">
                  <c:v>14454397707.463968</c:v>
                </c:pt>
                <c:pt idx="817">
                  <c:v>14791083881.686874</c:v>
                </c:pt>
                <c:pt idx="818">
                  <c:v>15135612484.366991</c:v>
                </c:pt>
              </c:numCache>
            </c:numRef>
          </c:xVal>
          <c:yVal>
            <c:numRef>
              <c:f>Sheet2!$AF$4:$AF$822</c:f>
              <c:numCache>
                <c:formatCode>0.0000</c:formatCode>
                <c:ptCount val="819"/>
                <c:pt idx="0">
                  <c:v>-6.9471141973405697</c:v>
                </c:pt>
                <c:pt idx="1">
                  <c:v>-7.1073078302624655</c:v>
                </c:pt>
                <c:pt idx="2">
                  <c:v>-7.2711180696683355</c:v>
                </c:pt>
                <c:pt idx="3">
                  <c:v>-7.4386211245735572</c:v>
                </c:pt>
                <c:pt idx="4">
                  <c:v>-7.6098944257571866</c:v>
                </c:pt>
                <c:pt idx="5">
                  <c:v>-7.7850166171448612</c:v>
                </c:pt>
                <c:pt idx="6">
                  <c:v>-7.9640675446318276</c:v>
                </c:pt>
                <c:pt idx="7">
                  <c:v>-8.1471282421512221</c:v>
                </c:pt>
                <c:pt idx="8">
                  <c:v>-8.3342809147824344</c:v>
                </c:pt>
                <c:pt idx="9">
                  <c:v>-8.5256089186833215</c:v>
                </c:pt>
                <c:pt idx="10">
                  <c:v>-8.721196737619449</c:v>
                </c:pt>
                <c:pt idx="11">
                  <c:v>-8.9211299558520061</c:v>
                </c:pt>
                <c:pt idx="12">
                  <c:v>-9.1254952271348841</c:v>
                </c:pt>
                <c:pt idx="13">
                  <c:v>-9.3343802395598967</c:v>
                </c:pt>
                <c:pt idx="14">
                  <c:v>-9.5478736759776321</c:v>
                </c:pt>
                <c:pt idx="15">
                  <c:v>-9.7660651697098348</c:v>
                </c:pt>
                <c:pt idx="16">
                  <c:v>-9.9890452552581781</c:v>
                </c:pt>
                <c:pt idx="17">
                  <c:v>-10.216905313702652</c:v>
                </c:pt>
                <c:pt idx="18">
                  <c:v>-10.449737512472412</c:v>
                </c:pt>
                <c:pt idx="19">
                  <c:v>-10.687634739161151</c:v>
                </c:pt>
                <c:pt idx="20">
                  <c:v>-10.930690529049546</c:v>
                </c:pt>
                <c:pt idx="21">
                  <c:v>-11.178998985987864</c:v>
                </c:pt>
                <c:pt idx="22">
                  <c:v>-11.432654696283944</c:v>
                </c:pt>
                <c:pt idx="23">
                  <c:v>-11.6917526352343</c:v>
                </c:pt>
                <c:pt idx="24">
                  <c:v>-11.956388065930607</c:v>
                </c:pt>
                <c:pt idx="25">
                  <c:v>-12.226656429969083</c:v>
                </c:pt>
                <c:pt idx="26">
                  <c:v>-12.502653229688057</c:v>
                </c:pt>
                <c:pt idx="27">
                  <c:v>-12.784473901558393</c:v>
                </c:pt>
                <c:pt idx="28">
                  <c:v>-13.072213680353091</c:v>
                </c:pt>
                <c:pt idx="29">
                  <c:v>-13.365967453727045</c:v>
                </c:pt>
                <c:pt idx="30">
                  <c:v>-13.665829606845188</c:v>
                </c:pt>
                <c:pt idx="31">
                  <c:v>-13.971893856708126</c:v>
                </c:pt>
                <c:pt idx="32">
                  <c:v>-14.284253075838677</c:v>
                </c:pt>
                <c:pt idx="33">
                  <c:v>-14.602999105011373</c:v>
                </c:pt>
                <c:pt idx="34">
                  <c:v>-14.92822255473002</c:v>
                </c:pt>
                <c:pt idx="35">
                  <c:v>-15.260012595186341</c:v>
                </c:pt>
                <c:pt idx="36">
                  <c:v>-15.59845673446611</c:v>
                </c:pt>
                <c:pt idx="37">
                  <c:v>-15.943640584808255</c:v>
                </c:pt>
                <c:pt idx="38">
                  <c:v>-16.295647616767809</c:v>
                </c:pt>
                <c:pt idx="39">
                  <c:v>-16.654558901185595</c:v>
                </c:pt>
                <c:pt idx="40">
                  <c:v>-17.020452838926428</c:v>
                </c:pt>
                <c:pt idx="41">
                  <c:v>-17.393404878414454</c:v>
                </c:pt>
                <c:pt idx="42">
                  <c:v>-17.773487221068141</c:v>
                </c:pt>
                <c:pt idx="43">
                  <c:v>-18.160768514820298</c:v>
                </c:pt>
                <c:pt idx="44">
                  <c:v>-18.555313535998778</c:v>
                </c:pt>
                <c:pt idx="45">
                  <c:v>-18.957182859943337</c:v>
                </c:pt>
                <c:pt idx="46">
                  <c:v>-19.366432520841627</c:v>
                </c:pt>
                <c:pt idx="47">
                  <c:v>-19.783113661384075</c:v>
                </c:pt>
                <c:pt idx="48">
                  <c:v>-20.207272172962423</c:v>
                </c:pt>
                <c:pt idx="49">
                  <c:v>-20.63894832726977</c:v>
                </c:pt>
                <c:pt idx="50">
                  <c:v>-21.078176400301032</c:v>
                </c:pt>
                <c:pt idx="51">
                  <c:v>-21.52498428990128</c:v>
                </c:pt>
                <c:pt idx="52">
                  <c:v>-21.97939312816337</c:v>
                </c:pt>
                <c:pt idx="53">
                  <c:v>-22.441416890136935</c:v>
                </c:pt>
                <c:pt idx="54">
                  <c:v>-22.911062000474811</c:v>
                </c:pt>
                <c:pt idx="55">
                  <c:v>-23.388326939809925</c:v>
                </c:pt>
                <c:pt idx="56">
                  <c:v>-23.87320185282401</c:v>
                </c:pt>
                <c:pt idx="57">
                  <c:v>-24.365668160136448</c:v>
                </c:pt>
                <c:pt idx="58">
                  <c:v>-24.865698176306321</c:v>
                </c:pt>
                <c:pt idx="59">
                  <c:v>-25.37325473639914</c:v>
                </c:pt>
                <c:pt idx="60">
                  <c:v>-25.888290833720752</c:v>
                </c:pt>
                <c:pt idx="61">
                  <c:v>-26.410749271460812</c:v>
                </c:pt>
                <c:pt idx="62">
                  <c:v>-26.940562331114297</c:v>
                </c:pt>
                <c:pt idx="63">
                  <c:v>-27.477651460658027</c:v>
                </c:pt>
                <c:pt idx="64">
                  <c:v>-28.021926985548049</c:v>
                </c:pt>
                <c:pt idx="65">
                  <c:v>-28.573287845668176</c:v>
                </c:pt>
                <c:pt idx="66">
                  <c:v>-29.131621361397904</c:v>
                </c:pt>
                <c:pt idx="67">
                  <c:v>-29.69680303197504</c:v>
                </c:pt>
                <c:pt idx="68">
                  <c:v>-30.268696369302862</c:v>
                </c:pt>
                <c:pt idx="69">
                  <c:v>-30.847152770288972</c:v>
                </c:pt>
                <c:pt idx="70">
                  <c:v>-31.432011430703067</c:v>
                </c:pt>
                <c:pt idx="71">
                  <c:v>-32.023099303398347</c:v>
                </c:pt>
                <c:pt idx="72">
                  <c:v>-32.620231103558567</c:v>
                </c:pt>
                <c:pt idx="73">
                  <c:v>-33.223209363405033</c:v>
                </c:pt>
                <c:pt idx="74">
                  <c:v>-33.831824538528259</c:v>
                </c:pt>
                <c:pt idx="75">
                  <c:v>-34.445855167694923</c:v>
                </c:pt>
                <c:pt idx="76">
                  <c:v>-35.065068087627104</c:v>
                </c:pt>
                <c:pt idx="77">
                  <c:v>-35.689218703855843</c:v>
                </c:pt>
                <c:pt idx="78">
                  <c:v>-36.318051318321658</c:v>
                </c:pt>
                <c:pt idx="79">
                  <c:v>-36.951299513932568</c:v>
                </c:pt>
                <c:pt idx="80">
                  <c:v>-37.588686595800162</c:v>
                </c:pt>
                <c:pt idx="81">
                  <c:v>-38.229926088364799</c:v>
                </c:pt>
                <c:pt idx="82">
                  <c:v>-38.874722287095103</c:v>
                </c:pt>
                <c:pt idx="83">
                  <c:v>-39.522770862914136</c:v>
                </c:pt>
                <c:pt idx="84">
                  <c:v>-40.173759516972574</c:v>
                </c:pt>
                <c:pt idx="85">
                  <c:v>-40.827368682864261</c:v>
                </c:pt>
                <c:pt idx="86">
                  <c:v>-41.483272272873073</c:v>
                </c:pt>
                <c:pt idx="87">
                  <c:v>-42.141138464357368</c:v>
                </c:pt>
                <c:pt idx="88">
                  <c:v>-42.800630521929477</c:v>
                </c:pt>
                <c:pt idx="89">
                  <c:v>-43.461407650681252</c:v>
                </c:pt>
                <c:pt idx="90">
                  <c:v>-44.123125875346638</c:v>
                </c:pt>
                <c:pt idx="91">
                  <c:v>-44.785438939991081</c:v>
                </c:pt>
                <c:pt idx="92">
                  <c:v>-45.447999222572705</c:v>
                </c:pt>
                <c:pt idx="93">
                  <c:v>-46.110458658545582</c:v>
                </c:pt>
                <c:pt idx="94">
                  <c:v>-46.772469667566121</c:v>
                </c:pt>
                <c:pt idx="95">
                  <c:v>-47.433686077327039</c:v>
                </c:pt>
                <c:pt idx="96">
                  <c:v>-48.093764038578286</c:v>
                </c:pt>
                <c:pt idx="97">
                  <c:v>-48.752362925499668</c:v>
                </c:pt>
                <c:pt idx="98">
                  <c:v>-49.40914621576443</c:v>
                </c:pt>
                <c:pt idx="99">
                  <c:v>-50.063782344874269</c:v>
                </c:pt>
                <c:pt idx="100">
                  <c:v>-50.715945529646277</c:v>
                </c:pt>
                <c:pt idx="101">
                  <c:v>-51.365316556090612</c:v>
                </c:pt>
                <c:pt idx="102">
                  <c:v>-52.011583527322422</c:v>
                </c:pt>
                <c:pt idx="103">
                  <c:v>-52.654442567600015</c:v>
                </c:pt>
                <c:pt idx="104">
                  <c:v>-53.293598479061473</c:v>
                </c:pt>
                <c:pt idx="105">
                  <c:v>-53.928765348239189</c:v>
                </c:pt>
                <c:pt idx="106">
                  <c:v>-54.559667099955796</c:v>
                </c:pt>
                <c:pt idx="107">
                  <c:v>-55.186037996736196</c:v>
                </c:pt>
                <c:pt idx="108">
                  <c:v>-55.807623082405101</c:v>
                </c:pt>
                <c:pt idx="109">
                  <c:v>-56.424178569063159</c:v>
                </c:pt>
                <c:pt idx="110">
                  <c:v>-57.035472167147859</c:v>
                </c:pt>
                <c:pt idx="111">
                  <c:v>-57.641283358773663</c:v>
                </c:pt>
                <c:pt idx="112">
                  <c:v>-58.241403615010157</c:v>
                </c:pt>
                <c:pt idx="113">
                  <c:v>-58.835636558187268</c:v>
                </c:pt>
                <c:pt idx="114">
                  <c:v>-59.423798070713147</c:v>
                </c:pt>
                <c:pt idx="115">
                  <c:v>-60.005716352243972</c:v>
                </c:pt>
                <c:pt idx="116">
                  <c:v>-60.581231927362772</c:v>
                </c:pt>
                <c:pt idx="117">
                  <c:v>-61.150197606192464</c:v>
                </c:pt>
                <c:pt idx="118">
                  <c:v>-61.712478400600176</c:v>
                </c:pt>
                <c:pt idx="119">
                  <c:v>-62.267951398832082</c:v>
                </c:pt>
                <c:pt idx="120">
                  <c:v>-62.816505601562774</c:v>
                </c:pt>
                <c:pt idx="121">
                  <c:v>-63.358041722444185</c:v>
                </c:pt>
                <c:pt idx="122">
                  <c:v>-63.892471956303304</c:v>
                </c:pt>
                <c:pt idx="123">
                  <c:v>-64.419719718163748</c:v>
                </c:pt>
                <c:pt idx="124">
                  <c:v>-64.939719356261392</c:v>
                </c:pt>
                <c:pt idx="125">
                  <c:v>-65.452415842186255</c:v>
                </c:pt>
                <c:pt idx="126">
                  <c:v>-65.957764441219453</c:v>
                </c:pt>
                <c:pt idx="127">
                  <c:v>-66.455730365846875</c:v>
                </c:pt>
                <c:pt idx="128">
                  <c:v>-66.946288415321575</c:v>
                </c:pt>
                <c:pt idx="129">
                  <c:v>-67.429422604023102</c:v>
                </c:pt>
                <c:pt idx="130">
                  <c:v>-67.905125781221045</c:v>
                </c:pt>
                <c:pt idx="131">
                  <c:v>-68.373399244701005</c:v>
                </c:pt>
                <c:pt idx="132">
                  <c:v>-68.834252350550912</c:v>
                </c:pt>
                <c:pt idx="133">
                  <c:v>-69.287702121243456</c:v>
                </c:pt>
                <c:pt idx="134">
                  <c:v>-69.733772853981066</c:v>
                </c:pt>
                <c:pt idx="135">
                  <c:v>-70.17249573110405</c:v>
                </c:pt>
                <c:pt idx="136">
                  <c:v>-70.603908434193073</c:v>
                </c:pt>
                <c:pt idx="137">
                  <c:v>-71.028054763334978</c:v>
                </c:pt>
                <c:pt idx="138">
                  <c:v>-71.444984262859492</c:v>
                </c:pt>
                <c:pt idx="139">
                  <c:v>-71.854751854699359</c:v>
                </c:pt>
                <c:pt idx="140">
                  <c:v>-72.257417480379686</c:v>
                </c:pt>
                <c:pt idx="141">
                  <c:v>-72.653045752498912</c:v>
                </c:pt>
                <c:pt idx="142">
                  <c:v>-73.041705616431855</c:v>
                </c:pt>
                <c:pt idx="143">
                  <c:v>-73.423470022859817</c:v>
                </c:pt>
                <c:pt idx="144">
                  <c:v>-73.798415611614871</c:v>
                </c:pt>
                <c:pt idx="145">
                  <c:v>-74.166622407219066</c:v>
                </c:pt>
                <c:pt idx="146">
                  <c:v>-74.528173526398035</c:v>
                </c:pt>
                <c:pt idx="147">
                  <c:v>-74.88315489775853</c:v>
                </c:pt>
                <c:pt idx="148">
                  <c:v>-75.231654993736427</c:v>
                </c:pt>
                <c:pt idx="149">
                  <c:v>-75.57376457484709</c:v>
                </c:pt>
                <c:pt idx="150">
                  <c:v>-75.909576446203303</c:v>
                </c:pt>
                <c:pt idx="151">
                  <c:v>-76.239185226207297</c:v>
                </c:pt>
                <c:pt idx="152">
                  <c:v>-76.562687127270138</c:v>
                </c:pt>
                <c:pt idx="153">
                  <c:v>-76.880179748366785</c:v>
                </c:pt>
                <c:pt idx="154">
                  <c:v>-77.191761879196676</c:v>
                </c:pt>
                <c:pt idx="155">
                  <c:v>-77.497533315684151</c:v>
                </c:pt>
                <c:pt idx="156">
                  <c:v>-77.797594686527361</c:v>
                </c:pt>
                <c:pt idx="157">
                  <c:v>-78.092047290479044</c:v>
                </c:pt>
                <c:pt idx="158">
                  <c:v>-78.380992944025508</c:v>
                </c:pt>
                <c:pt idx="159">
                  <c:v>-78.664533839114114</c:v>
                </c:pt>
                <c:pt idx="160">
                  <c:v>-78.94277241057064</c:v>
                </c:pt>
                <c:pt idx="161">
                  <c:v>-79.215811212838062</c:v>
                </c:pt>
                <c:pt idx="162">
                  <c:v>-79.483752805666228</c:v>
                </c:pt>
                <c:pt idx="163">
                  <c:v>-79.746699648377941</c:v>
                </c:pt>
                <c:pt idx="164">
                  <c:v>-80.004754002339013</c:v>
                </c:pt>
                <c:pt idx="165">
                  <c:v>-80.258017841261591</c:v>
                </c:pt>
                <c:pt idx="166">
                  <c:v>-80.506592768974457</c:v>
                </c:pt>
                <c:pt idx="167">
                  <c:v>-80.750579944300043</c:v>
                </c:pt>
                <c:pt idx="168">
                  <c:v>-80.990080012685098</c:v>
                </c:pt>
                <c:pt idx="169">
                  <c:v>-81.22519304423956</c:v>
                </c:pt>
                <c:pt idx="170">
                  <c:v>-81.45601847784846</c:v>
                </c:pt>
                <c:pt idx="171">
                  <c:v>-81.682655071029984</c:v>
                </c:pt>
                <c:pt idx="172">
                  <c:v>-81.90520085522499</c:v>
                </c:pt>
                <c:pt idx="173">
                  <c:v>-82.12375309621261</c:v>
                </c:pt>
                <c:pt idx="174">
                  <c:v>-82.338408259358772</c:v>
                </c:pt>
                <c:pt idx="175">
                  <c:v>-82.549261979415277</c:v>
                </c:pt>
                <c:pt idx="176">
                  <c:v>-82.756409034599116</c:v>
                </c:pt>
                <c:pt idx="177">
                  <c:v>-82.959943324692503</c:v>
                </c:pt>
                <c:pt idx="178">
                  <c:v>-83.159957852916349</c:v>
                </c:pt>
                <c:pt idx="179">
                  <c:v>-83.356544711340959</c:v>
                </c:pt>
                <c:pt idx="180">
                  <c:v>-83.549795069608606</c:v>
                </c:pt>
                <c:pt idx="181">
                  <c:v>-83.739799166754594</c:v>
                </c:pt>
                <c:pt idx="182">
                  <c:v>-83.926646305922773</c:v>
                </c:pt>
                <c:pt idx="183">
                  <c:v>-84.110424851783876</c:v>
                </c:pt>
                <c:pt idx="184">
                  <c:v>-84.291222230473309</c:v>
                </c:pt>
                <c:pt idx="185">
                  <c:v>-84.469124931876053</c:v>
                </c:pt>
                <c:pt idx="186">
                  <c:v>-84.644218514096082</c:v>
                </c:pt>
                <c:pt idx="187">
                  <c:v>-84.816587609955874</c:v>
                </c:pt>
                <c:pt idx="188">
                  <c:v>-84.986315935381228</c:v>
                </c:pt>
                <c:pt idx="189">
                  <c:v>-85.153486299535373</c:v>
                </c:pt>
                <c:pt idx="190">
                  <c:v>-85.318180616573414</c:v>
                </c:pt>
                <c:pt idx="191">
                  <c:v>-85.480479918897217</c:v>
                </c:pt>
                <c:pt idx="192">
                  <c:v>-85.640464371797123</c:v>
                </c:pt>
                <c:pt idx="193">
                  <c:v>-85.79821328937507</c:v>
                </c:pt>
                <c:pt idx="194">
                  <c:v>-85.95380515164949</c:v>
                </c:pt>
                <c:pt idx="195">
                  <c:v>-86.107317622749449</c:v>
                </c:pt>
                <c:pt idx="196">
                  <c:v>-86.25882757011118</c:v>
                </c:pt>
                <c:pt idx="197">
                  <c:v>-86.408411084595983</c:v>
                </c:pt>
                <c:pt idx="198">
                  <c:v>-86.556143501454358</c:v>
                </c:pt>
                <c:pt idx="199">
                  <c:v>-86.702099422065558</c:v>
                </c:pt>
                <c:pt idx="200">
                  <c:v>-86.846352736387445</c:v>
                </c:pt>
                <c:pt idx="201">
                  <c:v>-86.988976646055605</c:v>
                </c:pt>
                <c:pt idx="202">
                  <c:v>-87.130043688075233</c:v>
                </c:pt>
                <c:pt idx="203">
                  <c:v>-87.269625759053056</c:v>
                </c:pt>
                <c:pt idx="204">
                  <c:v>-87.407794139920995</c:v>
                </c:pt>
                <c:pt idx="205">
                  <c:v>-87.544619521105844</c:v>
                </c:pt>
                <c:pt idx="206">
                  <c:v>-87.680172028103684</c:v>
                </c:pt>
                <c:pt idx="207">
                  <c:v>-87.814521247419933</c:v>
                </c:pt>
                <c:pt idx="208">
                  <c:v>-87.947736252839519</c:v>
                </c:pt>
                <c:pt idx="209">
                  <c:v>-88.07988563199352</c:v>
                </c:pt>
                <c:pt idx="210">
                  <c:v>-88.211037513192466</c:v>
                </c:pt>
                <c:pt idx="211">
                  <c:v>-88.341259592497167</c:v>
                </c:pt>
                <c:pt idx="212">
                  <c:v>-88.47061916100121</c:v>
                </c:pt>
                <c:pt idx="213">
                  <c:v>-88.59918313230115</c:v>
                </c:pt>
                <c:pt idx="214">
                  <c:v>-88.727018070131422</c:v>
                </c:pt>
                <c:pt idx="215">
                  <c:v>-88.854190216143408</c:v>
                </c:pt>
                <c:pt idx="216">
                  <c:v>-88.980765517809374</c:v>
                </c:pt>
                <c:pt idx="217">
                  <c:v>-89.106809656433015</c:v>
                </c:pt>
                <c:pt idx="218">
                  <c:v>-89.232388075249972</c:v>
                </c:pt>
                <c:pt idx="219">
                  <c:v>-89.357566007602287</c:v>
                </c:pt>
                <c:pt idx="220">
                  <c:v>-89.482408505171946</c:v>
                </c:pt>
                <c:pt idx="221">
                  <c:v>-89.606980466259344</c:v>
                </c:pt>
                <c:pt idx="222">
                  <c:v>-89.731346664093181</c:v>
                </c:pt>
                <c:pt idx="223">
                  <c:v>-89.855571775158438</c:v>
                </c:pt>
                <c:pt idx="224">
                  <c:v>-89.979720407530237</c:v>
                </c:pt>
                <c:pt idx="225">
                  <c:v>-90.103857129200748</c:v>
                </c:pt>
                <c:pt idx="226">
                  <c:v>-90.228046496387066</c:v>
                </c:pt>
                <c:pt idx="227">
                  <c:v>-90.352353081807593</c:v>
                </c:pt>
                <c:pt idx="228">
                  <c:v>-90.476841502914809</c:v>
                </c:pt>
                <c:pt idx="229">
                  <c:v>-90.601576450071136</c:v>
                </c:pt>
                <c:pt idx="230">
                  <c:v>-90.726622714655761</c:v>
                </c:pt>
                <c:pt idx="231">
                  <c:v>-90.852045217087849</c:v>
                </c:pt>
                <c:pt idx="232">
                  <c:v>-90.97790903475277</c:v>
                </c:pt>
                <c:pt idx="233">
                  <c:v>-91.104279429815918</c:v>
                </c:pt>
                <c:pt idx="234">
                  <c:v>-91.231221876908521</c:v>
                </c:pt>
                <c:pt idx="235">
                  <c:v>-91.358802090668391</c:v>
                </c:pt>
                <c:pt idx="236">
                  <c:v>-91.487086053117707</c:v>
                </c:pt>
                <c:pt idx="237">
                  <c:v>-91.616140040858411</c:v>
                </c:pt>
                <c:pt idx="238">
                  <c:v>-91.746030652064334</c:v>
                </c:pt>
                <c:pt idx="239">
                  <c:v>-91.876824833247639</c:v>
                </c:pt>
                <c:pt idx="240">
                  <c:v>-92.008589905775452</c:v>
                </c:pt>
                <c:pt idx="241">
                  <c:v>-92.141393592110148</c:v>
                </c:pt>
                <c:pt idx="242">
                  <c:v>-92.275304041745372</c:v>
                </c:pt>
                <c:pt idx="243">
                  <c:v>-92.410389856807029</c:v>
                </c:pt>
                <c:pt idx="244">
                  <c:v>-92.546720117286014</c:v>
                </c:pt>
                <c:pt idx="245">
                  <c:v>-92.684364405867029</c:v>
                </c:pt>
                <c:pt idx="246">
                  <c:v>-92.823392832314951</c:v>
                </c:pt>
                <c:pt idx="247">
                  <c:v>-92.963876057376538</c:v>
                </c:pt>
                <c:pt idx="248">
                  <c:v>-93.105885316152893</c:v>
                </c:pt>
                <c:pt idx="249">
                  <c:v>-93.249492440893832</c:v>
                </c:pt>
                <c:pt idx="250">
                  <c:v>-93.394769883161544</c:v>
                </c:pt>
                <c:pt idx="251">
                  <c:v>-93.541790735306989</c:v>
                </c:pt>
                <c:pt idx="252">
                  <c:v>-93.690628751199625</c:v>
                </c:pt>
                <c:pt idx="253">
                  <c:v>-93.841358366142785</c:v>
                </c:pt>
                <c:pt idx="254">
                  <c:v>-93.994054715906415</c:v>
                </c:pt>
                <c:pt idx="255">
                  <c:v>-94.14879365480121</c:v>
                </c:pt>
                <c:pt idx="256">
                  <c:v>-94.305651772713361</c:v>
                </c:pt>
                <c:pt idx="257">
                  <c:v>-94.464706411013637</c:v>
                </c:pt>
                <c:pt idx="258">
                  <c:v>-94.626035677247927</c:v>
                </c:pt>
                <c:pt idx="259">
                  <c:v>-94.789718458510904</c:v>
                </c:pt>
                <c:pt idx="260">
                  <c:v>-94.95583443339639</c:v>
                </c:pt>
                <c:pt idx="261">
                  <c:v>-95.124464082412402</c:v>
                </c:pt>
                <c:pt idx="262">
                  <c:v>-95.295688696740257</c:v>
                </c:pt>
                <c:pt idx="263">
                  <c:v>-95.469590385210182</c:v>
                </c:pt>
                <c:pt idx="264">
                  <c:v>-95.646252079357126</c:v>
                </c:pt>
                <c:pt idx="265">
                  <c:v>-95.825757536412524</c:v>
                </c:pt>
                <c:pt idx="266">
                  <c:v>-96.008191340078398</c:v>
                </c:pt>
                <c:pt idx="267">
                  <c:v>-96.193638898921549</c:v>
                </c:pt>
                <c:pt idx="268">
                  <c:v>-96.382186442215612</c:v>
                </c:pt>
                <c:pt idx="269">
                  <c:v>-96.573921013049002</c:v>
                </c:pt>
                <c:pt idx="270">
                  <c:v>-96.768930458506759</c:v>
                </c:pt>
                <c:pt idx="271">
                  <c:v>-96.967303416723666</c:v>
                </c:pt>
                <c:pt idx="272">
                  <c:v>-97.169129300594932</c:v>
                </c:pt>
                <c:pt idx="273">
                  <c:v>-97.374498277920807</c:v>
                </c:pt>
                <c:pt idx="274">
                  <c:v>-97.583501247748259</c:v>
                </c:pt>
                <c:pt idx="275">
                  <c:v>-97.796229812664251</c:v>
                </c:pt>
                <c:pt idx="276">
                  <c:v>-98.012776246780533</c:v>
                </c:pt>
                <c:pt idx="277">
                  <c:v>-98.233233459140962</c:v>
                </c:pt>
                <c:pt idx="278">
                  <c:v>-98.457694952269222</c:v>
                </c:pt>
                <c:pt idx="279">
                  <c:v>-98.686254775563782</c:v>
                </c:pt>
                <c:pt idx="280">
                  <c:v>-98.91900747323605</c:v>
                </c:pt>
                <c:pt idx="281">
                  <c:v>-99.156048026476213</c:v>
                </c:pt>
                <c:pt idx="282">
                  <c:v>-99.397471789520793</c:v>
                </c:pt>
                <c:pt idx="283">
                  <c:v>-99.643374419286246</c:v>
                </c:pt>
                <c:pt idx="284">
                  <c:v>-99.893851798223551</c:v>
                </c:pt>
                <c:pt idx="285">
                  <c:v>-100.14899995003991</c:v>
                </c:pt>
                <c:pt idx="286">
                  <c:v>-100.40891494792697</c:v>
                </c:pt>
                <c:pt idx="287">
                  <c:v>-100.67369281492839</c:v>
                </c:pt>
                <c:pt idx="288">
                  <c:v>-100.94342941607526</c:v>
                </c:pt>
                <c:pt idx="289">
                  <c:v>-101.21822034191473</c:v>
                </c:pt>
                <c:pt idx="290">
                  <c:v>-101.49816078305665</c:v>
                </c:pt>
                <c:pt idx="291">
                  <c:v>-101.78334539536431</c:v>
                </c:pt>
                <c:pt idx="292">
                  <c:v>-102.07386815541969</c:v>
                </c:pt>
                <c:pt idx="293">
                  <c:v>-102.36982220589779</c:v>
                </c:pt>
                <c:pt idx="294">
                  <c:v>-102.67129969050464</c:v>
                </c:pt>
                <c:pt idx="295">
                  <c:v>-102.9783915781271</c:v>
                </c:pt>
                <c:pt idx="296">
                  <c:v>-103.29118747588923</c:v>
                </c:pt>
                <c:pt idx="297">
                  <c:v>-103.60977543080406</c:v>
                </c:pt>
                <c:pt idx="298">
                  <c:v>-103.93424171975617</c:v>
                </c:pt>
                <c:pt idx="299">
                  <c:v>-104.26467062757446</c:v>
                </c:pt>
                <c:pt idx="300">
                  <c:v>-104.60114421299504</c:v>
                </c:pt>
                <c:pt idx="301">
                  <c:v>-104.94374206235835</c:v>
                </c:pt>
                <c:pt idx="302">
                  <c:v>-105.29254103093584</c:v>
                </c:pt>
                <c:pt idx="303">
                  <c:v>-105.64761497183923</c:v>
                </c:pt>
                <c:pt idx="304">
                  <c:v>-106.00903445253171</c:v>
                </c:pt>
                <c:pt idx="305">
                  <c:v>-106.37686645903253</c:v>
                </c:pt>
                <c:pt idx="306">
                  <c:v>-106.75117408798869</c:v>
                </c:pt>
                <c:pt idx="307">
                  <c:v>-107.13201622687733</c:v>
                </c:pt>
                <c:pt idx="308">
                  <c:v>-107.51944722269856</c:v>
                </c:pt>
                <c:pt idx="309">
                  <c:v>-107.9135165396285</c:v>
                </c:pt>
                <c:pt idx="310">
                  <c:v>-108.31426840621478</c:v>
                </c:pt>
                <c:pt idx="311">
                  <c:v>-108.72174145282237</c:v>
                </c:pt>
                <c:pt idx="312">
                  <c:v>-109.13596834016944</c:v>
                </c:pt>
                <c:pt idx="313">
                  <c:v>-109.55697537993188</c:v>
                </c:pt>
                <c:pt idx="314">
                  <c:v>-109.98478214854462</c:v>
                </c:pt>
                <c:pt idx="315">
                  <c:v>-110.4194010954798</c:v>
                </c:pt>
                <c:pt idx="316">
                  <c:v>-110.8608371474414</c:v>
                </c:pt>
                <c:pt idx="317">
                  <c:v>-111.30908731008135</c:v>
                </c:pt>
                <c:pt idx="318">
                  <c:v>-111.76414026900615</c:v>
                </c:pt>
                <c:pt idx="319">
                  <c:v>-112.22597599201416</c:v>
                </c:pt>
                <c:pt idx="320">
                  <c:v>-112.69456533466844</c:v>
                </c:pt>
                <c:pt idx="321">
                  <c:v>-113.16986965147633</c:v>
                </c:pt>
                <c:pt idx="322">
                  <c:v>-113.65184041510614</c:v>
                </c:pt>
                <c:pt idx="323">
                  <c:v>-114.14041884622384</c:v>
                </c:pt>
                <c:pt idx="324">
                  <c:v>-114.6355355566722</c:v>
                </c:pt>
                <c:pt idx="325">
                  <c:v>-115.13711020884551</c:v>
                </c:pt>
                <c:pt idx="326">
                  <c:v>-115.64505119422138</c:v>
                </c:pt>
                <c:pt idx="327">
                  <c:v>-116.15925533410424</c:v>
                </c:pt>
                <c:pt idx="328">
                  <c:v>-116.6796076057022</c:v>
                </c:pt>
                <c:pt idx="329">
                  <c:v>-117.20598089669953</c:v>
                </c:pt>
                <c:pt idx="330">
                  <c:v>-117.73823579150007</c:v>
                </c:pt>
                <c:pt idx="331">
                  <c:v>-118.27622039229362</c:v>
                </c:pt>
                <c:pt idx="332">
                  <c:v>-118.81977017804078</c:v>
                </c:pt>
                <c:pt idx="333">
                  <c:v>-119.36870790437573</c:v>
                </c:pt>
                <c:pt idx="334">
                  <c:v>-119.92284354728967</c:v>
                </c:pt>
                <c:pt idx="335">
                  <c:v>-120.48197429328083</c:v>
                </c:pt>
                <c:pt idx="336">
                  <c:v>-121.04588457843084</c:v>
                </c:pt>
                <c:pt idx="337">
                  <c:v>-121.61434617861444</c:v>
                </c:pt>
                <c:pt idx="338">
                  <c:v>-122.18711835272086</c:v>
                </c:pt>
                <c:pt idx="339">
                  <c:v>-122.76394804043862</c:v>
                </c:pt>
                <c:pt idx="340">
                  <c:v>-123.34457011574995</c:v>
                </c:pt>
                <c:pt idx="341">
                  <c:v>-123.92870769686334</c:v>
                </c:pt>
                <c:pt idx="342">
                  <c:v>-124.51607251285118</c:v>
                </c:pt>
                <c:pt idx="343">
                  <c:v>-125.10636532677624</c:v>
                </c:pt>
                <c:pt idx="344">
                  <c:v>-125.69927641457879</c:v>
                </c:pt>
                <c:pt idx="345">
                  <c:v>-126.29448609847722</c:v>
                </c:pt>
                <c:pt idx="346">
                  <c:v>-126.89166533309923</c:v>
                </c:pt>
                <c:pt idx="347">
                  <c:v>-127.49047634202998</c:v>
                </c:pt>
                <c:pt idx="348">
                  <c:v>-128.09057330193795</c:v>
                </c:pt>
                <c:pt idx="349">
                  <c:v>-128.69160307092864</c:v>
                </c:pt>
                <c:pt idx="350">
                  <c:v>-129.29320595729286</c:v>
                </c:pt>
                <c:pt idx="351">
                  <c:v>-129.89501652436206</c:v>
                </c:pt>
                <c:pt idx="352">
                  <c:v>-130.49666442677136</c:v>
                </c:pt>
                <c:pt idx="353">
                  <c:v>-131.09777527306574</c:v>
                </c:pt>
                <c:pt idx="354">
                  <c:v>-131.69797150927707</c:v>
                </c:pt>
                <c:pt idx="355">
                  <c:v>-132.29687331784666</c:v>
                </c:pt>
                <c:pt idx="356">
                  <c:v>-132.89409952608753</c:v>
                </c:pt>
                <c:pt idx="357">
                  <c:v>-133.4892685182609</c:v>
                </c:pt>
                <c:pt idx="358">
                  <c:v>-134.08199914529925</c:v>
                </c:pt>
                <c:pt idx="359">
                  <c:v>-134.671911626233</c:v>
                </c:pt>
                <c:pt idx="360">
                  <c:v>-135.25862843547742</c:v>
                </c:pt>
                <c:pt idx="361">
                  <c:v>-135.84177517030207</c:v>
                </c:pt>
                <c:pt idx="362">
                  <c:v>-136.42098139303957</c:v>
                </c:pt>
                <c:pt idx="363">
                  <c:v>-136.99588144288498</c:v>
                </c:pt>
                <c:pt idx="364">
                  <c:v>-137.56611521249033</c:v>
                </c:pt>
                <c:pt idx="365">
                  <c:v>-138.13132888495753</c:v>
                </c:pt>
                <c:pt idx="366">
                  <c:v>-138.69117562727979</c:v>
                </c:pt>
                <c:pt idx="367">
                  <c:v>-139.24531623675881</c:v>
                </c:pt>
                <c:pt idx="368">
                  <c:v>-139.79341973743183</c:v>
                </c:pt>
                <c:pt idx="369">
                  <c:v>-140.33516392406514</c:v>
                </c:pt>
                <c:pt idx="370">
                  <c:v>-140.87023585180569</c:v>
                </c:pt>
                <c:pt idx="371">
                  <c:v>-141.39833227011624</c:v>
                </c:pt>
                <c:pt idx="372">
                  <c:v>-141.91916000015058</c:v>
                </c:pt>
                <c:pt idx="373">
                  <c:v>-142.4324362552384</c:v>
                </c:pt>
                <c:pt idx="374">
                  <c:v>-142.93788890464685</c:v>
                </c:pt>
                <c:pt idx="375">
                  <c:v>-143.43525668125417</c:v>
                </c:pt>
                <c:pt idx="376">
                  <c:v>-143.92428933420913</c:v>
                </c:pt>
                <c:pt idx="377">
                  <c:v>-144.4047477280524</c:v>
                </c:pt>
                <c:pt idx="378">
                  <c:v>-144.8764038901416</c:v>
                </c:pt>
                <c:pt idx="379">
                  <c:v>-145.33904100854019</c:v>
                </c:pt>
                <c:pt idx="380">
                  <c:v>-145.7924533828226</c:v>
                </c:pt>
                <c:pt idx="381">
                  <c:v>-146.2364463304668</c:v>
                </c:pt>
                <c:pt idx="382">
                  <c:v>-146.67083605171896</c:v>
                </c:pt>
                <c:pt idx="383">
                  <c:v>-147.09544945595488</c:v>
                </c:pt>
                <c:pt idx="384">
                  <c:v>-147.51012395267986</c:v>
                </c:pt>
                <c:pt idx="385">
                  <c:v>-147.91470721037825</c:v>
                </c:pt>
                <c:pt idx="386">
                  <c:v>-148.30905688646371</c:v>
                </c:pt>
                <c:pt idx="387">
                  <c:v>-148.6930403315811</c:v>
                </c:pt>
                <c:pt idx="388">
                  <c:v>-149.06653427148569</c:v>
                </c:pt>
                <c:pt idx="389">
                  <c:v>-149.42942446966876</c:v>
                </c:pt>
                <c:pt idx="390">
                  <c:v>-149.78160537382163</c:v>
                </c:pt>
                <c:pt idx="391">
                  <c:v>-150.12297974912948</c:v>
                </c:pt>
                <c:pt idx="392">
                  <c:v>-150.45345830127096</c:v>
                </c:pt>
                <c:pt idx="393">
                  <c:v>-150.77295929186781</c:v>
                </c:pt>
                <c:pt idx="394">
                  <c:v>-151.08140814898803</c:v>
                </c:pt>
                <c:pt idx="395">
                  <c:v>-151.37873707515575</c:v>
                </c:pt>
                <c:pt idx="396">
                  <c:v>-151.66488465516554</c:v>
                </c:pt>
                <c:pt idx="397">
                  <c:v>-151.93979546584146</c:v>
                </c:pt>
                <c:pt idx="398">
                  <c:v>-152.2034196897215</c:v>
                </c:pt>
                <c:pt idx="399">
                  <c:v>-152.45571273448928</c:v>
                </c:pt>
                <c:pt idx="400">
                  <c:v>-152.69663485982235</c:v>
                </c:pt>
                <c:pt idx="401">
                  <c:v>-152.92615081317243</c:v>
                </c:pt>
                <c:pt idx="402">
                  <c:v>-153.14422947585024</c:v>
                </c:pt>
                <c:pt idx="403">
                  <c:v>-153.35084352064814</c:v>
                </c:pt>
                <c:pt idx="404">
                  <c:v>-153.54596908210195</c:v>
                </c:pt>
                <c:pt idx="405">
                  <c:v>-153.72958544037067</c:v>
                </c:pt>
                <c:pt idx="406">
                  <c:v>-153.90167471959793</c:v>
                </c:pt>
                <c:pt idx="407">
                  <c:v>-154.06222160151125</c:v>
                </c:pt>
                <c:pt idx="408">
                  <c:v>-154.21121305491934</c:v>
                </c:pt>
                <c:pt idx="409">
                  <c:v>-154.3486380816768</c:v>
                </c:pt>
                <c:pt idx="410">
                  <c:v>-154.47448747960624</c:v>
                </c:pt>
                <c:pt idx="411">
                  <c:v>-154.58875362279369</c:v>
                </c:pt>
                <c:pt idx="412">
                  <c:v>-154.69143025961105</c:v>
                </c:pt>
                <c:pt idx="413">
                  <c:v>-154.78251232876008</c:v>
                </c:pt>
                <c:pt idx="414">
                  <c:v>-154.86199579358288</c:v>
                </c:pt>
                <c:pt idx="415">
                  <c:v>-154.92987749484132</c:v>
                </c:pt>
                <c:pt idx="416">
                  <c:v>-154.98615502212851</c:v>
                </c:pt>
                <c:pt idx="417">
                  <c:v>-155.03082660404388</c:v>
                </c:pt>
                <c:pt idx="418">
                  <c:v>-155.06389101723576</c:v>
                </c:pt>
                <c:pt idx="419">
                  <c:v>-155.08534751439092</c:v>
                </c:pt>
                <c:pt idx="420">
                  <c:v>-155.09519577123095</c:v>
                </c:pt>
                <c:pt idx="421">
                  <c:v>-155.09343585255618</c:v>
                </c:pt>
                <c:pt idx="422">
                  <c:v>-155.08006819736408</c:v>
                </c:pt>
                <c:pt idx="423">
                  <c:v>-155.05509362305244</c:v>
                </c:pt>
                <c:pt idx="424">
                  <c:v>-155.01851334870469</c:v>
                </c:pt>
                <c:pt idx="425">
                  <c:v>-154.97032903744091</c:v>
                </c:pt>
                <c:pt idx="426">
                  <c:v>-154.91054285780137</c:v>
                </c:pt>
                <c:pt idx="427">
                  <c:v>-154.8391575641154</c:v>
                </c:pt>
                <c:pt idx="428">
                  <c:v>-154.75617659578677</c:v>
                </c:pt>
                <c:pt idx="429">
                  <c:v>-154.66160419540773</c:v>
                </c:pt>
                <c:pt idx="430">
                  <c:v>-154.55544554558597</c:v>
                </c:pt>
                <c:pt idx="431">
                  <c:v>-154.4377069243412</c:v>
                </c:pt>
                <c:pt idx="432">
                  <c:v>-154.30839587889182</c:v>
                </c:pt>
                <c:pt idx="433">
                  <c:v>-154.16752141761319</c:v>
                </c:pt>
                <c:pt idx="434">
                  <c:v>-154.01509421990235</c:v>
                </c:pt>
                <c:pt idx="435">
                  <c:v>-153.85112686363013</c:v>
                </c:pt>
                <c:pt idx="436">
                  <c:v>-153.67563406980364</c:v>
                </c:pt>
                <c:pt idx="437">
                  <c:v>-153.48863296399148</c:v>
                </c:pt>
                <c:pt idx="438">
                  <c:v>-153.29014335399089</c:v>
                </c:pt>
                <c:pt idx="439">
                  <c:v>-153.08018802312964</c:v>
                </c:pt>
                <c:pt idx="440">
                  <c:v>-152.85879303850376</c:v>
                </c:pt>
                <c:pt idx="441">
                  <c:v>-152.62598807335132</c:v>
                </c:pt>
                <c:pt idx="442">
                  <c:v>-152.38180674265061</c:v>
                </c:pt>
                <c:pt idx="443">
                  <c:v>-152.1262869509145</c:v>
                </c:pt>
                <c:pt idx="444">
                  <c:v>-151.85947125102473</c:v>
                </c:pt>
                <c:pt idx="445">
                  <c:v>-151.58140721281546</c:v>
                </c:pt>
                <c:pt idx="446">
                  <c:v>-151.29214779997514</c:v>
                </c:pt>
                <c:pt idx="447">
                  <c:v>-150.99175175368586</c:v>
                </c:pt>
                <c:pt idx="448">
                  <c:v>-150.68028398126953</c:v>
                </c:pt>
                <c:pt idx="449">
                  <c:v>-150.35781594795071</c:v>
                </c:pt>
                <c:pt idx="450">
                  <c:v>-150.02442606969009</c:v>
                </c:pt>
                <c:pt idx="451">
                  <c:v>-149.68020010488124</c:v>
                </c:pt>
                <c:pt idx="452">
                  <c:v>-149.32523154254798</c:v>
                </c:pt>
                <c:pt idx="453">
                  <c:v>-148.9596219845246</c:v>
                </c:pt>
                <c:pt idx="454">
                  <c:v>-148.58348151895655</c:v>
                </c:pt>
                <c:pt idx="455">
                  <c:v>-148.19692908231917</c:v>
                </c:pt>
                <c:pt idx="456">
                  <c:v>-147.80009280702981</c:v>
                </c:pt>
                <c:pt idx="457">
                  <c:v>-147.39311035161683</c:v>
                </c:pt>
                <c:pt idx="458">
                  <c:v>-146.97612921031822</c:v>
                </c:pt>
                <c:pt idx="459">
                  <c:v>-146.54930699891582</c:v>
                </c:pt>
                <c:pt idx="460">
                  <c:v>-146.11281171356336</c:v>
                </c:pt>
                <c:pt idx="461">
                  <c:v>-145.66682195935539</c:v>
                </c:pt>
                <c:pt idx="462">
                  <c:v>-145.21152714539821</c:v>
                </c:pt>
                <c:pt idx="463">
                  <c:v>-144.74712764319682</c:v>
                </c:pt>
                <c:pt idx="464">
                  <c:v>-144.27383490525992</c:v>
                </c:pt>
                <c:pt idx="465">
                  <c:v>-143.7918715409532</c:v>
                </c:pt>
                <c:pt idx="466">
                  <c:v>-143.30147134680436</c:v>
                </c:pt>
                <c:pt idx="467">
                  <c:v>-142.80287928866548</c:v>
                </c:pt>
                <c:pt idx="468">
                  <c:v>-142.29635143341159</c:v>
                </c:pt>
                <c:pt idx="469">
                  <c:v>-141.78215482813471</c:v>
                </c:pt>
                <c:pt idx="470">
                  <c:v>-141.26056732514493</c:v>
                </c:pt>
                <c:pt idx="471">
                  <c:v>-140.73187735146615</c:v>
                </c:pt>
                <c:pt idx="472">
                  <c:v>-140.19638362193382</c:v>
                </c:pt>
                <c:pt idx="473">
                  <c:v>-139.65439479545213</c:v>
                </c:pt>
                <c:pt idx="474">
                  <c:v>-139.1062290744519</c:v>
                </c:pt>
                <c:pt idx="475">
                  <c:v>-138.55221374809159</c:v>
                </c:pt>
                <c:pt idx="476">
                  <c:v>-137.99268468026867</c:v>
                </c:pt>
                <c:pt idx="477">
                  <c:v>-137.42798574404003</c:v>
                </c:pt>
                <c:pt idx="478">
                  <c:v>-136.85846820458531</c:v>
                </c:pt>
                <c:pt idx="479">
                  <c:v>-136.28449005337913</c:v>
                </c:pt>
                <c:pt idx="480">
                  <c:v>-135.70641529675368</c:v>
                </c:pt>
                <c:pt idx="481">
                  <c:v>-135.12461320252919</c:v>
                </c:pt>
                <c:pt idx="482">
                  <c:v>-134.53945750885538</c:v>
                </c:pt>
                <c:pt idx="483">
                  <c:v>-133.95132559983426</c:v>
                </c:pt>
                <c:pt idx="484">
                  <c:v>-133.36059765287487</c:v>
                </c:pt>
                <c:pt idx="485">
                  <c:v>-132.76765576306084</c:v>
                </c:pt>
                <c:pt idx="486">
                  <c:v>-132.17288305007986</c:v>
                </c:pt>
                <c:pt idx="487">
                  <c:v>-131.57666275347174</c:v>
                </c:pt>
                <c:pt idx="488">
                  <c:v>-130.97937732208936</c:v>
                </c:pt>
                <c:pt idx="489">
                  <c:v>-130.38140750373483</c:v>
                </c:pt>
                <c:pt idx="490">
                  <c:v>-129.78313144093036</c:v>
                </c:pt>
                <c:pt idx="491">
                  <c:v>-129.1849237787074</c:v>
                </c:pt>
                <c:pt idx="492">
                  <c:v>-128.58715479015322</c:v>
                </c:pt>
                <c:pt idx="493">
                  <c:v>-127.99018952524219</c:v>
                </c:pt>
                <c:pt idx="494">
                  <c:v>-127.39438698820146</c:v>
                </c:pt>
                <c:pt idx="495">
                  <c:v>-126.80009934832981</c:v>
                </c:pt>
                <c:pt idx="496">
                  <c:v>-126.20767118880136</c:v>
                </c:pt>
                <c:pt idx="497">
                  <c:v>-125.61743879755568</c:v>
                </c:pt>
                <c:pt idx="498">
                  <c:v>-125.02972950390856</c:v>
                </c:pt>
                <c:pt idx="499">
                  <c:v>-124.44486106402194</c:v>
                </c:pt>
                <c:pt idx="500">
                  <c:v>-123.86314109785241</c:v>
                </c:pt>
                <c:pt idx="501">
                  <c:v>-123.28486657967149</c:v>
                </c:pt>
                <c:pt idx="502">
                  <c:v>-122.71032338371295</c:v>
                </c:pt>
                <c:pt idx="503">
                  <c:v>-122.13978588597828</c:v>
                </c:pt>
                <c:pt idx="504">
                  <c:v>-121.57351662270906</c:v>
                </c:pt>
                <c:pt idx="505">
                  <c:v>-121.01176600553866</c:v>
                </c:pt>
                <c:pt idx="506">
                  <c:v>-120.45477209285845</c:v>
                </c:pt>
                <c:pt idx="507">
                  <c:v>-119.90276041649093</c:v>
                </c:pt>
                <c:pt idx="508">
                  <c:v>-119.35594386234871</c:v>
                </c:pt>
                <c:pt idx="509">
                  <c:v>-118.81452260339074</c:v>
                </c:pt>
                <c:pt idx="510">
                  <c:v>-118.27868408284345</c:v>
                </c:pt>
                <c:pt idx="511">
                  <c:v>-117.74860304538279</c:v>
                </c:pt>
                <c:pt idx="512">
                  <c:v>-117.22444161370848</c:v>
                </c:pt>
                <c:pt idx="513">
                  <c:v>-116.70634940774934</c:v>
                </c:pt>
                <c:pt idx="514">
                  <c:v>-116.19446370357461</c:v>
                </c:pt>
                <c:pt idx="515">
                  <c:v>-115.68890962896734</c:v>
                </c:pt>
                <c:pt idx="516">
                  <c:v>-115.18980039253708</c:v>
                </c:pt>
                <c:pt idx="517">
                  <c:v>-114.69723754320684</c:v>
                </c:pt>
                <c:pt idx="518">
                  <c:v>-114.21131125690063</c:v>
                </c:pt>
                <c:pt idx="519">
                  <c:v>-113.73210064728551</c:v>
                </c:pt>
                <c:pt idx="520">
                  <c:v>-113.25967409747061</c:v>
                </c:pt>
                <c:pt idx="521">
                  <c:v>-112.79408960964795</c:v>
                </c:pt>
                <c:pt idx="522">
                  <c:v>-112.33539516975564</c:v>
                </c:pt>
                <c:pt idx="523">
                  <c:v>-111.88362912436644</c:v>
                </c:pt>
                <c:pt idx="524">
                  <c:v>-111.43882056713633</c:v>
                </c:pt>
                <c:pt idx="525">
                  <c:v>-111.00098973229431</c:v>
                </c:pt>
                <c:pt idx="526">
                  <c:v>-110.57014839281048</c:v>
                </c:pt>
                <c:pt idx="527">
                  <c:v>-110.14630026104186</c:v>
                </c:pt>
                <c:pt idx="528">
                  <c:v>-109.72944138982065</c:v>
                </c:pt>
                <c:pt idx="529">
                  <c:v>-109.31956057211882</c:v>
                </c:pt>
                <c:pt idx="530">
                  <c:v>-108.91663973758894</c:v>
                </c:pt>
                <c:pt idx="531">
                  <c:v>-108.5206543444491</c:v>
                </c:pt>
                <c:pt idx="532">
                  <c:v>-108.13157376533987</c:v>
                </c:pt>
                <c:pt idx="533">
                  <c:v>-107.74936166593969</c:v>
                </c:pt>
                <c:pt idx="534">
                  <c:v>-107.37397637527522</c:v>
                </c:pt>
                <c:pt idx="535">
                  <c:v>-107.00537124680889</c:v>
                </c:pt>
                <c:pt idx="536">
                  <c:v>-106.64349500952157</c:v>
                </c:pt>
                <c:pt idx="537">
                  <c:v>-106.28829210833749</c:v>
                </c:pt>
                <c:pt idx="538">
                  <c:v>-105.93970303335911</c:v>
                </c:pt>
                <c:pt idx="539">
                  <c:v>-105.59766463749055</c:v>
                </c:pt>
                <c:pt idx="540">
                  <c:v>-105.26211044213323</c:v>
                </c:pt>
                <c:pt idx="541">
                  <c:v>-104.93297093072978</c:v>
                </c:pt>
                <c:pt idx="542">
                  <c:v>-104.61017383002026</c:v>
                </c:pt>
                <c:pt idx="543">
                  <c:v>-104.29364437895089</c:v>
                </c:pt>
                <c:pt idx="544">
                  <c:v>-103.9833055852481</c:v>
                </c:pt>
                <c:pt idx="545">
                  <c:v>-103.67907846972946</c:v>
                </c:pt>
                <c:pt idx="546">
                  <c:v>-103.38088229848216</c:v>
                </c:pt>
                <c:pt idx="547">
                  <c:v>-103.08863480308416</c:v>
                </c:pt>
                <c:pt idx="548">
                  <c:v>-102.80225238908849</c:v>
                </c:pt>
                <c:pt idx="549">
                  <c:v>-102.52165033302406</c:v>
                </c:pt>
                <c:pt idx="550">
                  <c:v>-102.24674296819924</c:v>
                </c:pt>
                <c:pt idx="551">
                  <c:v>-101.97744385961686</c:v>
                </c:pt>
                <c:pt idx="552">
                  <c:v>-101.71366596833424</c:v>
                </c:pt>
                <c:pt idx="553">
                  <c:v>-101.45532180561064</c:v>
                </c:pt>
                <c:pt idx="554">
                  <c:v>-101.20232357720631</c:v>
                </c:pt>
                <c:pt idx="555">
                  <c:v>-100.95458331819862</c:v>
                </c:pt>
                <c:pt idx="556">
                  <c:v>-100.71201301868891</c:v>
                </c:pt>
                <c:pt idx="557">
                  <c:v>-100.47452474077892</c:v>
                </c:pt>
                <c:pt idx="558">
                  <c:v>-100.24203072719156</c:v>
                </c:pt>
                <c:pt idx="559">
                  <c:v>-100.01444350191353</c:v>
                </c:pt>
                <c:pt idx="560">
                  <c:v>-99.791675963231015</c:v>
                </c:pt>
                <c:pt idx="561">
                  <c:v>-99.573641469524617</c:v>
                </c:pt>
                <c:pt idx="562">
                  <c:v>-99.360253918185208</c:v>
                </c:pt>
                <c:pt idx="563">
                  <c:v>-99.151427818001125</c:v>
                </c:pt>
                <c:pt idx="564">
                  <c:v>-98.947078355361853</c:v>
                </c:pt>
                <c:pt idx="565">
                  <c:v>-98.74712145461146</c:v>
                </c:pt>
                <c:pt idx="566">
                  <c:v>-98.551473832875601</c:v>
                </c:pt>
                <c:pt idx="567">
                  <c:v>-98.360053049675528</c:v>
                </c:pt>
                <c:pt idx="568">
                  <c:v>-98.172777551630915</c:v>
                </c:pt>
                <c:pt idx="569">
                  <c:v>-97.989566712542015</c:v>
                </c:pt>
                <c:pt idx="570">
                  <c:v>-97.810340869131224</c:v>
                </c:pt>
                <c:pt idx="571">
                  <c:v>-97.635021352710666</c:v>
                </c:pt>
                <c:pt idx="572">
                  <c:v>-97.463530517032964</c:v>
                </c:pt>
                <c:pt idx="573">
                  <c:v>-97.295791762569536</c:v>
                </c:pt>
                <c:pt idx="574">
                  <c:v>-97.131729557449887</c:v>
                </c:pt>
                <c:pt idx="575">
                  <c:v>-96.971269455284528</c:v>
                </c:pt>
                <c:pt idx="576">
                  <c:v>-96.814338110082616</c:v>
                </c:pt>
                <c:pt idx="577">
                  <c:v>-96.660863288465649</c:v>
                </c:pt>
                <c:pt idx="578">
                  <c:v>-96.510773879367406</c:v>
                </c:pt>
                <c:pt idx="579">
                  <c:v>-96.363999901400462</c:v>
                </c:pt>
                <c:pt idx="580">
                  <c:v>-96.220472508060638</c:v>
                </c:pt>
                <c:pt idx="581">
                  <c:v>-96.080123990930062</c:v>
                </c:pt>
                <c:pt idx="582">
                  <c:v>-95.942887781031772</c:v>
                </c:pt>
                <c:pt idx="583">
                  <c:v>-95.808698448479262</c:v>
                </c:pt>
                <c:pt idx="584">
                  <c:v>-95.677491700556502</c:v>
                </c:pt>
                <c:pt idx="585">
                  <c:v>-95.549204378355583</c:v>
                </c:pt>
                <c:pt idx="586">
                  <c:v>-95.423774452092132</c:v>
                </c:pt>
                <c:pt idx="587">
                  <c:v>-95.301141015210803</c:v>
                </c:pt>
                <c:pt idx="588">
                  <c:v>-95.181244277386469</c:v>
                </c:pt>
                <c:pt idx="589">
                  <c:v>-95.064025556520022</c:v>
                </c:pt>
                <c:pt idx="590">
                  <c:v>-94.949427269821726</c:v>
                </c:pt>
                <c:pt idx="591">
                  <c:v>-94.837392924068752</c:v>
                </c:pt>
                <c:pt idx="592">
                  <c:v>-94.727867105118094</c:v>
                </c:pt>
                <c:pt idx="593">
                  <c:v>-94.620795466750465</c:v>
                </c:pt>
                <c:pt idx="594">
                  <c:v>-94.516124718916245</c:v>
                </c:pt>
                <c:pt idx="595">
                  <c:v>-94.413802615449029</c:v>
                </c:pt>
                <c:pt idx="596">
                  <c:v>-94.313777941309027</c:v>
                </c:pt>
                <c:pt idx="597">
                  <c:v>-94.216000499411663</c:v>
                </c:pt>
                <c:pt idx="598">
                  <c:v>-94.120421097097079</c:v>
                </c:pt>
                <c:pt idx="599">
                  <c:v>-94.026991532287695</c:v>
                </c:pt>
                <c:pt idx="600">
                  <c:v>-93.935664579380898</c:v>
                </c:pt>
                <c:pt idx="601">
                  <c:v>-93.846393974918669</c:v>
                </c:pt>
                <c:pt idx="602">
                  <c:v>-93.759134403073972</c:v>
                </c:pt>
                <c:pt idx="603">
                  <c:v>-93.673841480989637</c:v>
                </c:pt>
                <c:pt idx="604">
                  <c:v>-93.590471744003807</c:v>
                </c:pt>
                <c:pt idx="605">
                  <c:v>-93.508982630792843</c:v>
                </c:pt>
                <c:pt idx="606">
                  <c:v>-93.429332468459876</c:v>
                </c:pt>
                <c:pt idx="607">
                  <c:v>-93.3514804575955</c:v>
                </c:pt>
                <c:pt idx="608">
                  <c:v>-93.275386657334664</c:v>
                </c:pt>
                <c:pt idx="609">
                  <c:v>-93.201011970432091</c:v>
                </c:pt>
                <c:pt idx="610">
                  <c:v>-93.128318128375739</c:v>
                </c:pt>
                <c:pt idx="611">
                  <c:v>-93.057267676557714</c:v>
                </c:pt>
                <c:pt idx="612">
                  <c:v>-92.987823959518607</c:v>
                </c:pt>
                <c:pt idx="613">
                  <c:v>-92.919951106281403</c:v>
                </c:pt>
                <c:pt idx="614">
                  <c:v>-92.853614015787869</c:v>
                </c:pt>
                <c:pt idx="615">
                  <c:v>-92.788778342451309</c:v>
                </c:pt>
                <c:pt idx="616">
                  <c:v>-92.72541048183551</c:v>
                </c:pt>
                <c:pt idx="617">
                  <c:v>-92.663477556471548</c:v>
                </c:pt>
                <c:pt idx="618">
                  <c:v>-92.602947401820416</c:v>
                </c:pt>
                <c:pt idx="619">
                  <c:v>-92.543788552390453</c:v>
                </c:pt>
                <c:pt idx="620">
                  <c:v>-92.485970228016285</c:v>
                </c:pt>
                <c:pt idx="621">
                  <c:v>-92.429462320305817</c:v>
                </c:pt>
                <c:pt idx="622">
                  <c:v>-92.374235379261052</c:v>
                </c:pt>
                <c:pt idx="623">
                  <c:v>-92.320260600077361</c:v>
                </c:pt>
                <c:pt idx="624">
                  <c:v>-92.267509810125276</c:v>
                </c:pt>
                <c:pt idx="625">
                  <c:v>-92.215955456118849</c:v>
                </c:pt>
                <c:pt idx="626">
                  <c:v>-92.165570591472758</c:v>
                </c:pt>
                <c:pt idx="627">
                  <c:v>-92.116328863851734</c:v>
                </c:pt>
                <c:pt idx="628">
                  <c:v>-92.068204502912721</c:v>
                </c:pt>
                <c:pt idx="629">
                  <c:v>-92.021172308242996</c:v>
                </c:pt>
                <c:pt idx="630">
                  <c:v>-91.975207637493867</c:v>
                </c:pt>
                <c:pt idx="631">
                  <c:v>-91.930286394711331</c:v>
                </c:pt>
                <c:pt idx="632">
                  <c:v>-91.886385018864132</c:v>
                </c:pt>
                <c:pt idx="633">
                  <c:v>-91.843480472568771</c:v>
                </c:pt>
                <c:pt idx="634">
                  <c:v>-91.801550231011717</c:v>
                </c:pt>
                <c:pt idx="635">
                  <c:v>-91.760572271067602</c:v>
                </c:pt>
                <c:pt idx="636">
                  <c:v>-91.720525060613539</c:v>
                </c:pt>
                <c:pt idx="637">
                  <c:v>-91.681387548037435</c:v>
                </c:pt>
                <c:pt idx="638">
                  <c:v>-91.64313915194036</c:v>
                </c:pt>
                <c:pt idx="639">
                  <c:v>-91.605759751030078</c:v>
                </c:pt>
                <c:pt idx="640">
                  <c:v>-91.56922967420563</c:v>
                </c:pt>
                <c:pt idx="641">
                  <c:v>-91.533529690830392</c:v>
                </c:pt>
                <c:pt idx="642">
                  <c:v>-91.498641001191871</c:v>
                </c:pt>
                <c:pt idx="643">
                  <c:v>-91.464545227146488</c:v>
                </c:pt>
                <c:pt idx="644">
                  <c:v>-91.431224402947095</c:v>
                </c:pt>
                <c:pt idx="645">
                  <c:v>-91.398660966251299</c:v>
                </c:pt>
                <c:pt idx="646">
                  <c:v>-91.366837749307948</c:v>
                </c:pt>
                <c:pt idx="647">
                  <c:v>-91.335737970319883</c:v>
                </c:pt>
                <c:pt idx="648">
                  <c:v>-91.305345224980201</c:v>
                </c:pt>
                <c:pt idx="649">
                  <c:v>-91.275643478180058</c:v>
                </c:pt>
                <c:pt idx="650">
                  <c:v>-91.24661705588494</c:v>
                </c:pt>
                <c:pt idx="651">
                  <c:v>-91.218250637177334</c:v>
                </c:pt>
                <c:pt idx="652">
                  <c:v>-91.190529246463328</c:v>
                </c:pt>
                <c:pt idx="653">
                  <c:v>-91.163438245839828</c:v>
                </c:pt>
                <c:pt idx="654">
                  <c:v>-91.136963327620975</c:v>
                </c:pt>
                <c:pt idx="655">
                  <c:v>-91.111090507019995</c:v>
                </c:pt>
                <c:pt idx="656">
                  <c:v>-91.085806114984706</c:v>
                </c:pt>
                <c:pt idx="657">
                  <c:v>-91.061096791183644</c:v>
                </c:pt>
                <c:pt idx="658">
                  <c:v>-91.036949477140354</c:v>
                </c:pt>
                <c:pt idx="659">
                  <c:v>-91.013351409513106</c:v>
                </c:pt>
                <c:pt idx="660">
                  <c:v>-90.990290113517801</c:v>
                </c:pt>
                <c:pt idx="661">
                  <c:v>-90.967753396490764</c:v>
                </c:pt>
                <c:pt idx="662">
                  <c:v>-90.945729341589796</c:v>
                </c:pt>
                <c:pt idx="663">
                  <c:v>-90.924206301630136</c:v>
                </c:pt>
                <c:pt idx="664">
                  <c:v>-90.903172893053181</c:v>
                </c:pt>
                <c:pt idx="665">
                  <c:v>-90.882617990025338</c:v>
                </c:pt>
                <c:pt idx="666">
                  <c:v>-90.862530718664715</c:v>
                </c:pt>
                <c:pt idx="667">
                  <c:v>-90.842900451392737</c:v>
                </c:pt>
                <c:pt idx="668">
                  <c:v>-90.823716801408793</c:v>
                </c:pt>
                <c:pt idx="669">
                  <c:v>-90.804969617285352</c:v>
                </c:pt>
                <c:pt idx="670">
                  <c:v>-90.786648977680471</c:v>
                </c:pt>
                <c:pt idx="671">
                  <c:v>-90.768745186166697</c:v>
                </c:pt>
                <c:pt idx="672">
                  <c:v>-90.751248766172864</c:v>
                </c:pt>
                <c:pt idx="673">
                  <c:v>-90.734150456036915</c:v>
                </c:pt>
                <c:pt idx="674">
                  <c:v>-90.71744120416767</c:v>
                </c:pt>
                <c:pt idx="675">
                  <c:v>-90.701112164313031</c:v>
                </c:pt>
                <c:pt idx="676">
                  <c:v>-90.685154690932691</c:v>
                </c:pt>
                <c:pt idx="677">
                  <c:v>-90.669560334672894</c:v>
                </c:pt>
                <c:pt idx="678">
                  <c:v>-90.654320837941356</c:v>
                </c:pt>
                <c:pt idx="679">
                  <c:v>-90.639428130580256</c:v>
                </c:pt>
                <c:pt idx="680">
                  <c:v>-90.624874325635247</c:v>
                </c:pt>
                <c:pt idx="681">
                  <c:v>-90.610651715217969</c:v>
                </c:pt>
                <c:pt idx="682">
                  <c:v>-90.596752766461435</c:v>
                </c:pt>
                <c:pt idx="683">
                  <c:v>-90.583170117564336</c:v>
                </c:pt>
                <c:pt idx="684">
                  <c:v>-90.569896573924296</c:v>
                </c:pt>
                <c:pt idx="685">
                  <c:v>-90.556925104357006</c:v>
                </c:pt>
                <c:pt idx="686">
                  <c:v>-90.544248837399778</c:v>
                </c:pt>
                <c:pt idx="687">
                  <c:v>-90.531861057697725</c:v>
                </c:pt>
                <c:pt idx="688">
                  <c:v>-90.519755202470591</c:v>
                </c:pt>
                <c:pt idx="689">
                  <c:v>-90.507924858059042</c:v>
                </c:pt>
                <c:pt idx="690">
                  <c:v>-90.496363756547751</c:v>
                </c:pt>
                <c:pt idx="691">
                  <c:v>-90.485065772464594</c:v>
                </c:pt>
                <c:pt idx="692">
                  <c:v>-90.474024919553713</c:v>
                </c:pt>
                <c:pt idx="693">
                  <c:v>-90.463235347620966</c:v>
                </c:pt>
                <c:pt idx="694">
                  <c:v>-90.45269133945034</c:v>
                </c:pt>
                <c:pt idx="695">
                  <c:v>-90.442387307789488</c:v>
                </c:pt>
                <c:pt idx="696">
                  <c:v>-90.432317792403282</c:v>
                </c:pt>
                <c:pt idx="697">
                  <c:v>-90.422477457193267</c:v>
                </c:pt>
                <c:pt idx="698">
                  <c:v>-90.412861087382552</c:v>
                </c:pt>
                <c:pt idx="699">
                  <c:v>-90.403463586763365</c:v>
                </c:pt>
                <c:pt idx="700">
                  <c:v>-90.394279975007294</c:v>
                </c:pt>
                <c:pt idx="701">
                  <c:v>-90.385305385035622</c:v>
                </c:pt>
                <c:pt idx="702">
                  <c:v>-90.376535060449456</c:v>
                </c:pt>
                <c:pt idx="703">
                  <c:v>-90.367964353017399</c:v>
                </c:pt>
                <c:pt idx="704">
                  <c:v>-90.359588720220231</c:v>
                </c:pt>
                <c:pt idx="705">
                  <c:v>-90.351403722850804</c:v>
                </c:pt>
                <c:pt idx="706">
                  <c:v>-90.343405022668364</c:v>
                </c:pt>
                <c:pt idx="707">
                  <c:v>-90.335588380105804</c:v>
                </c:pt>
                <c:pt idx="708">
                  <c:v>-90.327949652028423</c:v>
                </c:pt>
                <c:pt idx="709">
                  <c:v>-90.320484789544125</c:v>
                </c:pt>
                <c:pt idx="710">
                  <c:v>-90.313189835862133</c:v>
                </c:pt>
                <c:pt idx="711">
                  <c:v>-90.306060924201148</c:v>
                </c:pt>
                <c:pt idx="712">
                  <c:v>-90.299094275744025</c:v>
                </c:pt>
                <c:pt idx="713">
                  <c:v>-90.292286197639228</c:v>
                </c:pt>
                <c:pt idx="714">
                  <c:v>-90.28563308104745</c:v>
                </c:pt>
                <c:pt idx="715">
                  <c:v>-90.279131399232398</c:v>
                </c:pt>
                <c:pt idx="716">
                  <c:v>-90.272777705694736</c:v>
                </c:pt>
                <c:pt idx="717">
                  <c:v>-90.26656863234858</c:v>
                </c:pt>
                <c:pt idx="718">
                  <c:v>-90.260500887739127</c:v>
                </c:pt>
                <c:pt idx="719">
                  <c:v>-90.25457125530059</c:v>
                </c:pt>
                <c:pt idx="720">
                  <c:v>-90.248776591653922</c:v>
                </c:pt>
                <c:pt idx="721">
                  <c:v>-90.243113824942895</c:v>
                </c:pt>
                <c:pt idx="722">
                  <c:v>-90.237579953207998</c:v>
                </c:pt>
                <c:pt idx="723">
                  <c:v>-90.232172042797188</c:v>
                </c:pt>
                <c:pt idx="724">
                  <c:v>-90.226887226812721</c:v>
                </c:pt>
                <c:pt idx="725">
                  <c:v>-90.221722703593358</c:v>
                </c:pt>
                <c:pt idx="726">
                  <c:v>-90.216675735230652</c:v>
                </c:pt>
                <c:pt idx="727">
                  <c:v>-90.211743646119331</c:v>
                </c:pt>
                <c:pt idx="728">
                  <c:v>-90.206923821540272</c:v>
                </c:pt>
                <c:pt idx="729">
                  <c:v>-90.202213706275856</c:v>
                </c:pt>
                <c:pt idx="730">
                  <c:v>-90.19761080325658</c:v>
                </c:pt>
                <c:pt idx="731">
                  <c:v>-90.193112672238613</c:v>
                </c:pt>
                <c:pt idx="732">
                  <c:v>-90.188716928511042</c:v>
                </c:pt>
                <c:pt idx="733">
                  <c:v>-90.184421241633004</c:v>
                </c:pt>
                <c:pt idx="734">
                  <c:v>-90.180223334198999</c:v>
                </c:pt>
                <c:pt idx="735">
                  <c:v>-90.176120980632433</c:v>
                </c:pt>
                <c:pt idx="736">
                  <c:v>-90.172112006006742</c:v>
                </c:pt>
                <c:pt idx="737">
                  <c:v>-90.168194284892976</c:v>
                </c:pt>
                <c:pt idx="738">
                  <c:v>-90.164365740233876</c:v>
                </c:pt>
                <c:pt idx="739">
                  <c:v>-90.160624342243381</c:v>
                </c:pt>
                <c:pt idx="740">
                  <c:v>-90.156968107331025</c:v>
                </c:pt>
                <c:pt idx="741">
                  <c:v>-90.153395097051146</c:v>
                </c:pt>
                <c:pt idx="742">
                  <c:v>-90.149903417075578</c:v>
                </c:pt>
                <c:pt idx="743">
                  <c:v>-90.146491216189986</c:v>
                </c:pt>
                <c:pt idx="744">
                  <c:v>-90.143156685312817</c:v>
                </c:pt>
                <c:pt idx="745">
                  <c:v>-90.13989805653668</c:v>
                </c:pt>
                <c:pt idx="746">
                  <c:v>-90.136713602191492</c:v>
                </c:pt>
                <c:pt idx="747">
                  <c:v>-90.133601633928834</c:v>
                </c:pt>
                <c:pt idx="748">
                  <c:v>-90.130560501827318</c:v>
                </c:pt>
                <c:pt idx="749">
                  <c:v>-90.127588593518155</c:v>
                </c:pt>
                <c:pt idx="750">
                  <c:v>-90.124684333330549</c:v>
                </c:pt>
                <c:pt idx="751">
                  <c:v>-90.121846181456647</c:v>
                </c:pt>
                <c:pt idx="752">
                  <c:v>-90.119072633135616</c:v>
                </c:pt>
                <c:pt idx="753">
                  <c:v>-90.116362217855723</c:v>
                </c:pt>
                <c:pt idx="754">
                  <c:v>-90.113713498575407</c:v>
                </c:pt>
                <c:pt idx="755">
                  <c:v>-90.111125070961265</c:v>
                </c:pt>
                <c:pt idx="756">
                  <c:v>-90.108595562643828</c:v>
                </c:pt>
                <c:pt idx="757">
                  <c:v>-90.10612363249011</c:v>
                </c:pt>
                <c:pt idx="758">
                  <c:v>-90.103707969892852</c:v>
                </c:pt>
                <c:pt idx="759">
                  <c:v>-90.101347294075694</c:v>
                </c:pt>
                <c:pt idx="760">
                  <c:v>-90.099040353414352</c:v>
                </c:pt>
                <c:pt idx="761">
                  <c:v>-90.096785924773059</c:v>
                </c:pt>
                <c:pt idx="762">
                  <c:v>-90.09458281285643</c:v>
                </c:pt>
                <c:pt idx="763">
                  <c:v>-90.092429849575581</c:v>
                </c:pt>
                <c:pt idx="764">
                  <c:v>-90.090325893429238</c:v>
                </c:pt>
                <c:pt idx="765">
                  <c:v>-90.088269828898333</c:v>
                </c:pt>
                <c:pt idx="766">
                  <c:v>-90.086260565854857</c:v>
                </c:pt>
                <c:pt idx="767">
                  <c:v>-90.084297038983948</c:v>
                </c:pt>
                <c:pt idx="768">
                  <c:v>-90.082378207219108</c:v>
                </c:pt>
                <c:pt idx="769">
                  <c:v>-90.080503053190313</c:v>
                </c:pt>
                <c:pt idx="770">
                  <c:v>-90.078670582684751</c:v>
                </c:pt>
                <c:pt idx="771">
                  <c:v>-90.0768798241198</c:v>
                </c:pt>
                <c:pt idx="772">
                  <c:v>-90.075129828027755</c:v>
                </c:pt>
                <c:pt idx="773">
                  <c:v>-90.07341966655278</c:v>
                </c:pt>
                <c:pt idx="774">
                  <c:v>-90.071748432958699</c:v>
                </c:pt>
                <c:pt idx="775">
                  <c:v>-90.070115241148656</c:v>
                </c:pt>
                <c:pt idx="776">
                  <c:v>-90.068519225194976</c:v>
                </c:pt>
                <c:pt idx="777">
                  <c:v>-90.066959538880482</c:v>
                </c:pt>
                <c:pt idx="778">
                  <c:v>-90.065435355249548</c:v>
                </c:pt>
                <c:pt idx="779">
                  <c:v>-90.06394586616986</c:v>
                </c:pt>
                <c:pt idx="780">
                  <c:v>-90.062490281903948</c:v>
                </c:pt>
                <c:pt idx="781">
                  <c:v>-90.061067830690547</c:v>
                </c:pt>
                <c:pt idx="782">
                  <c:v>-90.05967775833534</c:v>
                </c:pt>
                <c:pt idx="783">
                  <c:v>-90.058319327811105</c:v>
                </c:pt>
                <c:pt idx="784">
                  <c:v>-90.056991818867175</c:v>
                </c:pt>
                <c:pt idx="785">
                  <c:v>-90.055694527647333</c:v>
                </c:pt>
                <c:pt idx="786">
                  <c:v>-90.054426766316723</c:v>
                </c:pt>
                <c:pt idx="787">
                  <c:v>-90.053187862697442</c:v>
                </c:pt>
                <c:pt idx="788">
                  <c:v>-90.051977159911615</c:v>
                </c:pt>
                <c:pt idx="789">
                  <c:v>-90.050794016033706</c:v>
                </c:pt>
                <c:pt idx="790">
                  <c:v>-90.049637803749818</c:v>
                </c:pt>
                <c:pt idx="791">
                  <c:v>-90.048507910025293</c:v>
                </c:pt>
                <c:pt idx="792">
                  <c:v>-90.047403735779653</c:v>
                </c:pt>
                <c:pt idx="793">
                  <c:v>-90.046324695568828</c:v>
                </c:pt>
                <c:pt idx="794">
                  <c:v>-90.045270217275061</c:v>
                </c:pt>
                <c:pt idx="795">
                  <c:v>-90.044239741803239</c:v>
                </c:pt>
                <c:pt idx="796">
                  <c:v>-90.043232722784822</c:v>
                </c:pt>
                <c:pt idx="797">
                  <c:v>-90.042248626287773</c:v>
                </c:pt>
                <c:pt idx="798">
                  <c:v>-90.0412869305339</c:v>
                </c:pt>
                <c:pt idx="799">
                  <c:v>-90.040347125621864</c:v>
                </c:pt>
                <c:pt idx="800">
                  <c:v>-90.039428713256981</c:v>
                </c:pt>
                <c:pt idx="801">
                  <c:v>-90.038531206487164</c:v>
                </c:pt>
                <c:pt idx="802">
                  <c:v>-90.037654129444348</c:v>
                </c:pt>
                <c:pt idx="803">
                  <c:v>-90.036797017092681</c:v>
                </c:pt>
                <c:pt idx="804">
                  <c:v>-90.035959414981576</c:v>
                </c:pt>
                <c:pt idx="805">
                  <c:v>-90.035140879005027</c:v>
                </c:pt>
                <c:pt idx="806">
                  <c:v>-90.034340975165946</c:v>
                </c:pt>
                <c:pt idx="807">
                  <c:v>-90.033559279346164</c:v>
                </c:pt>
                <c:pt idx="808">
                  <c:v>-90.032795377081626</c:v>
                </c:pt>
                <c:pt idx="809">
                  <c:v>-90.032048863342425</c:v>
                </c:pt>
                <c:pt idx="810">
                  <c:v>-90.031319342318326</c:v>
                </c:pt>
                <c:pt idx="811">
                  <c:v>-90.03060642720871</c:v>
                </c:pt>
                <c:pt idx="812">
                  <c:v>-90.029909740017558</c:v>
                </c:pt>
                <c:pt idx="813">
                  <c:v>-90.029228911353087</c:v>
                </c:pt>
                <c:pt idx="814">
                  <c:v>-90.028563580231818</c:v>
                </c:pt>
                <c:pt idx="815">
                  <c:v>-90.027913393887189</c:v>
                </c:pt>
                <c:pt idx="816">
                  <c:v>-90.027278007582566</c:v>
                </c:pt>
                <c:pt idx="817">
                  <c:v>-90.026657084428493</c:v>
                </c:pt>
                <c:pt idx="818">
                  <c:v>-90.026050295203987</c:v>
                </c:pt>
              </c:numCache>
            </c:numRef>
          </c:yVal>
          <c:smooth val="1"/>
          <c:extLst>
            <c:ext xmlns:c16="http://schemas.microsoft.com/office/drawing/2014/chart" uri="{C3380CC4-5D6E-409C-BE32-E72D297353CC}">
              <c16:uniqueId val="{00000000-9647-4C25-AC02-9AC85E218214}"/>
            </c:ext>
          </c:extLst>
        </c:ser>
        <c:ser>
          <c:idx val="1"/>
          <c:order val="1"/>
          <c:tx>
            <c:v>Compensation</c:v>
          </c:tx>
          <c:marker>
            <c:symbol val="none"/>
          </c:marker>
          <c:xVal>
            <c:numRef>
              <c:f>Sheet2!$W$4:$W$822</c:f>
              <c:numCache>
                <c:formatCode>0</c:formatCode>
                <c:ptCount val="819"/>
                <c:pt idx="0">
                  <c:v>100</c:v>
                </c:pt>
                <c:pt idx="1">
                  <c:v>102.32929922807543</c:v>
                </c:pt>
                <c:pt idx="2">
                  <c:v>104.71285480508999</c:v>
                </c:pt>
                <c:pt idx="3">
                  <c:v>107.15193052376068</c:v>
                </c:pt>
                <c:pt idx="4">
                  <c:v>109.64781961431854</c:v>
                </c:pt>
                <c:pt idx="5">
                  <c:v>112.20184543019636</c:v>
                </c:pt>
                <c:pt idx="6">
                  <c:v>114.81536214968834</c:v>
                </c:pt>
                <c:pt idx="7">
                  <c:v>117.489755493953</c:v>
                </c:pt>
                <c:pt idx="8">
                  <c:v>120.22644346174133</c:v>
                </c:pt>
                <c:pt idx="9">
                  <c:v>123.02687708123818</c:v>
                </c:pt>
                <c:pt idx="10">
                  <c:v>125.8925411794168</c:v>
                </c:pt>
                <c:pt idx="11">
                  <c:v>128.82495516931345</c:v>
                </c:pt>
                <c:pt idx="12">
                  <c:v>131.82567385564076</c:v>
                </c:pt>
                <c:pt idx="13">
                  <c:v>134.89628825916535</c:v>
                </c:pt>
                <c:pt idx="14">
                  <c:v>138.03842646028852</c:v>
                </c:pt>
                <c:pt idx="15">
                  <c:v>141.25375446227542</c:v>
                </c:pt>
                <c:pt idx="16">
                  <c:v>144.54397707459276</c:v>
                </c:pt>
                <c:pt idx="17">
                  <c:v>147.91083881682073</c:v>
                </c:pt>
                <c:pt idx="18">
                  <c:v>151.35612484362088</c:v>
                </c:pt>
                <c:pt idx="19">
                  <c:v>154.88166189124817</c:v>
                </c:pt>
                <c:pt idx="20">
                  <c:v>158.48931924611136</c:v>
                </c:pt>
                <c:pt idx="21">
                  <c:v>162.18100973589299</c:v>
                </c:pt>
                <c:pt idx="22">
                  <c:v>165.95869074375614</c:v>
                </c:pt>
                <c:pt idx="23">
                  <c:v>169.82436524617447</c:v>
                </c:pt>
                <c:pt idx="24">
                  <c:v>173.78008287493756</c:v>
                </c:pt>
                <c:pt idx="25">
                  <c:v>177.82794100389236</c:v>
                </c:pt>
                <c:pt idx="26">
                  <c:v>181.97008586099841</c:v>
                </c:pt>
                <c:pt idx="27">
                  <c:v>186.2087136662868</c:v>
                </c:pt>
                <c:pt idx="28">
                  <c:v>190.54607179632478</c:v>
                </c:pt>
                <c:pt idx="29">
                  <c:v>194.98445997580464</c:v>
                </c:pt>
                <c:pt idx="30">
                  <c:v>199.52623149688804</c:v>
                </c:pt>
                <c:pt idx="31">
                  <c:v>204.17379446695298</c:v>
                </c:pt>
                <c:pt idx="32">
                  <c:v>208.92961308540401</c:v>
                </c:pt>
                <c:pt idx="33">
                  <c:v>213.79620895022333</c:v>
                </c:pt>
                <c:pt idx="34">
                  <c:v>218.77616239495538</c:v>
                </c:pt>
                <c:pt idx="35">
                  <c:v>223.87211385683403</c:v>
                </c:pt>
                <c:pt idx="36">
                  <c:v>229.08676527677738</c:v>
                </c:pt>
                <c:pt idx="37">
                  <c:v>234.42288153199235</c:v>
                </c:pt>
                <c:pt idx="38">
                  <c:v>239.88329190194906</c:v>
                </c:pt>
                <c:pt idx="39">
                  <c:v>245.47089156850305</c:v>
                </c:pt>
                <c:pt idx="40">
                  <c:v>251.188643150958</c:v>
                </c:pt>
                <c:pt idx="41">
                  <c:v>257.03957827688646</c:v>
                </c:pt>
                <c:pt idx="42">
                  <c:v>263.02679918953822</c:v>
                </c:pt>
                <c:pt idx="43">
                  <c:v>269.15348039269156</c:v>
                </c:pt>
                <c:pt idx="44">
                  <c:v>275.42287033381666</c:v>
                </c:pt>
                <c:pt idx="45">
                  <c:v>281.83829312644548</c:v>
                </c:pt>
                <c:pt idx="46">
                  <c:v>288.40315031266067</c:v>
                </c:pt>
                <c:pt idx="47">
                  <c:v>295.12092266663865</c:v>
                </c:pt>
                <c:pt idx="48">
                  <c:v>301.99517204020162</c:v>
                </c:pt>
                <c:pt idx="49">
                  <c:v>309.0295432513592</c:v>
                </c:pt>
                <c:pt idx="50">
                  <c:v>316.22776601683802</c:v>
                </c:pt>
                <c:pt idx="51">
                  <c:v>323.59365692962831</c:v>
                </c:pt>
                <c:pt idx="52">
                  <c:v>331.13112148259125</c:v>
                </c:pt>
                <c:pt idx="53">
                  <c:v>338.84415613920271</c:v>
                </c:pt>
                <c:pt idx="54">
                  <c:v>346.73685045253183</c:v>
                </c:pt>
                <c:pt idx="55">
                  <c:v>354.81338923357555</c:v>
                </c:pt>
                <c:pt idx="56">
                  <c:v>363.07805477010157</c:v>
                </c:pt>
                <c:pt idx="57">
                  <c:v>371.53522909717276</c:v>
                </c:pt>
                <c:pt idx="58">
                  <c:v>380.1893963205614</c:v>
                </c:pt>
                <c:pt idx="59">
                  <c:v>389.04514499428075</c:v>
                </c:pt>
                <c:pt idx="60">
                  <c:v>398.10717055349755</c:v>
                </c:pt>
                <c:pt idx="61">
                  <c:v>407.38027780411301</c:v>
                </c:pt>
                <c:pt idx="62">
                  <c:v>416.86938347033561</c:v>
                </c:pt>
                <c:pt idx="63">
                  <c:v>426.57951880159266</c:v>
                </c:pt>
                <c:pt idx="64">
                  <c:v>436.51583224016611</c:v>
                </c:pt>
                <c:pt idx="65">
                  <c:v>446.68359215096325</c:v>
                </c:pt>
                <c:pt idx="66">
                  <c:v>457.08818961487509</c:v>
                </c:pt>
                <c:pt idx="67">
                  <c:v>467.73514128719819</c:v>
                </c:pt>
                <c:pt idx="68">
                  <c:v>478.63009232263857</c:v>
                </c:pt>
                <c:pt idx="69">
                  <c:v>489.77881936844631</c:v>
                </c:pt>
                <c:pt idx="70">
                  <c:v>501.18723362727235</c:v>
                </c:pt>
                <c:pt idx="71">
                  <c:v>512.86138399136485</c:v>
                </c:pt>
                <c:pt idx="72">
                  <c:v>524.80746024977282</c:v>
                </c:pt>
                <c:pt idx="73">
                  <c:v>537.03179637025289</c:v>
                </c:pt>
                <c:pt idx="74">
                  <c:v>549.54087385762466</c:v>
                </c:pt>
                <c:pt idx="75">
                  <c:v>562.34132519034915</c:v>
                </c:pt>
                <c:pt idx="76">
                  <c:v>575.43993733715695</c:v>
                </c:pt>
                <c:pt idx="77">
                  <c:v>588.84365535558948</c:v>
                </c:pt>
                <c:pt idx="78">
                  <c:v>602.55958607435821</c:v>
                </c:pt>
                <c:pt idx="79">
                  <c:v>616.59500186148261</c:v>
                </c:pt>
                <c:pt idx="80">
                  <c:v>630.95734448019368</c:v>
                </c:pt>
                <c:pt idx="81">
                  <c:v>645.65422903465583</c:v>
                </c:pt>
                <c:pt idx="82">
                  <c:v>660.6934480075962</c:v>
                </c:pt>
                <c:pt idx="83">
                  <c:v>676.0829753919819</c:v>
                </c:pt>
                <c:pt idx="84">
                  <c:v>691.8309709189366</c:v>
                </c:pt>
                <c:pt idx="85">
                  <c:v>707.94578438413862</c:v>
                </c:pt>
                <c:pt idx="86">
                  <c:v>724.4359600749907</c:v>
                </c:pt>
                <c:pt idx="87">
                  <c:v>741.31024130091816</c:v>
                </c:pt>
                <c:pt idx="88">
                  <c:v>758.57757502918366</c:v>
                </c:pt>
                <c:pt idx="89">
                  <c:v>776.2471166286922</c:v>
                </c:pt>
                <c:pt idx="90">
                  <c:v>794.32823472428197</c:v>
                </c:pt>
                <c:pt idx="91">
                  <c:v>812.83051616409966</c:v>
                </c:pt>
                <c:pt idx="92">
                  <c:v>831.76377110267129</c:v>
                </c:pt>
                <c:pt idx="93">
                  <c:v>851.13803820237661</c:v>
                </c:pt>
                <c:pt idx="94">
                  <c:v>870.96358995608068</c:v>
                </c:pt>
                <c:pt idx="95">
                  <c:v>891.25093813374565</c:v>
                </c:pt>
                <c:pt idx="96">
                  <c:v>912.01083935590975</c:v>
                </c:pt>
                <c:pt idx="97">
                  <c:v>933.25430079699174</c:v>
                </c:pt>
                <c:pt idx="98">
                  <c:v>954.99258602143652</c:v>
                </c:pt>
                <c:pt idx="99">
                  <c:v>977.23722095581127</c:v>
                </c:pt>
                <c:pt idx="100">
                  <c:v>1000</c:v>
                </c:pt>
                <c:pt idx="101">
                  <c:v>1023.2929922807544</c:v>
                </c:pt>
                <c:pt idx="102">
                  <c:v>1047.1285480508998</c:v>
                </c:pt>
                <c:pt idx="103">
                  <c:v>1071.5193052376067</c:v>
                </c:pt>
                <c:pt idx="104">
                  <c:v>1096.4781961431861</c:v>
                </c:pt>
                <c:pt idx="105">
                  <c:v>1122.0184543019634</c:v>
                </c:pt>
                <c:pt idx="106">
                  <c:v>1148.1536214968835</c:v>
                </c:pt>
                <c:pt idx="107">
                  <c:v>1174.8975549395293</c:v>
                </c:pt>
                <c:pt idx="108">
                  <c:v>1202.2644346174136</c:v>
                </c:pt>
                <c:pt idx="109">
                  <c:v>1230.2687708123822</c:v>
                </c:pt>
                <c:pt idx="110">
                  <c:v>1258.9254117941678</c:v>
                </c:pt>
                <c:pt idx="111">
                  <c:v>1288.2495516931342</c:v>
                </c:pt>
                <c:pt idx="112">
                  <c:v>1318.2567385564084</c:v>
                </c:pt>
                <c:pt idx="113">
                  <c:v>1348.9628825916539</c:v>
                </c:pt>
                <c:pt idx="114">
                  <c:v>1380.3842646028861</c:v>
                </c:pt>
                <c:pt idx="115">
                  <c:v>1412.5375446227542</c:v>
                </c:pt>
                <c:pt idx="116">
                  <c:v>1445.4397707459284</c:v>
                </c:pt>
                <c:pt idx="117">
                  <c:v>1479.1083881682084</c:v>
                </c:pt>
                <c:pt idx="118">
                  <c:v>1513.5612484362091</c:v>
                </c:pt>
                <c:pt idx="119">
                  <c:v>1548.816618912482</c:v>
                </c:pt>
                <c:pt idx="120">
                  <c:v>1584.8931924611154</c:v>
                </c:pt>
                <c:pt idx="121">
                  <c:v>1621.8100973589303</c:v>
                </c:pt>
                <c:pt idx="122">
                  <c:v>1659.5869074375623</c:v>
                </c:pt>
                <c:pt idx="123">
                  <c:v>1698.2436524617444</c:v>
                </c:pt>
                <c:pt idx="124">
                  <c:v>1737.8008287493767</c:v>
                </c:pt>
                <c:pt idx="125">
                  <c:v>1778.2794100389242</c:v>
                </c:pt>
                <c:pt idx="126">
                  <c:v>1819.700858609983</c:v>
                </c:pt>
                <c:pt idx="127">
                  <c:v>1862.0871366628685</c:v>
                </c:pt>
                <c:pt idx="128">
                  <c:v>1905.460717963248</c:v>
                </c:pt>
                <c:pt idx="129">
                  <c:v>1949.8445997580459</c:v>
                </c:pt>
                <c:pt idx="130">
                  <c:v>1995.2623149688802</c:v>
                </c:pt>
                <c:pt idx="131">
                  <c:v>2041.7379446695315</c:v>
                </c:pt>
                <c:pt idx="132">
                  <c:v>2089.2961308540398</c:v>
                </c:pt>
                <c:pt idx="133">
                  <c:v>2137.962089502234</c:v>
                </c:pt>
                <c:pt idx="134">
                  <c:v>2187.7616239495524</c:v>
                </c:pt>
                <c:pt idx="135">
                  <c:v>2238.7211385683413</c:v>
                </c:pt>
                <c:pt idx="136">
                  <c:v>2290.8676527677744</c:v>
                </c:pt>
                <c:pt idx="137">
                  <c:v>2344.2288153199233</c:v>
                </c:pt>
                <c:pt idx="138">
                  <c:v>2398.8329190194913</c:v>
                </c:pt>
                <c:pt idx="139">
                  <c:v>2454.7089156850329</c:v>
                </c:pt>
                <c:pt idx="140">
                  <c:v>2511.8864315095807</c:v>
                </c:pt>
                <c:pt idx="141">
                  <c:v>2570.3957827688664</c:v>
                </c:pt>
                <c:pt idx="142">
                  <c:v>2630.2679918953818</c:v>
                </c:pt>
                <c:pt idx="143">
                  <c:v>2691.5348039269179</c:v>
                </c:pt>
                <c:pt idx="144">
                  <c:v>2754.2287033381681</c:v>
                </c:pt>
                <c:pt idx="145">
                  <c:v>2818.3829312644552</c:v>
                </c:pt>
                <c:pt idx="146">
                  <c:v>2884.0315031266073</c:v>
                </c:pt>
                <c:pt idx="147">
                  <c:v>2951.2092266663894</c:v>
                </c:pt>
                <c:pt idx="148">
                  <c:v>3019.9517204020167</c:v>
                </c:pt>
                <c:pt idx="149">
                  <c:v>3090.2954325135938</c:v>
                </c:pt>
                <c:pt idx="150">
                  <c:v>3162.2776601683827</c:v>
                </c:pt>
                <c:pt idx="151">
                  <c:v>3235.9365692962824</c:v>
                </c:pt>
                <c:pt idx="152">
                  <c:v>3311.3112148259138</c:v>
                </c:pt>
                <c:pt idx="153">
                  <c:v>3388.4415613920246</c:v>
                </c:pt>
                <c:pt idx="154">
                  <c:v>3467.3685045253183</c:v>
                </c:pt>
                <c:pt idx="155">
                  <c:v>3548.1338923357566</c:v>
                </c:pt>
                <c:pt idx="156">
                  <c:v>3630.7805477010152</c:v>
                </c:pt>
                <c:pt idx="157">
                  <c:v>3715.3522909717267</c:v>
                </c:pt>
                <c:pt idx="158">
                  <c:v>3801.8939632056163</c:v>
                </c:pt>
                <c:pt idx="159">
                  <c:v>3890.4514499428064</c:v>
                </c:pt>
                <c:pt idx="160">
                  <c:v>3981.071705534976</c:v>
                </c:pt>
                <c:pt idx="161">
                  <c:v>4073.8027780411271</c:v>
                </c:pt>
                <c:pt idx="162">
                  <c:v>4168.6938347033574</c:v>
                </c:pt>
                <c:pt idx="163">
                  <c:v>4265.7951880159289</c:v>
                </c:pt>
                <c:pt idx="164">
                  <c:v>4365.1583224016622</c:v>
                </c:pt>
                <c:pt idx="165">
                  <c:v>4466.8359215096334</c:v>
                </c:pt>
                <c:pt idx="166">
                  <c:v>4570.8818961487559</c:v>
                </c:pt>
                <c:pt idx="167">
                  <c:v>4677.3514128719835</c:v>
                </c:pt>
                <c:pt idx="168">
                  <c:v>4786.3009232263885</c:v>
                </c:pt>
                <c:pt idx="169">
                  <c:v>4897.7881936844624</c:v>
                </c:pt>
                <c:pt idx="170">
                  <c:v>5011.8723362727269</c:v>
                </c:pt>
                <c:pt idx="171">
                  <c:v>5128.6138399136516</c:v>
                </c:pt>
                <c:pt idx="172">
                  <c:v>5248.0746024977288</c:v>
                </c:pt>
                <c:pt idx="173">
                  <c:v>5370.3179637025296</c:v>
                </c:pt>
                <c:pt idx="174">
                  <c:v>5495.4087385762532</c:v>
                </c:pt>
                <c:pt idx="175">
                  <c:v>5623.4132519034929</c:v>
                </c:pt>
                <c:pt idx="176">
                  <c:v>5754.3993733715706</c:v>
                </c:pt>
                <c:pt idx="177">
                  <c:v>5888.4365535558954</c:v>
                </c:pt>
                <c:pt idx="178">
                  <c:v>6025.5958607435778</c:v>
                </c:pt>
                <c:pt idx="179">
                  <c:v>6165.9500186148271</c:v>
                </c:pt>
                <c:pt idx="180">
                  <c:v>6309.5734448019321</c:v>
                </c:pt>
                <c:pt idx="181">
                  <c:v>6456.5422903465596</c:v>
                </c:pt>
                <c:pt idx="182">
                  <c:v>6606.9344800759645</c:v>
                </c:pt>
                <c:pt idx="183">
                  <c:v>6760.8297539198211</c:v>
                </c:pt>
                <c:pt idx="184">
                  <c:v>6918.3097091893669</c:v>
                </c:pt>
                <c:pt idx="185">
                  <c:v>7079.4578438413873</c:v>
                </c:pt>
                <c:pt idx="186">
                  <c:v>7244.3596007499027</c:v>
                </c:pt>
                <c:pt idx="187">
                  <c:v>7413.1024130091828</c:v>
                </c:pt>
                <c:pt idx="188">
                  <c:v>7585.7757502918375</c:v>
                </c:pt>
                <c:pt idx="189">
                  <c:v>7762.4711662869231</c:v>
                </c:pt>
                <c:pt idx="190">
                  <c:v>7943.2823472428208</c:v>
                </c:pt>
                <c:pt idx="191">
                  <c:v>8128.3051616409975</c:v>
                </c:pt>
                <c:pt idx="192">
                  <c:v>8317.6377110267131</c:v>
                </c:pt>
                <c:pt idx="193">
                  <c:v>8511.3803820237772</c:v>
                </c:pt>
                <c:pt idx="194">
                  <c:v>8709.6358995608098</c:v>
                </c:pt>
                <c:pt idx="195">
                  <c:v>8912.509381337466</c:v>
                </c:pt>
                <c:pt idx="196">
                  <c:v>9120.1083935590977</c:v>
                </c:pt>
                <c:pt idx="197">
                  <c:v>9332.5430079699199</c:v>
                </c:pt>
                <c:pt idx="198">
                  <c:v>9549.9258602143673</c:v>
                </c:pt>
                <c:pt idx="199">
                  <c:v>9772.3722095581143</c:v>
                </c:pt>
                <c:pt idx="200">
                  <c:v>10000</c:v>
                </c:pt>
                <c:pt idx="201">
                  <c:v>10232.929922807547</c:v>
                </c:pt>
                <c:pt idx="202">
                  <c:v>10471.285480508999</c:v>
                </c:pt>
                <c:pt idx="203">
                  <c:v>10715.193052376069</c:v>
                </c:pt>
                <c:pt idx="204">
                  <c:v>10964.781961431863</c:v>
                </c:pt>
                <c:pt idx="205">
                  <c:v>11220.184543019637</c:v>
                </c:pt>
                <c:pt idx="206">
                  <c:v>11481.536214968839</c:v>
                </c:pt>
                <c:pt idx="207">
                  <c:v>11748.975549395294</c:v>
                </c:pt>
                <c:pt idx="208">
                  <c:v>12022.644346174138</c:v>
                </c:pt>
                <c:pt idx="209">
                  <c:v>12302.687708123824</c:v>
                </c:pt>
                <c:pt idx="210">
                  <c:v>12589.25411794168</c:v>
                </c:pt>
                <c:pt idx="211">
                  <c:v>12882.495516931347</c:v>
                </c:pt>
                <c:pt idx="212">
                  <c:v>13182.567385564089</c:v>
                </c:pt>
                <c:pt idx="213">
                  <c:v>13489.628825916541</c:v>
                </c:pt>
                <c:pt idx="214">
                  <c:v>13803.842646028863</c:v>
                </c:pt>
                <c:pt idx="215">
                  <c:v>14125.375446227545</c:v>
                </c:pt>
                <c:pt idx="216">
                  <c:v>14454.397707459288</c:v>
                </c:pt>
                <c:pt idx="217">
                  <c:v>14791.083881682087</c:v>
                </c:pt>
                <c:pt idx="218">
                  <c:v>15135.612484362093</c:v>
                </c:pt>
                <c:pt idx="219">
                  <c:v>15488.166189124822</c:v>
                </c:pt>
                <c:pt idx="220">
                  <c:v>15848.931924611155</c:v>
                </c:pt>
                <c:pt idx="221">
                  <c:v>16218.100973589308</c:v>
                </c:pt>
                <c:pt idx="222">
                  <c:v>16595.869074375627</c:v>
                </c:pt>
                <c:pt idx="223">
                  <c:v>16982.436524617446</c:v>
                </c:pt>
                <c:pt idx="224">
                  <c:v>17378.008287493773</c:v>
                </c:pt>
                <c:pt idx="225">
                  <c:v>17782.794100389245</c:v>
                </c:pt>
                <c:pt idx="226">
                  <c:v>18197.008586099833</c:v>
                </c:pt>
                <c:pt idx="227">
                  <c:v>18620.871366628686</c:v>
                </c:pt>
                <c:pt idx="228">
                  <c:v>19054.607179632483</c:v>
                </c:pt>
                <c:pt idx="229">
                  <c:v>19498.445997580464</c:v>
                </c:pt>
                <c:pt idx="230">
                  <c:v>19952.623149688803</c:v>
                </c:pt>
                <c:pt idx="231">
                  <c:v>20417.379446695319</c:v>
                </c:pt>
                <c:pt idx="232">
                  <c:v>20892.961308540398</c:v>
                </c:pt>
                <c:pt idx="233">
                  <c:v>21379.620895022344</c:v>
                </c:pt>
                <c:pt idx="234">
                  <c:v>21877.616239495528</c:v>
                </c:pt>
                <c:pt idx="235">
                  <c:v>22387.211385683418</c:v>
                </c:pt>
                <c:pt idx="236">
                  <c:v>22908.676527677748</c:v>
                </c:pt>
                <c:pt idx="237">
                  <c:v>23442.288153199239</c:v>
                </c:pt>
                <c:pt idx="238">
                  <c:v>23988.32919019492</c:v>
                </c:pt>
                <c:pt idx="239">
                  <c:v>24547.089156850339</c:v>
                </c:pt>
                <c:pt idx="240">
                  <c:v>25118.864315095812</c:v>
                </c:pt>
                <c:pt idx="241">
                  <c:v>25703.957827688668</c:v>
                </c:pt>
                <c:pt idx="242">
                  <c:v>26302.679918953821</c:v>
                </c:pt>
                <c:pt idx="243">
                  <c:v>26915.348039269185</c:v>
                </c:pt>
                <c:pt idx="244">
                  <c:v>27542.28703338169</c:v>
                </c:pt>
                <c:pt idx="245">
                  <c:v>28183.829312644561</c:v>
                </c:pt>
                <c:pt idx="246">
                  <c:v>28840.315031266076</c:v>
                </c:pt>
                <c:pt idx="247">
                  <c:v>29512.092266663898</c:v>
                </c:pt>
                <c:pt idx="248">
                  <c:v>30199.517204020176</c:v>
                </c:pt>
                <c:pt idx="249">
                  <c:v>30902.954325135921</c:v>
                </c:pt>
                <c:pt idx="250">
                  <c:v>31622.776601684531</c:v>
                </c:pt>
                <c:pt idx="251">
                  <c:v>32359.36569296358</c:v>
                </c:pt>
                <c:pt idx="252">
                  <c:v>33113.112148259883</c:v>
                </c:pt>
                <c:pt idx="253">
                  <c:v>33884.415613921039</c:v>
                </c:pt>
                <c:pt idx="254">
                  <c:v>34673.685045253958</c:v>
                </c:pt>
                <c:pt idx="255">
                  <c:v>35481.338923358424</c:v>
                </c:pt>
                <c:pt idx="256">
                  <c:v>36307.805477010959</c:v>
                </c:pt>
                <c:pt idx="257">
                  <c:v>37153.522909718165</c:v>
                </c:pt>
                <c:pt idx="258">
                  <c:v>38018.939632056979</c:v>
                </c:pt>
                <c:pt idx="259">
                  <c:v>38904.514499429002</c:v>
                </c:pt>
                <c:pt idx="260">
                  <c:v>39810.717055350688</c:v>
                </c:pt>
                <c:pt idx="261">
                  <c:v>40738.02778041226</c:v>
                </c:pt>
                <c:pt idx="262">
                  <c:v>41686.938347034535</c:v>
                </c:pt>
                <c:pt idx="263">
                  <c:v>42657.95188016029</c:v>
                </c:pt>
                <c:pt idx="264">
                  <c:v>43651.583224017639</c:v>
                </c:pt>
                <c:pt idx="265">
                  <c:v>44668.359215097371</c:v>
                </c:pt>
                <c:pt idx="266">
                  <c:v>45708.818961488585</c:v>
                </c:pt>
                <c:pt idx="267">
                  <c:v>46773.514128720919</c:v>
                </c:pt>
                <c:pt idx="268">
                  <c:v>47863.009232264958</c:v>
                </c:pt>
                <c:pt idx="269">
                  <c:v>48977.881936845763</c:v>
                </c:pt>
                <c:pt idx="270">
                  <c:v>50118.7233627284</c:v>
                </c:pt>
                <c:pt idx="271">
                  <c:v>51286.138399137766</c:v>
                </c:pt>
                <c:pt idx="272">
                  <c:v>52480.746024978471</c:v>
                </c:pt>
                <c:pt idx="273">
                  <c:v>53703.179637026609</c:v>
                </c:pt>
                <c:pt idx="274">
                  <c:v>54954.087385763814</c:v>
                </c:pt>
                <c:pt idx="275">
                  <c:v>56234.132519036291</c:v>
                </c:pt>
                <c:pt idx="276">
                  <c:v>57543.9937337171</c:v>
                </c:pt>
                <c:pt idx="277">
                  <c:v>58884.365535560224</c:v>
                </c:pt>
                <c:pt idx="278">
                  <c:v>60255.958607437242</c:v>
                </c:pt>
                <c:pt idx="279">
                  <c:v>61659.500186149708</c:v>
                </c:pt>
                <c:pt idx="280">
                  <c:v>63095.734448020849</c:v>
                </c:pt>
                <c:pt idx="281">
                  <c:v>64565.422903467101</c:v>
                </c:pt>
                <c:pt idx="282">
                  <c:v>66069.344800761188</c:v>
                </c:pt>
                <c:pt idx="283">
                  <c:v>67608.29753919979</c:v>
                </c:pt>
                <c:pt idx="284">
                  <c:v>69183.097091895295</c:v>
                </c:pt>
                <c:pt idx="285">
                  <c:v>70794.578438415469</c:v>
                </c:pt>
                <c:pt idx="286">
                  <c:v>72443.596007500717</c:v>
                </c:pt>
                <c:pt idx="287">
                  <c:v>74131.024130093487</c:v>
                </c:pt>
                <c:pt idx="288">
                  <c:v>75857.757502920154</c:v>
                </c:pt>
                <c:pt idx="289">
                  <c:v>77624.711662870977</c:v>
                </c:pt>
                <c:pt idx="290">
                  <c:v>79432.823472430129</c:v>
                </c:pt>
                <c:pt idx="291">
                  <c:v>81283.051616411802</c:v>
                </c:pt>
                <c:pt idx="292">
                  <c:v>83176.377110270929</c:v>
                </c:pt>
                <c:pt idx="293">
                  <c:v>85113.803820239584</c:v>
                </c:pt>
                <c:pt idx="294">
                  <c:v>87096.358995612216</c:v>
                </c:pt>
                <c:pt idx="295">
                  <c:v>89125.093813378786</c:v>
                </c:pt>
                <c:pt idx="296">
                  <c:v>91201.083935595307</c:v>
                </c:pt>
                <c:pt idx="297">
                  <c:v>93325.430079703525</c:v>
                </c:pt>
                <c:pt idx="298">
                  <c:v>95499.258602148111</c:v>
                </c:pt>
                <c:pt idx="299">
                  <c:v>97723.722095585676</c:v>
                </c:pt>
                <c:pt idx="300">
                  <c:v>100000.00000000471</c:v>
                </c:pt>
                <c:pt idx="301">
                  <c:v>102329.29922808021</c:v>
                </c:pt>
                <c:pt idx="302">
                  <c:v>104712.85480509486</c:v>
                </c:pt>
                <c:pt idx="303">
                  <c:v>107151.93052376565</c:v>
                </c:pt>
                <c:pt idx="304">
                  <c:v>109647.81961432361</c:v>
                </c:pt>
                <c:pt idx="305">
                  <c:v>112201.84543020178</c:v>
                </c:pt>
                <c:pt idx="306">
                  <c:v>114815.36214969361</c:v>
                </c:pt>
                <c:pt idx="307">
                  <c:v>117489.75549395839</c:v>
                </c:pt>
                <c:pt idx="308">
                  <c:v>120226.44346174685</c:v>
                </c:pt>
                <c:pt idx="309">
                  <c:v>123026.87708124405</c:v>
                </c:pt>
                <c:pt idx="310">
                  <c:v>125892.54117942275</c:v>
                </c:pt>
                <c:pt idx="311">
                  <c:v>128824.95516931932</c:v>
                </c:pt>
                <c:pt idx="312">
                  <c:v>131825.67385564678</c:v>
                </c:pt>
                <c:pt idx="313">
                  <c:v>134896.28825917176</c:v>
                </c:pt>
                <c:pt idx="314">
                  <c:v>138038.42646029504</c:v>
                </c:pt>
                <c:pt idx="315">
                  <c:v>141253.75446228212</c:v>
                </c:pt>
                <c:pt idx="316">
                  <c:v>144543.97707459933</c:v>
                </c:pt>
                <c:pt idx="317">
                  <c:v>147910.83881682772</c:v>
                </c:pt>
                <c:pt idx="318">
                  <c:v>151356.12484362794</c:v>
                </c:pt>
                <c:pt idx="319">
                  <c:v>154881.66189125541</c:v>
                </c:pt>
                <c:pt idx="320">
                  <c:v>158489.3192461188</c:v>
                </c:pt>
                <c:pt idx="321">
                  <c:v>162181.00973590088</c:v>
                </c:pt>
                <c:pt idx="322">
                  <c:v>165958.69074376384</c:v>
                </c:pt>
                <c:pt idx="323">
                  <c:v>169824.36524618237</c:v>
                </c:pt>
                <c:pt idx="324">
                  <c:v>173780.08287494563</c:v>
                </c:pt>
                <c:pt idx="325">
                  <c:v>177827.94100390084</c:v>
                </c:pt>
                <c:pt idx="326">
                  <c:v>181970.0858610071</c:v>
                </c:pt>
                <c:pt idx="327">
                  <c:v>186208.71366629537</c:v>
                </c:pt>
                <c:pt idx="328">
                  <c:v>190546.07179633353</c:v>
                </c:pt>
                <c:pt idx="329">
                  <c:v>194984.45997581352</c:v>
                </c:pt>
                <c:pt idx="330">
                  <c:v>199526.2314968975</c:v>
                </c:pt>
                <c:pt idx="331">
                  <c:v>204173.79446696263</c:v>
                </c:pt>
                <c:pt idx="332">
                  <c:v>208929.61308541353</c:v>
                </c:pt>
                <c:pt idx="333">
                  <c:v>213796.20895023298</c:v>
                </c:pt>
                <c:pt idx="334">
                  <c:v>218776.16239496562</c:v>
                </c:pt>
                <c:pt idx="335">
                  <c:v>223872.11385684973</c:v>
                </c:pt>
                <c:pt idx="336">
                  <c:v>229086.76527679298</c:v>
                </c:pt>
                <c:pt idx="337">
                  <c:v>234422.88153200864</c:v>
                </c:pt>
                <c:pt idx="338">
                  <c:v>239883.29190196586</c:v>
                </c:pt>
                <c:pt idx="339">
                  <c:v>245470.89156852019</c:v>
                </c:pt>
                <c:pt idx="340">
                  <c:v>251188.64315097555</c:v>
                </c:pt>
                <c:pt idx="341">
                  <c:v>257039.57827690477</c:v>
                </c:pt>
                <c:pt idx="342">
                  <c:v>263026.79918955651</c:v>
                </c:pt>
                <c:pt idx="343">
                  <c:v>269153.48039271031</c:v>
                </c:pt>
                <c:pt idx="344">
                  <c:v>275422.87033383577</c:v>
                </c:pt>
                <c:pt idx="345">
                  <c:v>281838.2931264654</c:v>
                </c:pt>
                <c:pt idx="346">
                  <c:v>288403.1503126811</c:v>
                </c:pt>
                <c:pt idx="347">
                  <c:v>295120.922666659</c:v>
                </c:pt>
                <c:pt idx="348">
                  <c:v>301995.1720402225</c:v>
                </c:pt>
                <c:pt idx="349">
                  <c:v>309029.54325138091</c:v>
                </c:pt>
                <c:pt idx="350">
                  <c:v>316227.76601686032</c:v>
                </c:pt>
                <c:pt idx="351">
                  <c:v>323593.6569296511</c:v>
                </c:pt>
                <c:pt idx="352">
                  <c:v>331131.1214826139</c:v>
                </c:pt>
                <c:pt idx="353">
                  <c:v>338844.15613922582</c:v>
                </c:pt>
                <c:pt idx="354">
                  <c:v>346736.85045255604</c:v>
                </c:pt>
                <c:pt idx="355">
                  <c:v>354813.38923360041</c:v>
                </c:pt>
                <c:pt idx="356">
                  <c:v>363078.05477012682</c:v>
                </c:pt>
                <c:pt idx="357">
                  <c:v>371535.22909719788</c:v>
                </c:pt>
                <c:pt idx="358">
                  <c:v>380189.39632058778</c:v>
                </c:pt>
                <c:pt idx="359">
                  <c:v>389045.14499430778</c:v>
                </c:pt>
                <c:pt idx="360">
                  <c:v>398107.17055352498</c:v>
                </c:pt>
                <c:pt idx="361">
                  <c:v>407380.27780414105</c:v>
                </c:pt>
                <c:pt idx="362">
                  <c:v>416869.38347036514</c:v>
                </c:pt>
                <c:pt idx="363">
                  <c:v>426579.51880162227</c:v>
                </c:pt>
                <c:pt idx="364">
                  <c:v>436515.83224019624</c:v>
                </c:pt>
                <c:pt idx="365">
                  <c:v>446683.59215099411</c:v>
                </c:pt>
                <c:pt idx="366">
                  <c:v>457088.18961490749</c:v>
                </c:pt>
                <c:pt idx="367">
                  <c:v>467735.14128723129</c:v>
                </c:pt>
                <c:pt idx="368">
                  <c:v>478630.09232267219</c:v>
                </c:pt>
                <c:pt idx="369">
                  <c:v>489778.81936847995</c:v>
                </c:pt>
                <c:pt idx="370">
                  <c:v>501187.23362730764</c:v>
                </c:pt>
                <c:pt idx="371">
                  <c:v>512861.383991401</c:v>
                </c:pt>
                <c:pt idx="372">
                  <c:v>524807.46024980955</c:v>
                </c:pt>
                <c:pt idx="373">
                  <c:v>537031.79637029045</c:v>
                </c:pt>
                <c:pt idx="374">
                  <c:v>549540.87385766313</c:v>
                </c:pt>
                <c:pt idx="375">
                  <c:v>562341.32519038848</c:v>
                </c:pt>
                <c:pt idx="376">
                  <c:v>575439.93733719713</c:v>
                </c:pt>
                <c:pt idx="377">
                  <c:v>588843.65535563009</c:v>
                </c:pt>
                <c:pt idx="378">
                  <c:v>602559.58607441373</c:v>
                </c:pt>
                <c:pt idx="379">
                  <c:v>616595.00186153932</c:v>
                </c:pt>
                <c:pt idx="380">
                  <c:v>630957.34448025166</c:v>
                </c:pt>
                <c:pt idx="381">
                  <c:v>645654.22903471533</c:v>
                </c:pt>
                <c:pt idx="382">
                  <c:v>660693.44800765836</c:v>
                </c:pt>
                <c:pt idx="383">
                  <c:v>676082.97539204429</c:v>
                </c:pt>
                <c:pt idx="384">
                  <c:v>691830.97091900045</c:v>
                </c:pt>
                <c:pt idx="385">
                  <c:v>707945.78438420314</c:v>
                </c:pt>
                <c:pt idx="386">
                  <c:v>724435.96007505804</c:v>
                </c:pt>
                <c:pt idx="387">
                  <c:v>741310.24130098708</c:v>
                </c:pt>
                <c:pt idx="388">
                  <c:v>758577.57502925477</c:v>
                </c:pt>
                <c:pt idx="389">
                  <c:v>776247.11662876303</c:v>
                </c:pt>
                <c:pt idx="390">
                  <c:v>794328.23472435586</c:v>
                </c:pt>
                <c:pt idx="391">
                  <c:v>812830.51616417523</c:v>
                </c:pt>
                <c:pt idx="392">
                  <c:v>831763.77110274858</c:v>
                </c:pt>
                <c:pt idx="393">
                  <c:v>851138.03820245573</c:v>
                </c:pt>
                <c:pt idx="394">
                  <c:v>870963.5899561618</c:v>
                </c:pt>
                <c:pt idx="395">
                  <c:v>891250.93813382846</c:v>
                </c:pt>
                <c:pt idx="396">
                  <c:v>912010.83935599448</c:v>
                </c:pt>
                <c:pt idx="397">
                  <c:v>933254.30079707771</c:v>
                </c:pt>
                <c:pt idx="398">
                  <c:v>954992.58602152625</c:v>
                </c:pt>
                <c:pt idx="399">
                  <c:v>977237.22095590306</c:v>
                </c:pt>
                <c:pt idx="400">
                  <c:v>1000000.0000000926</c:v>
                </c:pt>
                <c:pt idx="401">
                  <c:v>1023292.9922808487</c:v>
                </c:pt>
                <c:pt idx="402">
                  <c:v>1047128.548050998</c:v>
                </c:pt>
                <c:pt idx="403">
                  <c:v>1071519.3052377072</c:v>
                </c:pt>
                <c:pt idx="404">
                  <c:v>1096478.1961432882</c:v>
                </c:pt>
                <c:pt idx="405">
                  <c:v>1122018.4543020669</c:v>
                </c:pt>
                <c:pt idx="406">
                  <c:v>1148153.6214969885</c:v>
                </c:pt>
                <c:pt idx="407">
                  <c:v>1174897.5549396398</c:v>
                </c:pt>
                <c:pt idx="408">
                  <c:v>1202264.4346175254</c:v>
                </c:pt>
                <c:pt idx="409">
                  <c:v>1230268.7708124965</c:v>
                </c:pt>
                <c:pt idx="410">
                  <c:v>1258925.4117942825</c:v>
                </c:pt>
                <c:pt idx="411">
                  <c:v>1288249.5516932542</c:v>
                </c:pt>
                <c:pt idx="412">
                  <c:v>1318256.7385565301</c:v>
                </c:pt>
                <c:pt idx="413">
                  <c:v>1348962.8825917793</c:v>
                </c:pt>
                <c:pt idx="414">
                  <c:v>1380384.2646030132</c:v>
                </c:pt>
                <c:pt idx="415">
                  <c:v>1412537.5446228881</c:v>
                </c:pt>
                <c:pt idx="416">
                  <c:v>1445439.7707460616</c:v>
                </c:pt>
                <c:pt idx="417">
                  <c:v>1479108.3881683447</c:v>
                </c:pt>
                <c:pt idx="418">
                  <c:v>1513561.2484363485</c:v>
                </c:pt>
                <c:pt idx="419">
                  <c:v>1548816.6189126275</c:v>
                </c:pt>
                <c:pt idx="420">
                  <c:v>1584893.1924612629</c:v>
                </c:pt>
                <c:pt idx="421">
                  <c:v>1621810.0973591171</c:v>
                </c:pt>
                <c:pt idx="422">
                  <c:v>1659586.9074377548</c:v>
                </c:pt>
                <c:pt idx="423">
                  <c:v>1698243.652461943</c:v>
                </c:pt>
                <c:pt idx="424">
                  <c:v>1737800.8287495789</c:v>
                </c:pt>
                <c:pt idx="425">
                  <c:v>1778279.4100391273</c:v>
                </c:pt>
                <c:pt idx="426">
                  <c:v>1819700.8586101958</c:v>
                </c:pt>
                <c:pt idx="427">
                  <c:v>1862087.1366630846</c:v>
                </c:pt>
                <c:pt idx="428">
                  <c:v>1905460.7179634692</c:v>
                </c:pt>
                <c:pt idx="429">
                  <c:v>1949844.5997582723</c:v>
                </c:pt>
                <c:pt idx="430">
                  <c:v>1995262.3149691082</c:v>
                </c:pt>
                <c:pt idx="431">
                  <c:v>2041737.9446697666</c:v>
                </c:pt>
                <c:pt idx="432">
                  <c:v>2089296.1308542823</c:v>
                </c:pt>
                <c:pt idx="433">
                  <c:v>2137962.0895024803</c:v>
                </c:pt>
                <c:pt idx="434">
                  <c:v>2187761.6239498062</c:v>
                </c:pt>
                <c:pt idx="435">
                  <c:v>2238721.138568603</c:v>
                </c:pt>
                <c:pt idx="436">
                  <c:v>2290867.6527680382</c:v>
                </c:pt>
                <c:pt idx="437">
                  <c:v>2344228.8153201933</c:v>
                </c:pt>
                <c:pt idx="438">
                  <c:v>2398832.9190197675</c:v>
                </c:pt>
                <c:pt idx="439">
                  <c:v>2454708.9156853179</c:v>
                </c:pt>
                <c:pt idx="440">
                  <c:v>2511886.4315098748</c:v>
                </c:pt>
                <c:pt idx="441">
                  <c:v>2570395.7827691603</c:v>
                </c:pt>
                <c:pt idx="442">
                  <c:v>2630267.991895685</c:v>
                </c:pt>
                <c:pt idx="443">
                  <c:v>2691534.8039272306</c:v>
                </c:pt>
                <c:pt idx="444">
                  <c:v>2754228.703338488</c:v>
                </c:pt>
                <c:pt idx="445">
                  <c:v>2818382.9312647828</c:v>
                </c:pt>
                <c:pt idx="446">
                  <c:v>2884031.5031269374</c:v>
                </c:pt>
                <c:pt idx="447">
                  <c:v>2951209.2266667299</c:v>
                </c:pt>
                <c:pt idx="448">
                  <c:v>3019951.7204023674</c:v>
                </c:pt>
                <c:pt idx="449">
                  <c:v>3090295.4325139499</c:v>
                </c:pt>
                <c:pt idx="450">
                  <c:v>3162277.660168747</c:v>
                </c:pt>
                <c:pt idx="451">
                  <c:v>3235936.5692966641</c:v>
                </c:pt>
                <c:pt idx="452">
                  <c:v>3311311.2148262952</c:v>
                </c:pt>
                <c:pt idx="453">
                  <c:v>3388441.5613924181</c:v>
                </c:pt>
                <c:pt idx="454">
                  <c:v>3467368.5045257183</c:v>
                </c:pt>
                <c:pt idx="455">
                  <c:v>3548133.8923361655</c:v>
                </c:pt>
                <c:pt idx="456">
                  <c:v>3630780.5477014398</c:v>
                </c:pt>
                <c:pt idx="457">
                  <c:v>3715352.2909721546</c:v>
                </c:pt>
                <c:pt idx="458">
                  <c:v>3801893.9632060509</c:v>
                </c:pt>
                <c:pt idx="459">
                  <c:v>3890451.4499432547</c:v>
                </c:pt>
                <c:pt idx="460">
                  <c:v>3981071.7055354384</c:v>
                </c:pt>
                <c:pt idx="461">
                  <c:v>4073802.778041604</c:v>
                </c:pt>
                <c:pt idx="462">
                  <c:v>4168693.8347038412</c:v>
                </c:pt>
                <c:pt idx="463">
                  <c:v>4265795.1880164174</c:v>
                </c:pt>
                <c:pt idx="464">
                  <c:v>4365158.322402169</c:v>
                </c:pt>
                <c:pt idx="465">
                  <c:v>4466835.921510255</c:v>
                </c:pt>
                <c:pt idx="466">
                  <c:v>4570881.8961493801</c:v>
                </c:pt>
                <c:pt idx="467">
                  <c:v>4677351.4128726339</c:v>
                </c:pt>
                <c:pt idx="468">
                  <c:v>4786300.9232270503</c:v>
                </c:pt>
                <c:pt idx="469">
                  <c:v>4897788.1936851442</c:v>
                </c:pt>
                <c:pt idx="470">
                  <c:v>5011872.3362734206</c:v>
                </c:pt>
                <c:pt idx="471">
                  <c:v>5128613.8399143713</c:v>
                </c:pt>
                <c:pt idx="472">
                  <c:v>5248074.602498455</c:v>
                </c:pt>
                <c:pt idx="473">
                  <c:v>5370317.9637032738</c:v>
                </c:pt>
                <c:pt idx="474">
                  <c:v>5495408.7385770082</c:v>
                </c:pt>
                <c:pt idx="475">
                  <c:v>5623413.2519042809</c:v>
                </c:pt>
                <c:pt idx="476">
                  <c:v>5754399.3733723778</c:v>
                </c:pt>
                <c:pt idx="477">
                  <c:v>5888436.5535567049</c:v>
                </c:pt>
                <c:pt idx="478">
                  <c:v>6025595.8607444111</c:v>
                </c:pt>
                <c:pt idx="479">
                  <c:v>6165950.0186156854</c:v>
                </c:pt>
                <c:pt idx="480">
                  <c:v>6309573.444802816</c:v>
                </c:pt>
                <c:pt idx="481">
                  <c:v>6456542.2903474588</c:v>
                </c:pt>
                <c:pt idx="482">
                  <c:v>6606934.4800768839</c:v>
                </c:pt>
                <c:pt idx="483">
                  <c:v>6760829.7539207507</c:v>
                </c:pt>
                <c:pt idx="484">
                  <c:v>6918309.7091903305</c:v>
                </c:pt>
                <c:pt idx="485">
                  <c:v>7079457.8438423667</c:v>
                </c:pt>
                <c:pt idx="486">
                  <c:v>7244359.600750911</c:v>
                </c:pt>
                <c:pt idx="487">
                  <c:v>7413102.4130102079</c:v>
                </c:pt>
                <c:pt idx="488">
                  <c:v>7585775.7502928935</c:v>
                </c:pt>
                <c:pt idx="489">
                  <c:v>7762471.1662879968</c:v>
                </c:pt>
                <c:pt idx="490">
                  <c:v>7943282.34724392</c:v>
                </c:pt>
                <c:pt idx="491">
                  <c:v>8128305.1616421212</c:v>
                </c:pt>
                <c:pt idx="492">
                  <c:v>8317637.7110278793</c:v>
                </c:pt>
                <c:pt idx="493">
                  <c:v>8511380.3820249606</c:v>
                </c:pt>
                <c:pt idx="494">
                  <c:v>8709635.8995620143</c:v>
                </c:pt>
                <c:pt idx="495">
                  <c:v>8912509.3813386895</c:v>
                </c:pt>
                <c:pt idx="496">
                  <c:v>9120108.393560376</c:v>
                </c:pt>
                <c:pt idx="497">
                  <c:v>9332543.0079712179</c:v>
                </c:pt>
                <c:pt idx="498">
                  <c:v>9549925.8602156974</c:v>
                </c:pt>
                <c:pt idx="499">
                  <c:v>9772372.2095594574</c:v>
                </c:pt>
                <c:pt idx="500">
                  <c:v>10000000.000001399</c:v>
                </c:pt>
                <c:pt idx="501">
                  <c:v>10232929.922808971</c:v>
                </c:pt>
                <c:pt idx="502">
                  <c:v>10471285.480510458</c:v>
                </c:pt>
                <c:pt idx="503">
                  <c:v>10715193.052377559</c:v>
                </c:pt>
                <c:pt idx="504">
                  <c:v>10964781.961433399</c:v>
                </c:pt>
                <c:pt idx="505">
                  <c:v>11220184.543021198</c:v>
                </c:pt>
                <c:pt idx="506">
                  <c:v>11481536.214970427</c:v>
                </c:pt>
                <c:pt idx="507">
                  <c:v>11748975.54939693</c:v>
                </c:pt>
                <c:pt idx="508">
                  <c:v>12022644.346176079</c:v>
                </c:pt>
                <c:pt idx="509">
                  <c:v>12302687.708125811</c:v>
                </c:pt>
                <c:pt idx="510">
                  <c:v>12589254.117943712</c:v>
                </c:pt>
                <c:pt idx="511">
                  <c:v>12882495.516933426</c:v>
                </c:pt>
                <c:pt idx="512">
                  <c:v>13182567.385566227</c:v>
                </c:pt>
                <c:pt idx="513">
                  <c:v>13489628.825918742</c:v>
                </c:pt>
                <c:pt idx="514">
                  <c:v>13803842.64603108</c:v>
                </c:pt>
                <c:pt idx="515">
                  <c:v>14125375.446229823</c:v>
                </c:pt>
                <c:pt idx="516">
                  <c:v>14454397.707461633</c:v>
                </c:pt>
                <c:pt idx="517">
                  <c:v>14791083.881684486</c:v>
                </c:pt>
                <c:pt idx="518">
                  <c:v>15135612.484364549</c:v>
                </c:pt>
                <c:pt idx="519">
                  <c:v>15488166.189127307</c:v>
                </c:pt>
                <c:pt idx="520">
                  <c:v>15848931.924613714</c:v>
                </c:pt>
                <c:pt idx="521">
                  <c:v>16218100.973591939</c:v>
                </c:pt>
                <c:pt idx="522">
                  <c:v>16595869.074378304</c:v>
                </c:pt>
                <c:pt idx="523">
                  <c:v>16982436.524620201</c:v>
                </c:pt>
                <c:pt idx="524">
                  <c:v>17378008.287496608</c:v>
                </c:pt>
                <c:pt idx="525">
                  <c:v>17782794.100392114</c:v>
                </c:pt>
                <c:pt idx="526">
                  <c:v>18197008.586102787</c:v>
                </c:pt>
                <c:pt idx="527">
                  <c:v>18620871.366631694</c:v>
                </c:pt>
                <c:pt idx="528">
                  <c:v>19054607.179635592</c:v>
                </c:pt>
                <c:pt idx="529">
                  <c:v>19498445.997583646</c:v>
                </c:pt>
                <c:pt idx="530">
                  <c:v>19952623.149692025</c:v>
                </c:pt>
                <c:pt idx="531">
                  <c:v>20417379.446698599</c:v>
                </c:pt>
                <c:pt idx="532">
                  <c:v>20892961.308543772</c:v>
                </c:pt>
                <c:pt idx="533">
                  <c:v>21379620.895025812</c:v>
                </c:pt>
                <c:pt idx="534">
                  <c:v>21877616.239499096</c:v>
                </c:pt>
                <c:pt idx="535">
                  <c:v>22387211.385687009</c:v>
                </c:pt>
                <c:pt idx="536">
                  <c:v>22908676.527681425</c:v>
                </c:pt>
                <c:pt idx="537">
                  <c:v>23442288.15320304</c:v>
                </c:pt>
                <c:pt idx="538">
                  <c:v>23988329.190198813</c:v>
                </c:pt>
                <c:pt idx="539">
                  <c:v>24547089.156854298</c:v>
                </c:pt>
                <c:pt idx="540">
                  <c:v>25118864.315099843</c:v>
                </c:pt>
                <c:pt idx="541">
                  <c:v>25703957.827692818</c:v>
                </c:pt>
                <c:pt idx="542">
                  <c:v>26302679.918958094</c:v>
                </c:pt>
                <c:pt idx="543">
                  <c:v>26915348.039273527</c:v>
                </c:pt>
                <c:pt idx="544">
                  <c:v>27542287.033386134</c:v>
                </c:pt>
                <c:pt idx="545">
                  <c:v>28183829.312649161</c:v>
                </c:pt>
                <c:pt idx="546">
                  <c:v>28840315.031270735</c:v>
                </c:pt>
                <c:pt idx="547">
                  <c:v>29512092.26666864</c:v>
                </c:pt>
                <c:pt idx="548">
                  <c:v>30199517.204025052</c:v>
                </c:pt>
                <c:pt idx="549">
                  <c:v>30902954.325140961</c:v>
                </c:pt>
                <c:pt idx="550">
                  <c:v>31622776.601688966</c:v>
                </c:pt>
                <c:pt idx="551">
                  <c:v>32359365.692968801</c:v>
                </c:pt>
                <c:pt idx="552">
                  <c:v>33113112.14826528</c:v>
                </c:pt>
                <c:pt idx="553">
                  <c:v>33884415.613926567</c:v>
                </c:pt>
                <c:pt idx="554">
                  <c:v>34673685.045259625</c:v>
                </c:pt>
                <c:pt idx="555">
                  <c:v>35481338.923364088</c:v>
                </c:pt>
                <c:pt idx="556">
                  <c:v>36307805.477016889</c:v>
                </c:pt>
                <c:pt idx="557">
                  <c:v>37153522.909724161</c:v>
                </c:pt>
                <c:pt idx="558">
                  <c:v>38018939.632063188</c:v>
                </c:pt>
                <c:pt idx="559">
                  <c:v>38904514.499435283</c:v>
                </c:pt>
                <c:pt idx="560">
                  <c:v>39810717.055357039</c:v>
                </c:pt>
                <c:pt idx="561">
                  <c:v>40738027.780418836</c:v>
                </c:pt>
                <c:pt idx="562">
                  <c:v>41686938.347041272</c:v>
                </c:pt>
                <c:pt idx="563">
                  <c:v>42657951.880167171</c:v>
                </c:pt>
                <c:pt idx="564">
                  <c:v>43651583.224024683</c:v>
                </c:pt>
                <c:pt idx="565">
                  <c:v>44668359.215104662</c:v>
                </c:pt>
                <c:pt idx="566">
                  <c:v>45708818.961495966</c:v>
                </c:pt>
                <c:pt idx="567">
                  <c:v>46773514.128728472</c:v>
                </c:pt>
                <c:pt idx="568">
                  <c:v>47863009.232272685</c:v>
                </c:pt>
                <c:pt idx="569">
                  <c:v>48977881.936853759</c:v>
                </c:pt>
                <c:pt idx="570">
                  <c:v>50118723.362736568</c:v>
                </c:pt>
                <c:pt idx="571">
                  <c:v>51286138.399145961</c:v>
                </c:pt>
                <c:pt idx="572">
                  <c:v>52480746.024986945</c:v>
                </c:pt>
                <c:pt idx="573">
                  <c:v>53703179.637035273</c:v>
                </c:pt>
                <c:pt idx="574">
                  <c:v>54954087.385772683</c:v>
                </c:pt>
                <c:pt idx="575">
                  <c:v>56234132.519045368</c:v>
                </c:pt>
                <c:pt idx="576">
                  <c:v>57543993.733726382</c:v>
                </c:pt>
                <c:pt idx="577">
                  <c:v>58884365.535569832</c:v>
                </c:pt>
                <c:pt idx="578">
                  <c:v>60255958.607446961</c:v>
                </c:pt>
                <c:pt idx="579">
                  <c:v>61659500.186159655</c:v>
                </c:pt>
                <c:pt idx="580">
                  <c:v>63095734.448031031</c:v>
                </c:pt>
                <c:pt idx="581">
                  <c:v>64565422.903477632</c:v>
                </c:pt>
                <c:pt idx="582">
                  <c:v>66069344.800771847</c:v>
                </c:pt>
                <c:pt idx="583">
                  <c:v>67608297.539210707</c:v>
                </c:pt>
                <c:pt idx="584">
                  <c:v>69183097.091906458</c:v>
                </c:pt>
                <c:pt idx="585">
                  <c:v>70794578.438426882</c:v>
                </c:pt>
                <c:pt idx="586">
                  <c:v>72443596.007512525</c:v>
                </c:pt>
                <c:pt idx="587">
                  <c:v>74131024.130105585</c:v>
                </c:pt>
                <c:pt idx="588">
                  <c:v>75857757.502932385</c:v>
                </c:pt>
                <c:pt idx="589">
                  <c:v>77624711.662883505</c:v>
                </c:pt>
                <c:pt idx="590">
                  <c:v>79432823.472442955</c:v>
                </c:pt>
                <c:pt idx="591">
                  <c:v>81283051.616425052</c:v>
                </c:pt>
                <c:pt idx="592">
                  <c:v>83176377.110282585</c:v>
                </c:pt>
                <c:pt idx="593">
                  <c:v>85113803.820253327</c:v>
                </c:pt>
                <c:pt idx="594">
                  <c:v>87096358.995624259</c:v>
                </c:pt>
                <c:pt idx="595">
                  <c:v>89125093.813393027</c:v>
                </c:pt>
                <c:pt idx="596">
                  <c:v>91201083.935609847</c:v>
                </c:pt>
                <c:pt idx="597">
                  <c:v>93325430.079718754</c:v>
                </c:pt>
                <c:pt idx="598">
                  <c:v>95499258.602163702</c:v>
                </c:pt>
                <c:pt idx="599">
                  <c:v>97723722.095601618</c:v>
                </c:pt>
                <c:pt idx="600">
                  <c:v>100000000.00002068</c:v>
                </c:pt>
                <c:pt idx="601">
                  <c:v>102329299.22809692</c:v>
                </c:pt>
                <c:pt idx="602">
                  <c:v>104712854.80511194</c:v>
                </c:pt>
                <c:pt idx="603">
                  <c:v>107151930.52378313</c:v>
                </c:pt>
                <c:pt idx="604">
                  <c:v>109647819.61434153</c:v>
                </c:pt>
                <c:pt idx="605">
                  <c:v>112201845.43021989</c:v>
                </c:pt>
                <c:pt idx="606">
                  <c:v>114815362.14971235</c:v>
                </c:pt>
                <c:pt idx="607">
                  <c:v>117489755.49397758</c:v>
                </c:pt>
                <c:pt idx="608">
                  <c:v>120226443.46176647</c:v>
                </c:pt>
                <c:pt idx="609">
                  <c:v>123026877.08126393</c:v>
                </c:pt>
                <c:pt idx="610">
                  <c:v>125892541.17944308</c:v>
                </c:pt>
                <c:pt idx="611">
                  <c:v>128824955.16934036</c:v>
                </c:pt>
                <c:pt idx="612">
                  <c:v>131825673.85566828</c:v>
                </c:pt>
                <c:pt idx="613">
                  <c:v>134896288.25919357</c:v>
                </c:pt>
                <c:pt idx="614">
                  <c:v>138038426.46031731</c:v>
                </c:pt>
                <c:pt idx="615">
                  <c:v>141253754.46230492</c:v>
                </c:pt>
                <c:pt idx="616">
                  <c:v>144543977.07462293</c:v>
                </c:pt>
                <c:pt idx="617">
                  <c:v>147910838.81685162</c:v>
                </c:pt>
                <c:pt idx="618">
                  <c:v>151356124.84365237</c:v>
                </c:pt>
                <c:pt idx="619">
                  <c:v>154881661.89128041</c:v>
                </c:pt>
                <c:pt idx="620">
                  <c:v>158489319.24614435</c:v>
                </c:pt>
                <c:pt idx="621">
                  <c:v>162181009.73592675</c:v>
                </c:pt>
                <c:pt idx="622">
                  <c:v>165958690.7437906</c:v>
                </c:pt>
                <c:pt idx="623">
                  <c:v>169824365.24620977</c:v>
                </c:pt>
                <c:pt idx="624">
                  <c:v>173780082.87497368</c:v>
                </c:pt>
                <c:pt idx="625">
                  <c:v>177827941.00392923</c:v>
                </c:pt>
                <c:pt idx="626">
                  <c:v>181970085.86103681</c:v>
                </c:pt>
                <c:pt idx="627">
                  <c:v>186208713.66632539</c:v>
                </c:pt>
                <c:pt idx="628">
                  <c:v>190546071.79636425</c:v>
                </c:pt>
                <c:pt idx="629">
                  <c:v>194984459.97584498</c:v>
                </c:pt>
                <c:pt idx="630">
                  <c:v>199526231.49693006</c:v>
                </c:pt>
                <c:pt idx="631">
                  <c:v>204173794.46699595</c:v>
                </c:pt>
                <c:pt idx="632">
                  <c:v>208929613.08544725</c:v>
                </c:pt>
                <c:pt idx="633">
                  <c:v>213796208.95026746</c:v>
                </c:pt>
                <c:pt idx="634">
                  <c:v>218776162.39500052</c:v>
                </c:pt>
                <c:pt idx="635">
                  <c:v>223872113.85688108</c:v>
                </c:pt>
                <c:pt idx="636">
                  <c:v>229086765.27682549</c:v>
                </c:pt>
                <c:pt idx="637">
                  <c:v>234422881.5320465</c:v>
                </c:pt>
                <c:pt idx="638">
                  <c:v>239883291.9020046</c:v>
                </c:pt>
                <c:pt idx="639">
                  <c:v>245470891.56855461</c:v>
                </c:pt>
                <c:pt idx="640">
                  <c:v>251188643.15101612</c:v>
                </c:pt>
                <c:pt idx="641">
                  <c:v>257039578.2769458</c:v>
                </c:pt>
                <c:pt idx="642">
                  <c:v>263026799.18959898</c:v>
                </c:pt>
                <c:pt idx="643">
                  <c:v>269153480.39275372</c:v>
                </c:pt>
                <c:pt idx="644">
                  <c:v>275422870.33388025</c:v>
                </c:pt>
                <c:pt idx="645">
                  <c:v>281838293.12651044</c:v>
                </c:pt>
                <c:pt idx="646">
                  <c:v>288403150.31272817</c:v>
                </c:pt>
                <c:pt idx="647">
                  <c:v>295120922.66670662</c:v>
                </c:pt>
                <c:pt idx="648">
                  <c:v>301995172.04027122</c:v>
                </c:pt>
                <c:pt idx="649">
                  <c:v>309029543.25143027</c:v>
                </c:pt>
                <c:pt idx="650">
                  <c:v>316227766.01691192</c:v>
                </c:pt>
                <c:pt idx="651">
                  <c:v>323593656.92970389</c:v>
                </c:pt>
                <c:pt idx="652">
                  <c:v>331131121.48266727</c:v>
                </c:pt>
                <c:pt idx="653">
                  <c:v>338844156.1392805</c:v>
                </c:pt>
                <c:pt idx="654">
                  <c:v>346736850.45261264</c:v>
                </c:pt>
                <c:pt idx="655">
                  <c:v>354813389.23365825</c:v>
                </c:pt>
                <c:pt idx="656">
                  <c:v>363078054.77018601</c:v>
                </c:pt>
                <c:pt idx="657">
                  <c:v>371535229.09725785</c:v>
                </c:pt>
                <c:pt idx="658">
                  <c:v>380189396.32064986</c:v>
                </c:pt>
                <c:pt idx="659">
                  <c:v>389045144.99437124</c:v>
                </c:pt>
                <c:pt idx="660">
                  <c:v>398107170.55359</c:v>
                </c:pt>
                <c:pt idx="661">
                  <c:v>407380277.80420756</c:v>
                </c:pt>
                <c:pt idx="662">
                  <c:v>416869383.47043097</c:v>
                </c:pt>
                <c:pt idx="663">
                  <c:v>426579518.80169189</c:v>
                </c:pt>
                <c:pt idx="664">
                  <c:v>436515832.24026746</c:v>
                </c:pt>
                <c:pt idx="665">
                  <c:v>446683592.15106696</c:v>
                </c:pt>
                <c:pt idx="666">
                  <c:v>457088189.61498129</c:v>
                </c:pt>
                <c:pt idx="667">
                  <c:v>467735141.28730685</c:v>
                </c:pt>
                <c:pt idx="668">
                  <c:v>478630092.3227495</c:v>
                </c:pt>
                <c:pt idx="669">
                  <c:v>489778819.36855984</c:v>
                </c:pt>
                <c:pt idx="670">
                  <c:v>501187233.62738854</c:v>
                </c:pt>
                <c:pt idx="671">
                  <c:v>512861383.99148375</c:v>
                </c:pt>
                <c:pt idx="672">
                  <c:v>524807460.24989426</c:v>
                </c:pt>
                <c:pt idx="673">
                  <c:v>537031796.37037718</c:v>
                </c:pt>
                <c:pt idx="674">
                  <c:v>549540873.85775185</c:v>
                </c:pt>
                <c:pt idx="675">
                  <c:v>562341325.19047928</c:v>
                </c:pt>
                <c:pt idx="676">
                  <c:v>575439937.33729017</c:v>
                </c:pt>
                <c:pt idx="677">
                  <c:v>588843655.35572517</c:v>
                </c:pt>
                <c:pt idx="678">
                  <c:v>602559586.0744971</c:v>
                </c:pt>
                <c:pt idx="679">
                  <c:v>616595001.8616246</c:v>
                </c:pt>
                <c:pt idx="680">
                  <c:v>630957344.48033905</c:v>
                </c:pt>
                <c:pt idx="681">
                  <c:v>645654229.03482068</c:v>
                </c:pt>
                <c:pt idx="682">
                  <c:v>660693448.00776494</c:v>
                </c:pt>
                <c:pt idx="683">
                  <c:v>676082975.39215457</c:v>
                </c:pt>
                <c:pt idx="684">
                  <c:v>691830970.91911328</c:v>
                </c:pt>
                <c:pt idx="685">
                  <c:v>707945784.38431871</c:v>
                </c:pt>
                <c:pt idx="686">
                  <c:v>724435960.07517505</c:v>
                </c:pt>
                <c:pt idx="687">
                  <c:v>741310241.30110669</c:v>
                </c:pt>
                <c:pt idx="688">
                  <c:v>758577575.02937734</c:v>
                </c:pt>
                <c:pt idx="689">
                  <c:v>776247116.6288898</c:v>
                </c:pt>
                <c:pt idx="690">
                  <c:v>794328234.72448397</c:v>
                </c:pt>
                <c:pt idx="691">
                  <c:v>812830516.1643064</c:v>
                </c:pt>
                <c:pt idx="692">
                  <c:v>831763771.10288286</c:v>
                </c:pt>
                <c:pt idx="693">
                  <c:v>851138038.20259321</c:v>
                </c:pt>
                <c:pt idx="694">
                  <c:v>870963589.9563024</c:v>
                </c:pt>
                <c:pt idx="695">
                  <c:v>891250938.13397229</c:v>
                </c:pt>
                <c:pt idx="696">
                  <c:v>912010839.35614169</c:v>
                </c:pt>
                <c:pt idx="697">
                  <c:v>933254300.79722834</c:v>
                </c:pt>
                <c:pt idx="698">
                  <c:v>954992586.02167869</c:v>
                </c:pt>
                <c:pt idx="699">
                  <c:v>977237220.95605898</c:v>
                </c:pt>
                <c:pt idx="700">
                  <c:v>1000000000.0002539</c:v>
                </c:pt>
                <c:pt idx="701">
                  <c:v>1023292992.2810138</c:v>
                </c:pt>
                <c:pt idx="702">
                  <c:v>1047128548.0511653</c:v>
                </c:pt>
                <c:pt idx="703">
                  <c:v>1071519305.2378783</c:v>
                </c:pt>
                <c:pt idx="704">
                  <c:v>1096478196.1434631</c:v>
                </c:pt>
                <c:pt idx="705">
                  <c:v>1122018454.3022518</c:v>
                </c:pt>
                <c:pt idx="706">
                  <c:v>1148153621.4971778</c:v>
                </c:pt>
                <c:pt idx="707">
                  <c:v>1174897554.9398313</c:v>
                </c:pt>
                <c:pt idx="708">
                  <c:v>1202264434.6177216</c:v>
                </c:pt>
                <c:pt idx="709">
                  <c:v>1230268770.8126972</c:v>
                </c:pt>
                <c:pt idx="710">
                  <c:v>1258925411.7944858</c:v>
                </c:pt>
                <c:pt idx="711">
                  <c:v>1288249551.6934597</c:v>
                </c:pt>
                <c:pt idx="712">
                  <c:v>1318256738.5567405</c:v>
                </c:pt>
                <c:pt idx="713">
                  <c:v>1348962882.5919943</c:v>
                </c:pt>
                <c:pt idx="714">
                  <c:v>1380384264.6032383</c:v>
                </c:pt>
                <c:pt idx="715">
                  <c:v>1412537544.623116</c:v>
                </c:pt>
                <c:pt idx="716">
                  <c:v>1445439770.7462976</c:v>
                </c:pt>
                <c:pt idx="717">
                  <c:v>1479108388.1685858</c:v>
                </c:pt>
                <c:pt idx="718">
                  <c:v>1513561248.4365952</c:v>
                </c:pt>
                <c:pt idx="719">
                  <c:v>1548816618.9128776</c:v>
                </c:pt>
                <c:pt idx="720">
                  <c:v>1584893192.461513</c:v>
                </c:pt>
                <c:pt idx="721">
                  <c:v>1621810097.3593388</c:v>
                </c:pt>
                <c:pt idx="722">
                  <c:v>1659586907.4379847</c:v>
                </c:pt>
                <c:pt idx="723">
                  <c:v>1698243652.4621778</c:v>
                </c:pt>
                <c:pt idx="724">
                  <c:v>1737800828.749856</c:v>
                </c:pt>
                <c:pt idx="725">
                  <c:v>1778279410.0394206</c:v>
                </c:pt>
                <c:pt idx="726">
                  <c:v>1819700858.6104929</c:v>
                </c:pt>
                <c:pt idx="727">
                  <c:v>1862087136.6633887</c:v>
                </c:pt>
                <c:pt idx="728">
                  <c:v>1905460717.9637802</c:v>
                </c:pt>
                <c:pt idx="729">
                  <c:v>1949844599.7585905</c:v>
                </c:pt>
                <c:pt idx="730">
                  <c:v>1995262314.9694302</c:v>
                </c:pt>
                <c:pt idx="731">
                  <c:v>2041737944.6700928</c:v>
                </c:pt>
                <c:pt idx="732">
                  <c:v>2089296130.8546157</c:v>
                </c:pt>
                <c:pt idx="733">
                  <c:v>2137962089.5028291</c:v>
                </c:pt>
                <c:pt idx="734">
                  <c:v>2187761623.9501634</c:v>
                </c:pt>
                <c:pt idx="735">
                  <c:v>2238721138.5689645</c:v>
                </c:pt>
                <c:pt idx="736">
                  <c:v>2290867652.7684121</c:v>
                </c:pt>
                <c:pt idx="737">
                  <c:v>2344228815.3205757</c:v>
                </c:pt>
                <c:pt idx="738">
                  <c:v>2398832919.0201592</c:v>
                </c:pt>
                <c:pt idx="739">
                  <c:v>2454708915.6857147</c:v>
                </c:pt>
                <c:pt idx="740">
                  <c:v>2511886431.5102711</c:v>
                </c:pt>
                <c:pt idx="741">
                  <c:v>2570395782.7695704</c:v>
                </c:pt>
                <c:pt idx="742">
                  <c:v>2630267991.8961139</c:v>
                </c:pt>
                <c:pt idx="743">
                  <c:v>2691534803.9276648</c:v>
                </c:pt>
                <c:pt idx="744">
                  <c:v>2754228703.3389325</c:v>
                </c:pt>
                <c:pt idx="745">
                  <c:v>2818382931.2652373</c:v>
                </c:pt>
                <c:pt idx="746">
                  <c:v>2884031503.1274076</c:v>
                </c:pt>
                <c:pt idx="747">
                  <c:v>2951209226.6672058</c:v>
                </c:pt>
                <c:pt idx="748">
                  <c:v>3019951720.4028554</c:v>
                </c:pt>
                <c:pt idx="749">
                  <c:v>3090295432.5144486</c:v>
                </c:pt>
                <c:pt idx="750">
                  <c:v>3162277660.1692681</c:v>
                </c:pt>
                <c:pt idx="751">
                  <c:v>3235936569.2971921</c:v>
                </c:pt>
                <c:pt idx="752">
                  <c:v>3311311214.8268294</c:v>
                </c:pt>
                <c:pt idx="753">
                  <c:v>3388441561.3929653</c:v>
                </c:pt>
                <c:pt idx="754">
                  <c:v>3467368504.5262775</c:v>
                </c:pt>
                <c:pt idx="755">
                  <c:v>3548133892.3367381</c:v>
                </c:pt>
                <c:pt idx="756">
                  <c:v>3630780547.7020192</c:v>
                </c:pt>
                <c:pt idx="757">
                  <c:v>3715352290.9727545</c:v>
                </c:pt>
                <c:pt idx="758">
                  <c:v>3801893963.2066779</c:v>
                </c:pt>
                <c:pt idx="759">
                  <c:v>3890451449.9438963</c:v>
                </c:pt>
                <c:pt idx="760">
                  <c:v>3981071705.5360885</c:v>
                </c:pt>
                <c:pt idx="761">
                  <c:v>4073802778.0422688</c:v>
                </c:pt>
                <c:pt idx="762">
                  <c:v>4168693834.7045064</c:v>
                </c:pt>
                <c:pt idx="763">
                  <c:v>4265795188.0171056</c:v>
                </c:pt>
                <c:pt idx="764">
                  <c:v>4365158322.4028664</c:v>
                </c:pt>
                <c:pt idx="765">
                  <c:v>4466835921.5108652</c:v>
                </c:pt>
                <c:pt idx="766">
                  <c:v>4570881896.150012</c:v>
                </c:pt>
                <c:pt idx="767">
                  <c:v>4677351412.8732891</c:v>
                </c:pt>
                <c:pt idx="768">
                  <c:v>4786300923.2278233</c:v>
                </c:pt>
                <c:pt idx="769">
                  <c:v>4897788193.6859341</c:v>
                </c:pt>
                <c:pt idx="770">
                  <c:v>5011872336.2742472</c:v>
                </c:pt>
                <c:pt idx="771">
                  <c:v>5128613839.9152079</c:v>
                </c:pt>
                <c:pt idx="772">
                  <c:v>5248074602.4993029</c:v>
                </c:pt>
                <c:pt idx="773">
                  <c:v>5370317963.7041397</c:v>
                </c:pt>
                <c:pt idx="774">
                  <c:v>5495408738.5778952</c:v>
                </c:pt>
                <c:pt idx="775">
                  <c:v>5623413251.9051781</c:v>
                </c:pt>
                <c:pt idx="776">
                  <c:v>5754399373.3732967</c:v>
                </c:pt>
                <c:pt idx="777">
                  <c:v>5888436553.5576553</c:v>
                </c:pt>
                <c:pt idx="778">
                  <c:v>6025595860.7454052</c:v>
                </c:pt>
                <c:pt idx="779">
                  <c:v>6165950018.6166916</c:v>
                </c:pt>
                <c:pt idx="780">
                  <c:v>6309573444.8038464</c:v>
                </c:pt>
                <c:pt idx="781">
                  <c:v>6456542290.3485117</c:v>
                </c:pt>
                <c:pt idx="782">
                  <c:v>6606934480.0779381</c:v>
                </c:pt>
                <c:pt idx="783">
                  <c:v>6760829753.9218416</c:v>
                </c:pt>
                <c:pt idx="784">
                  <c:v>6918309709.1914358</c:v>
                </c:pt>
                <c:pt idx="785">
                  <c:v>7079457843.8434973</c:v>
                </c:pt>
                <c:pt idx="786">
                  <c:v>7244359600.7520924</c:v>
                </c:pt>
                <c:pt idx="787">
                  <c:v>7413102413.0114174</c:v>
                </c:pt>
                <c:pt idx="788">
                  <c:v>7585775750.2941322</c:v>
                </c:pt>
                <c:pt idx="789">
                  <c:v>7762471166.2892637</c:v>
                </c:pt>
                <c:pt idx="790">
                  <c:v>7943282347.2452154</c:v>
                </c:pt>
                <c:pt idx="791">
                  <c:v>8128305161.6434479</c:v>
                </c:pt>
                <c:pt idx="792">
                  <c:v>8317637711.0292225</c:v>
                </c:pt>
                <c:pt idx="793">
                  <c:v>8511380382.0263042</c:v>
                </c:pt>
                <c:pt idx="794">
                  <c:v>8709635899.5634041</c:v>
                </c:pt>
                <c:pt idx="795">
                  <c:v>8912509381.3401451</c:v>
                </c:pt>
                <c:pt idx="796">
                  <c:v>9120108393.5618477</c:v>
                </c:pt>
                <c:pt idx="797">
                  <c:v>9332543007.9727249</c:v>
                </c:pt>
                <c:pt idx="798">
                  <c:v>9549925860.2172394</c:v>
                </c:pt>
                <c:pt idx="799">
                  <c:v>9772372209.5610523</c:v>
                </c:pt>
                <c:pt idx="800">
                  <c:v>10000000000.003012</c:v>
                </c:pt>
                <c:pt idx="801">
                  <c:v>10232929922.810623</c:v>
                </c:pt>
                <c:pt idx="802">
                  <c:v>10471285480.512148</c:v>
                </c:pt>
                <c:pt idx="803">
                  <c:v>10715193052.379326</c:v>
                </c:pt>
                <c:pt idx="804">
                  <c:v>10964781961.435188</c:v>
                </c:pt>
                <c:pt idx="805">
                  <c:v>11220184543.02301</c:v>
                </c:pt>
                <c:pt idx="806">
                  <c:v>11481536214.972279</c:v>
                </c:pt>
                <c:pt idx="807">
                  <c:v>11748975549.398827</c:v>
                </c:pt>
                <c:pt idx="808">
                  <c:v>12022644346.177742</c:v>
                </c:pt>
                <c:pt idx="809">
                  <c:v>12302687708.127819</c:v>
                </c:pt>
                <c:pt idx="810">
                  <c:v>12589254117.945452</c:v>
                </c:pt>
                <c:pt idx="811">
                  <c:v>12882495516.935253</c:v>
                </c:pt>
                <c:pt idx="812">
                  <c:v>13182567385.568354</c:v>
                </c:pt>
                <c:pt idx="813">
                  <c:v>13489628825.92087</c:v>
                </c:pt>
                <c:pt idx="814">
                  <c:v>13803842646.033283</c:v>
                </c:pt>
                <c:pt idx="815">
                  <c:v>14125375446.23213</c:v>
                </c:pt>
                <c:pt idx="816">
                  <c:v>14454397707.463968</c:v>
                </c:pt>
                <c:pt idx="817">
                  <c:v>14791083881.686874</c:v>
                </c:pt>
                <c:pt idx="818">
                  <c:v>15135612484.366991</c:v>
                </c:pt>
              </c:numCache>
            </c:numRef>
          </c:xVal>
          <c:yVal>
            <c:numRef>
              <c:f>Sheet2!$AQ$4:$AQ$822</c:f>
              <c:numCache>
                <c:formatCode>0.0000</c:formatCode>
                <c:ptCount val="819"/>
                <c:pt idx="0">
                  <c:v>-76.027279249799292</c:v>
                </c:pt>
                <c:pt idx="1">
                  <c:v>-75.715244817971524</c:v>
                </c:pt>
                <c:pt idx="2">
                  <c:v>-75.396831217735112</c:v>
                </c:pt>
                <c:pt idx="3">
                  <c:v>-75.071948508009783</c:v>
                </c:pt>
                <c:pt idx="4">
                  <c:v>-74.740508219815368</c:v>
                </c:pt>
                <c:pt idx="5">
                  <c:v>-74.402423579581921</c:v>
                </c:pt>
                <c:pt idx="6">
                  <c:v>-74.057609744429527</c:v>
                </c:pt>
                <c:pt idx="7">
                  <c:v>-73.705984049562332</c:v>
                </c:pt>
                <c:pt idx="8">
                  <c:v>-73.347466267867745</c:v>
                </c:pt>
                <c:pt idx="9">
                  <c:v>-72.981978881753193</c:v>
                </c:pt>
                <c:pt idx="10">
                  <c:v>-72.609447367184558</c:v>
                </c:pt>
                <c:pt idx="11">
                  <c:v>-72.229800489815204</c:v>
                </c:pt>
                <c:pt idx="12">
                  <c:v>-71.84297061301227</c:v>
                </c:pt>
                <c:pt idx="13">
                  <c:v>-71.448894017494212</c:v>
                </c:pt>
                <c:pt idx="14">
                  <c:v>-71.047511232193401</c:v>
                </c:pt>
                <c:pt idx="15">
                  <c:v>-70.638767375850279</c:v>
                </c:pt>
                <c:pt idx="16">
                  <c:v>-70.222612508725391</c:v>
                </c:pt>
                <c:pt idx="17">
                  <c:v>-69.799001993692826</c:v>
                </c:pt>
                <c:pt idx="18">
                  <c:v>-69.367896865841999</c:v>
                </c:pt>
                <c:pt idx="19">
                  <c:v>-68.929264209574768</c:v>
                </c:pt>
                <c:pt idx="20">
                  <c:v>-68.483077542034025</c:v>
                </c:pt>
                <c:pt idx="21">
                  <c:v>-68.029317201547599</c:v>
                </c:pt>
                <c:pt idx="22">
                  <c:v>-67.567970739606906</c:v>
                </c:pt>
                <c:pt idx="23">
                  <c:v>-67.099033314738961</c:v>
                </c:pt>
                <c:pt idx="24">
                  <c:v>-66.622508086460442</c:v>
                </c:pt>
                <c:pt idx="25">
                  <c:v>-66.138406607335796</c:v>
                </c:pt>
                <c:pt idx="26">
                  <c:v>-65.646749210993818</c:v>
                </c:pt>
                <c:pt idx="27">
                  <c:v>-65.147565393793087</c:v>
                </c:pt>
                <c:pt idx="28">
                  <c:v>-64.64089418766936</c:v>
                </c:pt>
                <c:pt idx="29">
                  <c:v>-64.126784521547123</c:v>
                </c:pt>
                <c:pt idx="30">
                  <c:v>-63.605295568559342</c:v>
                </c:pt>
                <c:pt idx="31">
                  <c:v>-63.076497076195857</c:v>
                </c:pt>
                <c:pt idx="32">
                  <c:v>-62.540469676392433</c:v>
                </c:pt>
                <c:pt idx="33">
                  <c:v>-61.997305172487806</c:v>
                </c:pt>
                <c:pt idx="34">
                  <c:v>-61.447106799913058</c:v>
                </c:pt>
                <c:pt idx="35">
                  <c:v>-60.889989457443413</c:v>
                </c:pt>
                <c:pt idx="36">
                  <c:v>-60.326079905838171</c:v>
                </c:pt>
                <c:pt idx="37">
                  <c:v>-59.755516930724383</c:v>
                </c:pt>
                <c:pt idx="38">
                  <c:v>-59.178451466645463</c:v>
                </c:pt>
                <c:pt idx="39">
                  <c:v>-58.595046679301049</c:v>
                </c:pt>
                <c:pt idx="40">
                  <c:v>-58.005478003150436</c:v>
                </c:pt>
                <c:pt idx="41">
                  <c:v>-57.40993313173955</c:v>
                </c:pt>
                <c:pt idx="42">
                  <c:v>-56.808611958343413</c:v>
                </c:pt>
                <c:pt idx="43">
                  <c:v>-56.201726464790156</c:v>
                </c:pt>
                <c:pt idx="44">
                  <c:v>-55.589500556651281</c:v>
                </c:pt>
                <c:pt idx="45">
                  <c:v>-54.972169843340517</c:v>
                </c:pt>
                <c:pt idx="46">
                  <c:v>-54.349981362062373</c:v>
                </c:pt>
                <c:pt idx="47">
                  <c:v>-53.723193244984877</c:v>
                </c:pt>
                <c:pt idx="48">
                  <c:v>-53.092074329475842</c:v>
                </c:pt>
                <c:pt idx="49">
                  <c:v>-52.456903711734036</c:v>
                </c:pt>
                <c:pt idx="50">
                  <c:v>-51.817970244659321</c:v>
                </c:pt>
                <c:pt idx="51">
                  <c:v>-51.17557198133099</c:v>
                </c:pt>
                <c:pt idx="52">
                  <c:v>-50.53001556599844</c:v>
                </c:pt>
                <c:pt idx="53">
                  <c:v>-49.881615575018856</c:v>
                </c:pt>
                <c:pt idx="54">
                  <c:v>-49.230693810700203</c:v>
                </c:pt>
                <c:pt idx="55">
                  <c:v>-48.577578551512808</c:v>
                </c:pt>
                <c:pt idx="56">
                  <c:v>-47.922603762611438</c:v>
                </c:pt>
                <c:pt idx="57">
                  <c:v>-47.266108271055465</c:v>
                </c:pt>
                <c:pt idx="58">
                  <c:v>-46.608434910515889</c:v>
                </c:pt>
                <c:pt idx="59">
                  <c:v>-45.949929640612602</c:v>
                </c:pt>
                <c:pt idx="60">
                  <c:v>-45.290940646321602</c:v>
                </c:pt>
                <c:pt idx="61">
                  <c:v>-44.6318174231276</c:v>
                </c:pt>
                <c:pt idx="62">
                  <c:v>-43.97290985376798</c:v>
                </c:pt>
                <c:pt idx="63">
                  <c:v>-43.314567282514041</c:v>
                </c:pt>
                <c:pt idx="64">
                  <c:v>-42.657137592965356</c:v>
                </c:pt>
                <c:pt idx="65">
                  <c:v>-42.000966295291029</c:v>
                </c:pt>
                <c:pt idx="66">
                  <c:v>-41.346395628738385</c:v>
                </c:pt>
                <c:pt idx="67">
                  <c:v>-40.693763685048417</c:v>
                </c:pt>
                <c:pt idx="68">
                  <c:v>-40.043403558170048</c:v>
                </c:pt>
                <c:pt idx="69">
                  <c:v>-39.395642525358113</c:v>
                </c:pt>
                <c:pt idx="70">
                  <c:v>-38.750801264377358</c:v>
                </c:pt>
                <c:pt idx="71">
                  <c:v>-38.109193111124775</c:v>
                </c:pt>
                <c:pt idx="72">
                  <c:v>-37.471123361530609</c:v>
                </c:pt>
                <c:pt idx="73">
                  <c:v>-36.836888621114795</c:v>
                </c:pt>
                <c:pt idx="74">
                  <c:v>-36.206776205066213</c:v>
                </c:pt>
                <c:pt idx="75">
                  <c:v>-35.581063591187686</c:v>
                </c:pt>
                <c:pt idx="76">
                  <c:v>-34.960017927516176</c:v>
                </c:pt>
                <c:pt idx="77">
                  <c:v>-34.343895595895859</c:v>
                </c:pt>
                <c:pt idx="78">
                  <c:v>-33.732941832256685</c:v>
                </c:pt>
                <c:pt idx="79">
                  <c:v>-33.127390403841865</c:v>
                </c:pt>
                <c:pt idx="80">
                  <c:v>-32.52746334314083</c:v>
                </c:pt>
                <c:pt idx="81">
                  <c:v>-31.933370737823758</c:v>
                </c:pt>
                <c:pt idx="82">
                  <c:v>-31.345310575545863</c:v>
                </c:pt>
                <c:pt idx="83">
                  <c:v>-30.763468642099227</c:v>
                </c:pt>
                <c:pt idx="84">
                  <c:v>-30.188018471037381</c:v>
                </c:pt>
                <c:pt idx="85">
                  <c:v>-29.619121342587999</c:v>
                </c:pt>
                <c:pt idx="86">
                  <c:v>-29.05692632940217</c:v>
                </c:pt>
                <c:pt idx="87">
                  <c:v>-28.501570386463836</c:v>
                </c:pt>
                <c:pt idx="88">
                  <c:v>-27.953178482303819</c:v>
                </c:pt>
                <c:pt idx="89">
                  <c:v>-27.411863768522814</c:v>
                </c:pt>
                <c:pt idx="90">
                  <c:v>-26.877727784531409</c:v>
                </c:pt>
                <c:pt idx="91">
                  <c:v>-26.350860694353802</c:v>
                </c:pt>
                <c:pt idx="92">
                  <c:v>-25.831341552320591</c:v>
                </c:pt>
                <c:pt idx="93">
                  <c:v>-25.319238594483839</c:v>
                </c:pt>
                <c:pt idx="94">
                  <c:v>-24.814609552628589</c:v>
                </c:pt>
                <c:pt idx="95">
                  <c:v>-24.317501987820979</c:v>
                </c:pt>
                <c:pt idx="96">
                  <c:v>-23.827953640523027</c:v>
                </c:pt>
                <c:pt idx="97">
                  <c:v>-23.345992794414904</c:v>
                </c:pt>
                <c:pt idx="98">
                  <c:v>-22.871638651191983</c:v>
                </c:pt>
                <c:pt idx="99">
                  <c:v>-22.40490171374503</c:v>
                </c:pt>
                <c:pt idx="100">
                  <c:v>-21.945784175283379</c:v>
                </c:pt>
                <c:pt idx="101">
                  <c:v>-21.494280312120193</c:v>
                </c:pt>
                <c:pt idx="102">
                  <c:v>-21.050376878003398</c:v>
                </c:pt>
                <c:pt idx="103">
                  <c:v>-20.614053498043695</c:v>
                </c:pt>
                <c:pt idx="104">
                  <c:v>-20.185283060458438</c:v>
                </c:pt>
                <c:pt idx="105">
                  <c:v>-19.764032104517867</c:v>
                </c:pt>
                <c:pt idx="106">
                  <c:v>-19.350261203243413</c:v>
                </c:pt>
                <c:pt idx="107">
                  <c:v>-18.94392533956832</c:v>
                </c:pt>
                <c:pt idx="108">
                  <c:v>-18.54497427482406</c:v>
                </c:pt>
                <c:pt idx="109">
                  <c:v>-18.15335290856466</c:v>
                </c:pt>
                <c:pt idx="110">
                  <c:v>-17.769001628880741</c:v>
                </c:pt>
                <c:pt idx="111">
                  <c:v>-17.391856652488475</c:v>
                </c:pt>
                <c:pt idx="112">
                  <c:v>-17.021850354002485</c:v>
                </c:pt>
                <c:pt idx="113">
                  <c:v>-16.658911583918076</c:v>
                </c:pt>
                <c:pt idx="114">
                  <c:v>-16.302965974934843</c:v>
                </c:pt>
                <c:pt idx="115">
                  <c:v>-15.953936236353712</c:v>
                </c:pt>
                <c:pt idx="116">
                  <c:v>-15.61174243636774</c:v>
                </c:pt>
                <c:pt idx="117">
                  <c:v>-15.276302272150954</c:v>
                </c:pt>
                <c:pt idx="118">
                  <c:v>-14.947531327721096</c:v>
                </c:pt>
                <c:pt idx="119">
                  <c:v>-14.625343319620209</c:v>
                </c:pt>
                <c:pt idx="120">
                  <c:v>-14.309650330513678</c:v>
                </c:pt>
                <c:pt idx="121">
                  <c:v>-14.000363030861427</c:v>
                </c:pt>
                <c:pt idx="122">
                  <c:v>-13.697390888858482</c:v>
                </c:pt>
                <c:pt idx="123">
                  <c:v>-13.400642368881938</c:v>
                </c:pt>
                <c:pt idx="124">
                  <c:v>-13.11002511871358</c:v>
                </c:pt>
                <c:pt idx="125">
                  <c:v>-12.825446145835523</c:v>
                </c:pt>
                <c:pt idx="126">
                  <c:v>-12.546811983118374</c:v>
                </c:pt>
                <c:pt idx="127">
                  <c:v>-12.274028844240229</c:v>
                </c:pt>
                <c:pt idx="128">
                  <c:v>-12.007002769188801</c:v>
                </c:pt>
                <c:pt idx="129">
                  <c:v>-11.745639760209256</c:v>
                </c:pt>
                <c:pt idx="130">
                  <c:v>-11.489845908567757</c:v>
                </c:pt>
                <c:pt idx="131">
                  <c:v>-11.239527512504946</c:v>
                </c:pt>
                <c:pt idx="132">
                  <c:v>-10.994591186755359</c:v>
                </c:pt>
                <c:pt idx="133">
                  <c:v>-10.754943964007529</c:v>
                </c:pt>
                <c:pt idx="134">
                  <c:v>-10.520493388677554</c:v>
                </c:pt>
                <c:pt idx="135">
                  <c:v>-10.291147603364028</c:v>
                </c:pt>
                <c:pt idx="136">
                  <c:v>-10.066815428346528</c:v>
                </c:pt>
                <c:pt idx="137">
                  <c:v>-9.847406434482215</c:v>
                </c:pt>
                <c:pt idx="138">
                  <c:v>-9.6328310098475107</c:v>
                </c:pt>
                <c:pt idx="139">
                  <c:v>-9.423000420462003</c:v>
                </c:pt>
                <c:pt idx="140">
                  <c:v>-9.2178268654222109</c:v>
                </c:pt>
                <c:pt idx="141">
                  <c:v>-9.0172235267621268</c:v>
                </c:pt>
                <c:pt idx="142">
                  <c:v>-8.8211046143472345</c:v>
                </c:pt>
                <c:pt idx="143">
                  <c:v>-8.6293854060963273</c:v>
                </c:pt>
                <c:pt idx="144">
                  <c:v>-8.4419822838155554</c:v>
                </c:pt>
                <c:pt idx="145">
                  <c:v>-8.2588127649164385</c:v>
                </c:pt>
                <c:pt idx="146">
                  <c:v>-8.0797955302787727</c:v>
                </c:pt>
                <c:pt idx="147">
                  <c:v>-7.9048504485076005</c:v>
                </c:pt>
                <c:pt idx="148">
                  <c:v>-7.7338985968225664</c:v>
                </c:pt>
                <c:pt idx="149">
                  <c:v>-7.5668622788056883</c:v>
                </c:pt>
                <c:pt idx="150">
                  <c:v>-7.403665039224399</c:v>
                </c:pt>
                <c:pt idx="151">
                  <c:v>-7.2442316761340804</c:v>
                </c:pt>
                <c:pt idx="152">
                  <c:v>-7.0884882504551134</c:v>
                </c:pt>
                <c:pt idx="153">
                  <c:v>-6.9363620932093264</c:v>
                </c:pt>
                <c:pt idx="154">
                  <c:v>-6.7877818105897267</c:v>
                </c:pt>
                <c:pt idx="155">
                  <c:v>-6.6426772870295592</c:v>
                </c:pt>
                <c:pt idx="156">
                  <c:v>-6.5009796864261578</c:v>
                </c:pt>
                <c:pt idx="157">
                  <c:v>-6.3626214516672484</c:v>
                </c:pt>
                <c:pt idx="158">
                  <c:v>-6.2275363025981143</c:v>
                </c:pt>
                <c:pt idx="159">
                  <c:v>-6.0956592325607604</c:v>
                </c:pt>
                <c:pt idx="160">
                  <c:v>-5.9669265036275938</c:v>
                </c:pt>
                <c:pt idx="161">
                  <c:v>-5.8412756406456232</c:v>
                </c:pt>
                <c:pt idx="162">
                  <c:v>-5.7186454241992308</c:v>
                </c:pt>
                <c:pt idx="163">
                  <c:v>-5.5989758825938196</c:v>
                </c:pt>
                <c:pt idx="164">
                  <c:v>-5.4822082829551517</c:v>
                </c:pt>
                <c:pt idx="165">
                  <c:v>-5.3682851215344813</c:v>
                </c:pt>
                <c:pt idx="166">
                  <c:v>-5.2571501133022185</c:v>
                </c:pt>
                <c:pt idx="167">
                  <c:v>-5.1487481809089592</c:v>
                </c:pt>
                <c:pt idx="168">
                  <c:v>-5.0430254430867567</c:v>
                </c:pt>
                <c:pt idx="169">
                  <c:v>-4.939929202558214</c:v>
                </c:pt>
                <c:pt idx="170">
                  <c:v>-4.8394079335177684</c:v>
                </c:pt>
                <c:pt idx="171">
                  <c:v>-4.7414112687437218</c:v>
                </c:pt>
                <c:pt idx="172">
                  <c:v>-4.6458899863961038</c:v>
                </c:pt>
                <c:pt idx="173">
                  <c:v>-4.5527959965520921</c:v>
                </c:pt>
                <c:pt idx="174">
                  <c:v>-4.4620823275260157</c:v>
                </c:pt>
                <c:pt idx="175">
                  <c:v>-4.3737031120183536</c:v>
                </c:pt>
                <c:pt idx="176">
                  <c:v>-4.2876135731347507</c:v>
                </c:pt>
                <c:pt idx="177">
                  <c:v>-4.2037700103129145</c:v>
                </c:pt>
                <c:pt idx="178">
                  <c:v>-4.1221297851925849</c:v>
                </c:pt>
                <c:pt idx="179">
                  <c:v>-4.0426513074609396</c:v>
                </c:pt>
                <c:pt idx="180">
                  <c:v>-3.9652940207036522</c:v>
                </c:pt>
                <c:pt idx="181">
                  <c:v>-3.8900183882890675</c:v>
                </c:pt>
                <c:pt idx="182">
                  <c:v>-3.8167858793112397</c:v>
                </c:pt>
                <c:pt idx="183">
                  <c:v>-3.7455589546150776</c:v>
                </c:pt>
                <c:pt idx="184">
                  <c:v>-3.6763010529253655</c:v>
                </c:pt>
                <c:pt idx="185">
                  <c:v>-3.6089765770994835</c:v>
                </c:pt>
                <c:pt idx="186">
                  <c:v>-3.5435508805220297</c:v>
                </c:pt>
                <c:pt idx="187">
                  <c:v>-3.4799902536576734</c:v>
                </c:pt>
                <c:pt idx="188">
                  <c:v>-3.4182619107781229</c:v>
                </c:pt>
                <c:pt idx="189">
                  <c:v>-3.35833397687639</c:v>
                </c:pt>
                <c:pt idx="190">
                  <c:v>-3.3001754747815619</c:v>
                </c:pt>
                <c:pt idx="191">
                  <c:v>-3.243756312485198</c:v>
                </c:pt>
                <c:pt idx="192">
                  <c:v>-3.1890472706901538</c:v>
                </c:pt>
                <c:pt idx="193">
                  <c:v>-3.1360199905911039</c:v>
                </c:pt>
                <c:pt idx="194">
                  <c:v>-3.0846469618953001</c:v>
                </c:pt>
                <c:pt idx="195">
                  <c:v>-3.0349015110914137</c:v>
                </c:pt>
                <c:pt idx="196">
                  <c:v>-2.9867577899734457</c:v>
                </c:pt>
                <c:pt idx="197">
                  <c:v>-2.9401907644256586</c:v>
                </c:pt>
                <c:pt idx="198">
                  <c:v>-2.8951762034745099</c:v>
                </c:pt>
                <c:pt idx="199">
                  <c:v>-2.851690668612139</c:v>
                </c:pt>
                <c:pt idx="200">
                  <c:v>-2.8097115033962616</c:v>
                </c:pt>
                <c:pt idx="201">
                  <c:v>-2.7692168233298355</c:v>
                </c:pt>
                <c:pt idx="202">
                  <c:v>-2.7301855060245215</c:v>
                </c:pt>
                <c:pt idx="203">
                  <c:v>-2.6925971816505339</c:v>
                </c:pt>
                <c:pt idx="204">
                  <c:v>-2.6564322236755018</c:v>
                </c:pt>
                <c:pt idx="205">
                  <c:v>-2.6216717398950409</c:v>
                </c:pt>
                <c:pt idx="206">
                  <c:v>-2.5882975637564245</c:v>
                </c:pt>
                <c:pt idx="207">
                  <c:v>-2.5562922459774544</c:v>
                </c:pt>
                <c:pt idx="208">
                  <c:v>-2.5256390464617282</c:v>
                </c:pt>
                <c:pt idx="209">
                  <c:v>-2.4963219265115346</c:v>
                </c:pt>
                <c:pt idx="210">
                  <c:v>-2.4683255413393321</c:v>
                </c:pt>
                <c:pt idx="211">
                  <c:v>-2.4416352328786899</c:v>
                </c:pt>
                <c:pt idx="212">
                  <c:v>-2.4162370228952343</c:v>
                </c:pt>
                <c:pt idx="213">
                  <c:v>-2.3921176063980241</c:v>
                </c:pt>
                <c:pt idx="214">
                  <c:v>-2.3692643453520996</c:v>
                </c:pt>
                <c:pt idx="215">
                  <c:v>-2.3476652626919088</c:v>
                </c:pt>
                <c:pt idx="216">
                  <c:v>-2.3273090366362541</c:v>
                </c:pt>
                <c:pt idx="217">
                  <c:v>-2.3081849953047557</c:v>
                </c:pt>
                <c:pt idx="218">
                  <c:v>-2.290283111635762</c:v>
                </c:pt>
                <c:pt idx="219">
                  <c:v>-2.2735939986059539</c:v>
                </c:pt>
                <c:pt idx="220">
                  <c:v>-2.2581089047514844</c:v>
                </c:pt>
                <c:pt idx="221">
                  <c:v>-2.2438197099906021</c:v>
                </c:pt>
                <c:pt idx="222">
                  <c:v>-2.2307189217478625</c:v>
                </c:pt>
                <c:pt idx="223">
                  <c:v>-2.2187996713799034</c:v>
                </c:pt>
                <c:pt idx="224">
                  <c:v>-2.2080557109024994</c:v>
                </c:pt>
                <c:pt idx="225">
                  <c:v>-2.1984814100193804</c:v>
                </c:pt>
                <c:pt idx="226">
                  <c:v>-2.1900717534523215</c:v>
                </c:pt>
                <c:pt idx="227">
                  <c:v>-2.1828223385730388</c:v>
                </c:pt>
                <c:pt idx="228">
                  <c:v>-2.1767293733367321</c:v>
                </c:pt>
                <c:pt idx="229">
                  <c:v>-2.1717896745175405</c:v>
                </c:pt>
                <c:pt idx="230">
                  <c:v>-2.1680006662461953</c:v>
                </c:pt>
                <c:pt idx="231">
                  <c:v>-2.165360378849928</c:v>
                </c:pt>
                <c:pt idx="232">
                  <c:v>-2.1638674479954356</c:v>
                </c:pt>
                <c:pt idx="233">
                  <c:v>-2.1635211141348147</c:v>
                </c:pt>
                <c:pt idx="234">
                  <c:v>-2.1643212222554324</c:v>
                </c:pt>
                <c:pt idx="235">
                  <c:v>-2.1662682219338674</c:v>
                </c:pt>
                <c:pt idx="236">
                  <c:v>-2.1693631676951655</c:v>
                </c:pt>
                <c:pt idx="237">
                  <c:v>-2.1736077196776193</c:v>
                </c:pt>
                <c:pt idx="238">
                  <c:v>-2.1790041446041495</c:v>
                </c:pt>
                <c:pt idx="239">
                  <c:v>-2.1855553170614455</c:v>
                </c:pt>
                <c:pt idx="240">
                  <c:v>-2.1932647210875391</c:v>
                </c:pt>
                <c:pt idx="241">
                  <c:v>-2.2021364520691828</c:v>
                </c:pt>
                <c:pt idx="242">
                  <c:v>-2.2121752189502164</c:v>
                </c:pt>
                <c:pt idx="243">
                  <c:v>-2.2233863467522403</c:v>
                </c:pt>
                <c:pt idx="244">
                  <c:v>-2.2357757794091455</c:v>
                </c:pt>
                <c:pt idx="245">
                  <c:v>-2.2493500829168953</c:v>
                </c:pt>
                <c:pt idx="246">
                  <c:v>-2.2641164488004284</c:v>
                </c:pt>
                <c:pt idx="247">
                  <c:v>-2.280082697899164</c:v>
                </c:pt>
                <c:pt idx="248">
                  <c:v>-2.2972572844733188</c:v>
                </c:pt>
                <c:pt idx="249">
                  <c:v>-2.3156493006328023</c:v>
                </c:pt>
                <c:pt idx="250">
                  <c:v>-2.3352684810907731</c:v>
                </c:pt>
                <c:pt idx="251">
                  <c:v>-2.356125208244221</c:v>
                </c:pt>
                <c:pt idx="252">
                  <c:v>-2.3782305175836629</c:v>
                </c:pt>
                <c:pt idx="253">
                  <c:v>-2.4015961034346791</c:v>
                </c:pt>
                <c:pt idx="254">
                  <c:v>-2.4262343250334126</c:v>
                </c:pt>
                <c:pt idx="255">
                  <c:v>-2.4521582129390342</c:v>
                </c:pt>
                <c:pt idx="256">
                  <c:v>-2.479381475785555</c:v>
                </c:pt>
                <c:pt idx="257">
                  <c:v>-2.5079185073762531</c:v>
                </c:pt>
                <c:pt idx="258">
                  <c:v>-2.5377843941232223</c:v>
                </c:pt>
                <c:pt idx="259">
                  <c:v>-2.568994922835246</c:v>
                </c:pt>
                <c:pt idx="260">
                  <c:v>-2.6015665888572141</c:v>
                </c:pt>
                <c:pt idx="261">
                  <c:v>-2.635516604564248</c:v>
                </c:pt>
                <c:pt idx="262">
                  <c:v>-2.6708629082136062</c:v>
                </c:pt>
                <c:pt idx="263">
                  <c:v>-2.7076241731582789</c:v>
                </c:pt>
                <c:pt idx="264">
                  <c:v>-2.7458198174250534</c:v>
                </c:pt>
                <c:pt idx="265">
                  <c:v>-2.7854700136613424</c:v>
                </c:pt>
                <c:pt idx="266">
                  <c:v>-2.8265956994537946</c:v>
                </c:pt>
                <c:pt idx="267">
                  <c:v>-2.8692185880226413</c:v>
                </c:pt>
                <c:pt idx="268">
                  <c:v>-2.9133611792956153</c:v>
                </c:pt>
                <c:pt idx="269">
                  <c:v>-2.9590467713648323</c:v>
                </c:pt>
                <c:pt idx="270">
                  <c:v>-3.0062994723310434</c:v>
                </c:pt>
                <c:pt idx="271">
                  <c:v>-3.0551442125385879</c:v>
                </c:pt>
                <c:pt idx="272">
                  <c:v>-3.1056067572052539</c:v>
                </c:pt>
                <c:pt idx="273">
                  <c:v>-3.1577137194510261</c:v>
                </c:pt>
                <c:pt idx="274">
                  <c:v>-3.2114925737290632</c:v>
                </c:pt>
                <c:pt idx="275">
                  <c:v>-3.2669716696638287</c:v>
                </c:pt>
                <c:pt idx="276">
                  <c:v>-3.3241802462991599</c:v>
                </c:pt>
                <c:pt idx="277">
                  <c:v>-3.3831484467609627</c:v>
                </c:pt>
                <c:pt idx="278">
                  <c:v>-3.4439073333378096</c:v>
                </c:pt>
                <c:pt idx="279">
                  <c:v>-3.5064889029835689</c:v>
                </c:pt>
                <c:pt idx="280">
                  <c:v>-3.5709261032453146</c:v>
                </c:pt>
                <c:pt idx="281">
                  <c:v>-3.6372528486206552</c:v>
                </c:pt>
                <c:pt idx="282">
                  <c:v>-3.7055040373470924</c:v>
                </c:pt>
                <c:pt idx="283">
                  <c:v>-3.7757155686274686</c:v>
                </c:pt>
                <c:pt idx="284">
                  <c:v>-3.847924360294305</c:v>
                </c:pt>
                <c:pt idx="285">
                  <c:v>-3.9221683669158005</c:v>
                </c:pt>
                <c:pt idx="286">
                  <c:v>-3.9984865983463327</c:v>
                </c:pt>
                <c:pt idx="287">
                  <c:v>-4.0769191387241435</c:v>
                </c:pt>
                <c:pt idx="288">
                  <c:v>-4.1575071659178597</c:v>
                </c:pt>
                <c:pt idx="289">
                  <c:v>-4.2402929714240374</c:v>
                </c:pt>
                <c:pt idx="290">
                  <c:v>-4.3253199807173184</c:v>
                </c:pt>
                <c:pt idx="291">
                  <c:v>-4.4126327740536961</c:v>
                </c:pt>
                <c:pt idx="292">
                  <c:v>-4.5022771077284478</c:v>
                </c:pt>
                <c:pt idx="293">
                  <c:v>-4.594299935787439</c:v>
                </c:pt>
                <c:pt idx="294">
                  <c:v>-4.6887494321940206</c:v>
                </c:pt>
                <c:pt idx="295">
                  <c:v>-4.785675013446399</c:v>
                </c:pt>
                <c:pt idx="296">
                  <c:v>-4.8851273616486832</c:v>
                </c:pt>
                <c:pt idx="297">
                  <c:v>-4.9871584480293158</c:v>
                </c:pt>
                <c:pt idx="298">
                  <c:v>-5.0918215569059466</c:v>
                </c:pt>
                <c:pt idx="299">
                  <c:v>-5.199171310091864</c:v>
                </c:pt>
                <c:pt idx="300">
                  <c:v>-5.3092636917397886</c:v>
                </c:pt>
                <c:pt idx="301">
                  <c:v>-5.4221560736160921</c:v>
                </c:pt>
                <c:pt idx="302">
                  <c:v>-5.5379072407997638</c:v>
                </c:pt>
                <c:pt idx="303">
                  <c:v>-5.6565774177968091</c:v>
                </c:pt>
                <c:pt idx="304">
                  <c:v>-5.778228295061095</c:v>
                </c:pt>
                <c:pt idx="305">
                  <c:v>-5.9029230559111801</c:v>
                </c:pt>
                <c:pt idx="306">
                  <c:v>-6.030726403829874</c:v>
                </c:pt>
                <c:pt idx="307">
                  <c:v>-6.1617045901335601</c:v>
                </c:pt>
                <c:pt idx="308">
                  <c:v>-6.2959254419947923</c:v>
                </c:pt>
                <c:pt idx="309">
                  <c:v>-6.4334583908009648</c:v>
                </c:pt>
                <c:pt idx="310">
                  <c:v>-6.5743745008293963</c:v>
                </c:pt>
                <c:pt idx="311">
                  <c:v>-6.718746498216797</c:v>
                </c:pt>
                <c:pt idx="312">
                  <c:v>-6.8666488001994903</c:v>
                </c:pt>
                <c:pt idx="313">
                  <c:v>-7.0181575445968107</c:v>
                </c:pt>
                <c:pt idx="314">
                  <c:v>-7.1733506195090762</c:v>
                </c:pt>
                <c:pt idx="315">
                  <c:v>-7.3323076931976789</c:v>
                </c:pt>
                <c:pt idx="316">
                  <c:v>-7.4951102441114728</c:v>
                </c:pt>
                <c:pt idx="317">
                  <c:v>-7.661841591021024</c:v>
                </c:pt>
                <c:pt idx="318">
                  <c:v>-7.8325869232183942</c:v>
                </c:pt>
                <c:pt idx="319">
                  <c:v>-8.0074333307360366</c:v>
                </c:pt>
                <c:pt idx="320">
                  <c:v>-8.186469834534897</c:v>
                </c:pt>
                <c:pt idx="321">
                  <c:v>-8.3697874166066875</c:v>
                </c:pt>
                <c:pt idx="322">
                  <c:v>-8.5574790499313629</c:v>
                </c:pt>
                <c:pt idx="323">
                  <c:v>-8.7496397282253895</c:v>
                </c:pt>
                <c:pt idx="324">
                  <c:v>-8.9463664954112971</c:v>
                </c:pt>
                <c:pt idx="325">
                  <c:v>-9.147758474733072</c:v>
                </c:pt>
                <c:pt idx="326">
                  <c:v>-9.3539168974366422</c:v>
                </c:pt>
                <c:pt idx="327">
                  <c:v>-9.5649451309271996</c:v>
                </c:pt>
                <c:pt idx="328">
                  <c:v>-9.780948706309772</c:v>
                </c:pt>
                <c:pt idx="329">
                  <c:v>-10.002035345210418</c:v>
                </c:pt>
                <c:pt idx="330">
                  <c:v>-10.228314985769837</c:v>
                </c:pt>
                <c:pt idx="331">
                  <c:v>-10.459899807691141</c:v>
                </c:pt>
                <c:pt idx="332">
                  <c:v>-10.696904256216769</c:v>
                </c:pt>
                <c:pt idx="333">
                  <c:v>-10.939445064898571</c:v>
                </c:pt>
                <c:pt idx="334">
                  <c:v>-11.187641277017295</c:v>
                </c:pt>
                <c:pt idx="335">
                  <c:v>-11.441614265496575</c:v>
                </c:pt>
                <c:pt idx="336">
                  <c:v>-11.70148775114491</c:v>
                </c:pt>
                <c:pt idx="337">
                  <c:v>-11.967387819052634</c:v>
                </c:pt>
                <c:pt idx="338">
                  <c:v>-12.239442932950237</c:v>
                </c:pt>
                <c:pt idx="339">
                  <c:v>-12.517783947331734</c:v>
                </c:pt>
                <c:pt idx="340">
                  <c:v>-12.802544117127173</c:v>
                </c:pt>
                <c:pt idx="341">
                  <c:v>-13.093859104697462</c:v>
                </c:pt>
                <c:pt idx="342">
                  <c:v>-13.391866983909608</c:v>
                </c:pt>
                <c:pt idx="343">
                  <c:v>-13.69670824103672</c:v>
                </c:pt>
                <c:pt idx="344">
                  <c:v>-14.0085257722095</c:v>
                </c:pt>
                <c:pt idx="345">
                  <c:v>-14.327464877132487</c:v>
                </c:pt>
                <c:pt idx="346">
                  <c:v>-14.653673248759375</c:v>
                </c:pt>
                <c:pt idx="347">
                  <c:v>-14.987300958606259</c:v>
                </c:pt>
                <c:pt idx="348">
                  <c:v>-15.328500437362099</c:v>
                </c:pt>
                <c:pt idx="349">
                  <c:v>-15.677426450438684</c:v>
                </c:pt>
                <c:pt idx="350">
                  <c:v>-16.034236068082777</c:v>
                </c:pt>
                <c:pt idx="351">
                  <c:v>-16.399088629654315</c:v>
                </c:pt>
                <c:pt idx="352">
                  <c:v>-16.772145701654264</c:v>
                </c:pt>
                <c:pt idx="353">
                  <c:v>-17.1535710290661</c:v>
                </c:pt>
                <c:pt idx="354">
                  <c:v>-17.543530479554754</c:v>
                </c:pt>
                <c:pt idx="355">
                  <c:v>-17.942191980046172</c:v>
                </c:pt>
                <c:pt idx="356">
                  <c:v>-18.34972544519103</c:v>
                </c:pt>
                <c:pt idx="357">
                  <c:v>-18.766302697194913</c:v>
                </c:pt>
                <c:pt idx="358">
                  <c:v>-19.192097376478468</c:v>
                </c:pt>
                <c:pt idx="359">
                  <c:v>-19.627284842610653</c:v>
                </c:pt>
                <c:pt idx="360">
                  <c:v>-20.072042064940639</c:v>
                </c:pt>
                <c:pt idx="361">
                  <c:v>-20.526547502335003</c:v>
                </c:pt>
                <c:pt idx="362">
                  <c:v>-20.990980971410693</c:v>
                </c:pt>
                <c:pt idx="363">
                  <c:v>-21.465523502638842</c:v>
                </c:pt>
                <c:pt idx="364">
                  <c:v>-21.950357183681959</c:v>
                </c:pt>
                <c:pt idx="365">
                  <c:v>-22.445664989313368</c:v>
                </c:pt>
                <c:pt idx="366">
                  <c:v>-22.951630597261527</c:v>
                </c:pt>
                <c:pt idx="367">
                  <c:v>-23.468438189313915</c:v>
                </c:pt>
                <c:pt idx="368">
                  <c:v>-23.99627223701296</c:v>
                </c:pt>
                <c:pt idx="369">
                  <c:v>-24.535317271277382</c:v>
                </c:pt>
                <c:pt idx="370">
                  <c:v>-25.085757635288026</c:v>
                </c:pt>
                <c:pt idx="371">
                  <c:v>-25.647777219985556</c:v>
                </c:pt>
                <c:pt idx="372">
                  <c:v>-26.221559181545928</c:v>
                </c:pt>
                <c:pt idx="373">
                  <c:v>-26.807285640217412</c:v>
                </c:pt>
                <c:pt idx="374">
                  <c:v>-27.405137359933114</c:v>
                </c:pt>
                <c:pt idx="375">
                  <c:v>-28.015293408147691</c:v>
                </c:pt>
                <c:pt idx="376">
                  <c:v>-28.637930795389615</c:v>
                </c:pt>
                <c:pt idx="377">
                  <c:v>-29.273224094072127</c:v>
                </c:pt>
                <c:pt idx="378">
                  <c:v>-29.921345036168109</c:v>
                </c:pt>
                <c:pt idx="379">
                  <c:v>-30.582462089419607</c:v>
                </c:pt>
                <c:pt idx="380">
                  <c:v>-31.256740011848226</c:v>
                </c:pt>
                <c:pt idx="381">
                  <c:v>-31.944339384402703</c:v>
                </c:pt>
                <c:pt idx="382">
                  <c:v>-32.645416121706425</c:v>
                </c:pt>
                <c:pt idx="383">
                  <c:v>-33.360120960971315</c:v>
                </c:pt>
                <c:pt idx="384">
                  <c:v>-34.088598929279208</c:v>
                </c:pt>
                <c:pt idx="385">
                  <c:v>-34.830988789571492</c:v>
                </c:pt>
                <c:pt idx="386">
                  <c:v>-35.587422465847254</c:v>
                </c:pt>
                <c:pt idx="387">
                  <c:v>-36.358024448236868</c:v>
                </c:pt>
                <c:pt idx="388">
                  <c:v>-37.142911178803281</c:v>
                </c:pt>
                <c:pt idx="389">
                  <c:v>-37.942190419117466</c:v>
                </c:pt>
                <c:pt idx="390">
                  <c:v>-38.755960600866416</c:v>
                </c:pt>
                <c:pt idx="391">
                  <c:v>-39.584310160970247</c:v>
                </c:pt>
                <c:pt idx="392">
                  <c:v>-40.42731686292197</c:v>
                </c:pt>
                <c:pt idx="393">
                  <c:v>-41.285047106302287</c:v>
                </c:pt>
                <c:pt idx="394">
                  <c:v>-42.157555226676216</c:v>
                </c:pt>
                <c:pt idx="395">
                  <c:v>-43.044882788336281</c:v>
                </c:pt>
                <c:pt idx="396">
                  <c:v>-43.947057872620547</c:v>
                </c:pt>
                <c:pt idx="397">
                  <c:v>-44.864094364799598</c:v>
                </c:pt>
                <c:pt idx="398">
                  <c:v>-45.795991242793249</c:v>
                </c:pt>
                <c:pt idx="399">
                  <c:v>-46.742731871239073</c:v>
                </c:pt>
                <c:pt idx="400">
                  <c:v>-47.704283304692645</c:v>
                </c:pt>
                <c:pt idx="401">
                  <c:v>-48.680595603983058</c:v>
                </c:pt>
                <c:pt idx="402">
                  <c:v>-49.671601169978956</c:v>
                </c:pt>
                <c:pt idx="403">
                  <c:v>-50.677214099235115</c:v>
                </c:pt>
                <c:pt idx="404">
                  <c:v>-51.697329566178183</c:v>
                </c:pt>
                <c:pt idx="405">
                  <c:v>-52.731823236652602</c:v>
                </c:pt>
                <c:pt idx="406">
                  <c:v>-53.780550717782404</c:v>
                </c:pt>
                <c:pt idx="407">
                  <c:v>-54.843347049195657</c:v>
                </c:pt>
                <c:pt idx="408">
                  <c:v>-55.920026240717391</c:v>
                </c:pt>
                <c:pt idx="409">
                  <c:v>-57.010380861645402</c:v>
                </c:pt>
                <c:pt idx="410">
                  <c:v>-58.114181686684176</c:v>
                </c:pt>
                <c:pt idx="411">
                  <c:v>-59.231177403525876</c:v>
                </c:pt>
                <c:pt idx="412">
                  <c:v>-60.361094386918253</c:v>
                </c:pt>
                <c:pt idx="413">
                  <c:v>-61.503636543863919</c:v>
                </c:pt>
                <c:pt idx="414">
                  <c:v>-62.658485234329206</c:v>
                </c:pt>
                <c:pt idx="415">
                  <c:v>-63.825299271526127</c:v>
                </c:pt>
                <c:pt idx="416">
                  <c:v>-65.003715005449777</c:v>
                </c:pt>
                <c:pt idx="417">
                  <c:v>-66.193346492919389</c:v>
                </c:pt>
                <c:pt idx="418">
                  <c:v>-67.3937857568732</c:v>
                </c:pt>
                <c:pt idx="419">
                  <c:v>-68.604603137127228</c:v>
                </c:pt>
                <c:pt idx="420">
                  <c:v>-69.825347734206161</c:v>
                </c:pt>
                <c:pt idx="421">
                  <c:v>-71.055547947220248</c:v>
                </c:pt>
                <c:pt idx="422">
                  <c:v>-72.294712106071529</c:v>
                </c:pt>
                <c:pt idx="423">
                  <c:v>-73.5423291975887</c:v>
                </c:pt>
                <c:pt idx="424">
                  <c:v>-74.797869684415474</c:v>
                </c:pt>
                <c:pt idx="425">
                  <c:v>-76.06078641476455</c:v>
                </c:pt>
                <c:pt idx="426">
                  <c:v>-77.330515620371727</c:v>
                </c:pt>
                <c:pt idx="427">
                  <c:v>-78.606477999232254</c:v>
                </c:pt>
                <c:pt idx="428">
                  <c:v>-79.888079878964632</c:v>
                </c:pt>
                <c:pt idx="429">
                  <c:v>-81.17471445591687</c:v>
                </c:pt>
                <c:pt idx="430">
                  <c:v>-82.465763104445301</c:v>
                </c:pt>
                <c:pt idx="431">
                  <c:v>-83.760596750143463</c:v>
                </c:pt>
                <c:pt idx="432">
                  <c:v>-85.05857730019531</c:v>
                </c:pt>
                <c:pt idx="433">
                  <c:v>-86.359059123487697</c:v>
                </c:pt>
                <c:pt idx="434">
                  <c:v>-87.661390572633522</c:v>
                </c:pt>
                <c:pt idx="435">
                  <c:v>-88.964915539653816</c:v>
                </c:pt>
                <c:pt idx="436">
                  <c:v>-90.268975036736038</c:v>
                </c:pt>
                <c:pt idx="437">
                  <c:v>-91.572908793243272</c:v>
                </c:pt>
                <c:pt idx="438">
                  <c:v>-92.876056859982526</c:v>
                </c:pt>
                <c:pt idx="439">
                  <c:v>-94.177761211676398</c:v>
                </c:pt>
                <c:pt idx="440">
                  <c:v>-95.477367338593353</c:v>
                </c:pt>
                <c:pt idx="441">
                  <c:v>-96.774225818404176</c:v>
                </c:pt>
                <c:pt idx="442">
                  <c:v>-98.067693859522763</c:v>
                </c:pt>
                <c:pt idx="443">
                  <c:v>-99.357136807470596</c:v>
                </c:pt>
                <c:pt idx="444">
                  <c:v>-100.64192960616498</c:v>
                </c:pt>
                <c:pt idx="445">
                  <c:v>-101.92145820646726</c:v>
                </c:pt>
                <c:pt idx="446">
                  <c:v>-103.19512091482923</c:v>
                </c:pt>
                <c:pt idx="447">
                  <c:v>-104.46232967544927</c:v>
                </c:pt>
                <c:pt idx="448">
                  <c:v>-105.72251127996492</c:v>
                </c:pt>
                <c:pt idx="449">
                  <c:v>-106.97510849938458</c:v>
                </c:pt>
                <c:pt idx="450">
                  <c:v>-108.21958113365589</c:v>
                </c:pt>
                <c:pt idx="451">
                  <c:v>-109.45540697500846</c:v>
                </c:pt>
                <c:pt idx="452">
                  <c:v>-110.68208268195131</c:v>
                </c:pt>
                <c:pt idx="453">
                  <c:v>-111.89912456156856</c:v>
                </c:pt>
                <c:pt idx="454">
                  <c:v>-113.10606925850485</c:v>
                </c:pt>
                <c:pt idx="455">
                  <c:v>-114.30247434978529</c:v>
                </c:pt>
                <c:pt idx="456">
                  <c:v>-115.48791884533512</c:v>
                </c:pt>
                <c:pt idx="457">
                  <c:v>-116.66200359476422</c:v>
                </c:pt>
                <c:pt idx="458">
                  <c:v>-117.82435160164854</c:v>
                </c:pt>
                <c:pt idx="459">
                  <c:v>-118.97460824715787</c:v>
                </c:pt>
                <c:pt idx="460">
                  <c:v>-120.11244142546354</c:v>
                </c:pt>
                <c:pt idx="461">
                  <c:v>-121.23754159387911</c:v>
                </c:pt>
                <c:pt idx="462">
                  <c:v>-122.34962174116274</c:v>
                </c:pt>
                <c:pt idx="463">
                  <c:v>-123.44841727782007</c:v>
                </c:pt>
                <c:pt idx="464">
                  <c:v>-124.53368585260532</c:v>
                </c:pt>
                <c:pt idx="465">
                  <c:v>-125.60520709971073</c:v>
                </c:pt>
                <c:pt idx="466">
                  <c:v>-126.66278232136932</c:v>
                </c:pt>
                <c:pt idx="467">
                  <c:v>-127.70623411079079</c:v>
                </c:pt>
                <c:pt idx="468">
                  <c:v>-128.73540592043832</c:v>
                </c:pt>
                <c:pt idx="469">
                  <c:v>-129.75016158076275</c:v>
                </c:pt>
                <c:pt idx="470">
                  <c:v>-130.75038477450005</c:v>
                </c:pt>
                <c:pt idx="471">
                  <c:v>-131.73597847162355</c:v>
                </c:pt>
                <c:pt idx="472">
                  <c:v>-132.7068643299643</c:v>
                </c:pt>
                <c:pt idx="473">
                  <c:v>-133.66298206640838</c:v>
                </c:pt>
                <c:pt idx="474">
                  <c:v>-134.60428880342789</c:v>
                </c:pt>
                <c:pt idx="475">
                  <c:v>-135.53075839553651</c:v>
                </c:pt>
                <c:pt idx="476">
                  <c:v>-136.44238074005236</c:v>
                </c:pt>
                <c:pt idx="477">
                  <c:v>-137.33916107633786</c:v>
                </c:pt>
                <c:pt idx="478">
                  <c:v>-138.22111927744197</c:v>
                </c:pt>
                <c:pt idx="479">
                  <c:v>-139.08828913782429</c:v>
                </c:pt>
                <c:pt idx="480">
                  <c:v>-139.94071766058059</c:v>
                </c:pt>
                <c:pt idx="481">
                  <c:v>-140.77846434732453</c:v>
                </c:pt>
                <c:pt idx="482">
                  <c:v>-141.60160049361372</c:v>
                </c:pt>
                <c:pt idx="483">
                  <c:v>-142.41020849254423</c:v>
                </c:pt>
                <c:pt idx="484">
                  <c:v>-143.20438114887486</c:v>
                </c:pt>
                <c:pt idx="485">
                  <c:v>-143.98422100578492</c:v>
                </c:pt>
                <c:pt idx="486">
                  <c:v>-144.74983968612523</c:v>
                </c:pt>
                <c:pt idx="487">
                  <c:v>-145.50135724977673</c:v>
                </c:pt>
                <c:pt idx="488">
                  <c:v>-146.23890156850808</c:v>
                </c:pt>
                <c:pt idx="489">
                  <c:v>-146.96260771950369</c:v>
                </c:pt>
                <c:pt idx="490">
                  <c:v>-147.67261739853103</c:v>
                </c:pt>
                <c:pt idx="491">
                  <c:v>-148.36907835352346</c:v>
                </c:pt>
                <c:pt idx="492">
                  <c:v>-149.0521438391786</c:v>
                </c:pt>
                <c:pt idx="493">
                  <c:v>-149.72197209300685</c:v>
                </c:pt>
                <c:pt idx="494">
                  <c:v>-150.37872583311503</c:v>
                </c:pt>
                <c:pt idx="495">
                  <c:v>-151.02257177787061</c:v>
                </c:pt>
                <c:pt idx="496">
                  <c:v>-151.65368018747051</c:v>
                </c:pt>
                <c:pt idx="497">
                  <c:v>-152.27222442732401</c:v>
                </c:pt>
                <c:pt idx="498">
                  <c:v>-152.87838055306179</c:v>
                </c:pt>
                <c:pt idx="499">
                  <c:v>-153.47232691689288</c:v>
                </c:pt>
                <c:pt idx="500">
                  <c:v>-154.05424379495628</c:v>
                </c:pt>
                <c:pt idx="501">
                  <c:v>-154.62431303524528</c:v>
                </c:pt>
                <c:pt idx="502">
                  <c:v>-155.1827177256277</c:v>
                </c:pt>
                <c:pt idx="503">
                  <c:v>-155.72964188143379</c:v>
                </c:pt>
                <c:pt idx="504">
                  <c:v>-156.26527015204766</c:v>
                </c:pt>
                <c:pt idx="505">
                  <c:v>-156.78978754590162</c:v>
                </c:pt>
                <c:pt idx="506">
                  <c:v>-157.30337917325218</c:v>
                </c:pt>
                <c:pt idx="507">
                  <c:v>-157.80623000609251</c:v>
                </c:pt>
                <c:pt idx="508">
                  <c:v>-158.29852465454829</c:v>
                </c:pt>
                <c:pt idx="509">
                  <c:v>-158.78044715908874</c:v>
                </c:pt>
                <c:pt idx="510">
                  <c:v>-159.25218079789357</c:v>
                </c:pt>
                <c:pt idx="511">
                  <c:v>-159.71390790869901</c:v>
                </c:pt>
                <c:pt idx="512">
                  <c:v>-160.16580972446809</c:v>
                </c:pt>
                <c:pt idx="513">
                  <c:v>-160.60806622222651</c:v>
                </c:pt>
                <c:pt idx="514">
                  <c:v>-161.04085598441998</c:v>
                </c:pt>
                <c:pt idx="515">
                  <c:v>-161.46435607215955</c:v>
                </c:pt>
                <c:pt idx="516">
                  <c:v>-161.87874190973645</c:v>
                </c:pt>
                <c:pt idx="517">
                  <c:v>-162.28418717980281</c:v>
                </c:pt>
                <c:pt idx="518">
                  <c:v>-162.68086372863434</c:v>
                </c:pt>
                <c:pt idx="519">
                  <c:v>-163.06894148090498</c:v>
                </c:pt>
                <c:pt idx="520">
                  <c:v>-163.44858836342723</c:v>
                </c:pt>
                <c:pt idx="521">
                  <c:v>-163.81997023732725</c:v>
                </c:pt>
                <c:pt idx="522">
                  <c:v>-164.1832508381479</c:v>
                </c:pt>
                <c:pt idx="523">
                  <c:v>-164.53859172338906</c:v>
                </c:pt>
                <c:pt idx="524">
                  <c:v>-164.8861522270187</c:v>
                </c:pt>
                <c:pt idx="525">
                  <c:v>-165.22608942050516</c:v>
                </c:pt>
                <c:pt idx="526">
                  <c:v>-165.55855807994425</c:v>
                </c:pt>
                <c:pt idx="527">
                  <c:v>-165.88371065887159</c:v>
                </c:pt>
                <c:pt idx="528">
                  <c:v>-166.20169726637357</c:v>
                </c:pt>
                <c:pt idx="529">
                  <c:v>-166.51266565012565</c:v>
                </c:pt>
                <c:pt idx="530">
                  <c:v>-166.81676118400929</c:v>
                </c:pt>
                <c:pt idx="531">
                  <c:v>-167.11412685997379</c:v>
                </c:pt>
                <c:pt idx="532">
                  <c:v>-167.40490328382859</c:v>
                </c:pt>
                <c:pt idx="533">
                  <c:v>-167.68922867466875</c:v>
                </c:pt>
                <c:pt idx="534">
                  <c:v>-167.96723886765164</c:v>
                </c:pt>
                <c:pt idx="535">
                  <c:v>-168.23906731985988</c:v>
                </c:pt>
                <c:pt idx="536">
                  <c:v>-168.50484511900041</c:v>
                </c:pt>
                <c:pt idx="537">
                  <c:v>-168.76470099470359</c:v>
                </c:pt>
                <c:pt idx="538">
                  <c:v>-169.01876133220145</c:v>
                </c:pt>
                <c:pt idx="539">
                  <c:v>-169.26715018817652</c:v>
                </c:pt>
                <c:pt idx="540">
                  <c:v>-169.50998930858574</c:v>
                </c:pt>
                <c:pt idx="541">
                  <c:v>-169.74739814827655</c:v>
                </c:pt>
                <c:pt idx="542">
                  <c:v>-169.97949389222305</c:v>
                </c:pt>
                <c:pt idx="543">
                  <c:v>-170.20639147822212</c:v>
                </c:pt>
                <c:pt idx="544">
                  <c:v>-170.42820362089847</c:v>
                </c:pt>
                <c:pt idx="545">
                  <c:v>-170.64504083687933</c:v>
                </c:pt>
                <c:pt idx="546">
                  <c:v>-170.85701147100684</c:v>
                </c:pt>
                <c:pt idx="547">
                  <c:v>-171.06422172346686</c:v>
                </c:pt>
                <c:pt idx="548">
                  <c:v>-171.26677567772015</c:v>
                </c:pt>
                <c:pt idx="549">
                  <c:v>-171.46477532913019</c:v>
                </c:pt>
                <c:pt idx="550">
                  <c:v>-171.65832061418939</c:v>
                </c:pt>
                <c:pt idx="551">
                  <c:v>-171.84750944025325</c:v>
                </c:pt>
                <c:pt idx="552">
                  <c:v>-172.03243771569572</c:v>
                </c:pt>
                <c:pt idx="553">
                  <c:v>-172.21319938041086</c:v>
                </c:pt>
                <c:pt idx="554">
                  <c:v>-172.38988643658479</c:v>
                </c:pt>
                <c:pt idx="555">
                  <c:v>-172.56258897967354</c:v>
                </c:pt>
                <c:pt idx="556">
                  <c:v>-172.73139522952366</c:v>
                </c:pt>
                <c:pt idx="557">
                  <c:v>-172.89639156157938</c:v>
                </c:pt>
                <c:pt idx="558">
                  <c:v>-173.05766253812391</c:v>
                </c:pt>
                <c:pt idx="559">
                  <c:v>-173.21529093950625</c:v>
                </c:pt>
                <c:pt idx="560">
                  <c:v>-173.36935779531024</c:v>
                </c:pt>
                <c:pt idx="561">
                  <c:v>-173.51994241542508</c:v>
                </c:pt>
                <c:pt idx="562">
                  <c:v>-173.66712242098049</c:v>
                </c:pt>
                <c:pt idx="563">
                  <c:v>-173.8109737751129</c:v>
                </c:pt>
                <c:pt idx="564">
                  <c:v>-173.9515708135325</c:v>
                </c:pt>
                <c:pt idx="565">
                  <c:v>-174.08898627486309</c:v>
                </c:pt>
                <c:pt idx="566">
                  <c:v>-174.2232913307295</c:v>
                </c:pt>
                <c:pt idx="567">
                  <c:v>-174.35455561557117</c:v>
                </c:pt>
                <c:pt idx="568">
                  <c:v>-174.48284725615983</c:v>
                </c:pt>
                <c:pt idx="569">
                  <c:v>-174.60823290080478</c:v>
                </c:pt>
                <c:pt idx="570">
                  <c:v>-174.73077774822877</c:v>
                </c:pt>
                <c:pt idx="571">
                  <c:v>-174.85054557610036</c:v>
                </c:pt>
                <c:pt idx="572">
                  <c:v>-174.96759876921038</c:v>
                </c:pt>
                <c:pt idx="573">
                  <c:v>-175.08199834728106</c:v>
                </c:pt>
                <c:pt idx="574">
                  <c:v>-175.19380399239895</c:v>
                </c:pt>
                <c:pt idx="575">
                  <c:v>-175.30307407606279</c:v>
                </c:pt>
                <c:pt idx="576">
                  <c:v>-175.40986568584003</c:v>
                </c:pt>
                <c:pt idx="577">
                  <c:v>-175.51423465162588</c:v>
                </c:pt>
                <c:pt idx="578">
                  <c:v>-175.61623557150023</c:v>
                </c:pt>
                <c:pt idx="579">
                  <c:v>-175.71592183717928</c:v>
                </c:pt>
                <c:pt idx="580">
                  <c:v>-175.81334565905831</c:v>
                </c:pt>
                <c:pt idx="581">
                  <c:v>-175.90855809084451</c:v>
                </c:pt>
                <c:pt idx="582">
                  <c:v>-176.00160905377786</c:v>
                </c:pt>
                <c:pt idx="583">
                  <c:v>-176.09254736044068</c:v>
                </c:pt>
                <c:pt idx="584">
                  <c:v>-176.18142073815503</c:v>
                </c:pt>
                <c:pt idx="585">
                  <c:v>-176.26827585196929</c:v>
                </c:pt>
                <c:pt idx="586">
                  <c:v>-176.35315832723543</c:v>
                </c:pt>
                <c:pt idx="587">
                  <c:v>-176.43611277177803</c:v>
                </c:pt>
                <c:pt idx="588">
                  <c:v>-176.51718279765862</c:v>
                </c:pt>
                <c:pt idx="589">
                  <c:v>-176.59641104253649</c:v>
                </c:pt>
                <c:pt idx="590">
                  <c:v>-176.67383919063013</c:v>
                </c:pt>
                <c:pt idx="591">
                  <c:v>-176.74950799328269</c:v>
                </c:pt>
                <c:pt idx="592">
                  <c:v>-176.82345728913407</c:v>
                </c:pt>
                <c:pt idx="593">
                  <c:v>-176.89572602390504</c:v>
                </c:pt>
                <c:pt idx="594">
                  <c:v>-176.96635226979629</c:v>
                </c:pt>
                <c:pt idx="595">
                  <c:v>-177.03537324450795</c:v>
                </c:pt>
                <c:pt idx="596">
                  <c:v>-177.10282532988282</c:v>
                </c:pt>
                <c:pt idx="597">
                  <c:v>-177.1687440901797</c:v>
                </c:pt>
                <c:pt idx="598">
                  <c:v>-177.23316428998038</c:v>
                </c:pt>
                <c:pt idx="599">
                  <c:v>-177.29611991173556</c:v>
                </c:pt>
                <c:pt idx="600">
                  <c:v>-177.35764417295559</c:v>
                </c:pt>
                <c:pt idx="601">
                  <c:v>-177.41776954305001</c:v>
                </c:pt>
                <c:pt idx="602">
                  <c:v>-177.47652775982246</c:v>
                </c:pt>
                <c:pt idx="603">
                  <c:v>-177.5339498456251</c:v>
                </c:pt>
                <c:pt idx="604">
                  <c:v>-177.59006612317893</c:v>
                </c:pt>
                <c:pt idx="605">
                  <c:v>-177.64490623106462</c:v>
                </c:pt>
                <c:pt idx="606">
                  <c:v>-177.69849913888984</c:v>
                </c:pt>
                <c:pt idx="607">
                  <c:v>-177.75087316213825</c:v>
                </c:pt>
                <c:pt idx="608">
                  <c:v>-177.80205597670567</c:v>
                </c:pt>
                <c:pt idx="609">
                  <c:v>-177.85207463312918</c:v>
                </c:pt>
                <c:pt idx="610">
                  <c:v>-177.90095557051359</c:v>
                </c:pt>
                <c:pt idx="611">
                  <c:v>-177.94872463016233</c:v>
                </c:pt>
                <c:pt idx="612">
                  <c:v>-177.99540706891639</c:v>
                </c:pt>
                <c:pt idx="613">
                  <c:v>-178.04102757220818</c:v>
                </c:pt>
                <c:pt idx="614">
                  <c:v>-178.08561026683418</c:v>
                </c:pt>
                <c:pt idx="615">
                  <c:v>-178.12917873345316</c:v>
                </c:pt>
                <c:pt idx="616">
                  <c:v>-178.17175601881405</c:v>
                </c:pt>
                <c:pt idx="617">
                  <c:v>-178.21336464771909</c:v>
                </c:pt>
                <c:pt idx="618">
                  <c:v>-178.25402663472715</c:v>
                </c:pt>
                <c:pt idx="619">
                  <c:v>-178.29376349560306</c:v>
                </c:pt>
                <c:pt idx="620">
                  <c:v>-178.33259625851656</c:v>
                </c:pt>
                <c:pt idx="621">
                  <c:v>-178.37054547499736</c:v>
                </c:pt>
                <c:pt idx="622">
                  <c:v>-178.40763123064994</c:v>
                </c:pt>
                <c:pt idx="623">
                  <c:v>-178.44387315563358</c:v>
                </c:pt>
                <c:pt idx="624">
                  <c:v>-178.47929043491246</c:v>
                </c:pt>
                <c:pt idx="625">
                  <c:v>-178.51390181827981</c:v>
                </c:pt>
                <c:pt idx="626">
                  <c:v>-178.54772563016149</c:v>
                </c:pt>
                <c:pt idx="627">
                  <c:v>-178.58077977920328</c:v>
                </c:pt>
                <c:pt idx="628">
                  <c:v>-178.61308176764601</c:v>
                </c:pt>
                <c:pt idx="629">
                  <c:v>-178.64464870049335</c:v>
                </c:pt>
                <c:pt idx="630">
                  <c:v>-178.67549729447671</c:v>
                </c:pt>
                <c:pt idx="631">
                  <c:v>-178.70564388682078</c:v>
                </c:pt>
                <c:pt idx="632">
                  <c:v>-178.73510444381469</c:v>
                </c:pt>
                <c:pt idx="633">
                  <c:v>-178.76389456919247</c:v>
                </c:pt>
                <c:pt idx="634">
                  <c:v>-178.79202951232713</c:v>
                </c:pt>
                <c:pt idx="635">
                  <c:v>-178.81952417624166</c:v>
                </c:pt>
                <c:pt idx="636">
                  <c:v>-178.84639312544209</c:v>
                </c:pt>
                <c:pt idx="637">
                  <c:v>-178.87265059357475</c:v>
                </c:pt>
                <c:pt idx="638">
                  <c:v>-178.89831049091327</c:v>
                </c:pt>
                <c:pt idx="639">
                  <c:v>-178.92338641167765</c:v>
                </c:pt>
                <c:pt idx="640">
                  <c:v>-178.94789164118981</c:v>
                </c:pt>
                <c:pt idx="641">
                  <c:v>-178.97183916286826</c:v>
                </c:pt>
                <c:pt idx="642">
                  <c:v>-178.99524166506683</c:v>
                </c:pt>
                <c:pt idx="643">
                  <c:v>-179.01811154775908</c:v>
                </c:pt>
                <c:pt idx="644">
                  <c:v>-179.04046092907379</c:v>
                </c:pt>
                <c:pt idx="645">
                  <c:v>-179.06230165168233</c:v>
                </c:pt>
                <c:pt idx="646">
                  <c:v>-179.08364528904349</c:v>
                </c:pt>
                <c:pt idx="647">
                  <c:v>-179.10450315150752</c:v>
                </c:pt>
                <c:pt idx="648">
                  <c:v>-179.12488629228255</c:v>
                </c:pt>
                <c:pt idx="649">
                  <c:v>-179.14480551326739</c:v>
                </c:pt>
                <c:pt idx="650">
                  <c:v>-179.16427137075226</c:v>
                </c:pt>
                <c:pt idx="651">
                  <c:v>-179.18329418099131</c:v>
                </c:pt>
                <c:pt idx="652">
                  <c:v>-179.2018840256496</c:v>
                </c:pt>
                <c:pt idx="653">
                  <c:v>-179.22005075712721</c:v>
                </c:pt>
                <c:pt idx="654">
                  <c:v>-179.23780400376302</c:v>
                </c:pt>
                <c:pt idx="655">
                  <c:v>-179.25515317492119</c:v>
                </c:pt>
                <c:pt idx="656">
                  <c:v>-179.27210746596296</c:v>
                </c:pt>
                <c:pt idx="657">
                  <c:v>-179.2886758631056</c:v>
                </c:pt>
                <c:pt idx="658">
                  <c:v>-179.30486714817209</c:v>
                </c:pt>
                <c:pt idx="659">
                  <c:v>-179.32068990323319</c:v>
                </c:pt>
                <c:pt idx="660">
                  <c:v>-179.33615251514453</c:v>
                </c:pt>
                <c:pt idx="661">
                  <c:v>-179.35126317998123</c:v>
                </c:pt>
                <c:pt idx="662">
                  <c:v>-179.36602990737185</c:v>
                </c:pt>
                <c:pt idx="663">
                  <c:v>-179.38046052473501</c:v>
                </c:pt>
                <c:pt idx="664">
                  <c:v>-179.39456268141885</c:v>
                </c:pt>
                <c:pt idx="665">
                  <c:v>-179.408343852748</c:v>
                </c:pt>
                <c:pt idx="666">
                  <c:v>-179.42181134397831</c:v>
                </c:pt>
                <c:pt idx="667">
                  <c:v>-179.43497229416187</c:v>
                </c:pt>
                <c:pt idx="668">
                  <c:v>-179.44783367992494</c:v>
                </c:pt>
                <c:pt idx="669">
                  <c:v>-179.46040231915967</c:v>
                </c:pt>
                <c:pt idx="670">
                  <c:v>-179.47268487463248</c:v>
                </c:pt>
                <c:pt idx="671">
                  <c:v>-179.48468785751083</c:v>
                </c:pt>
                <c:pt idx="672">
                  <c:v>-179.49641763080942</c:v>
                </c:pt>
                <c:pt idx="673">
                  <c:v>-179.50788041275888</c:v>
                </c:pt>
                <c:pt idx="674">
                  <c:v>-179.51908228009751</c:v>
                </c:pt>
                <c:pt idx="675">
                  <c:v>-179.53002917128873</c:v>
                </c:pt>
                <c:pt idx="676">
                  <c:v>-179.54072688966525</c:v>
                </c:pt>
                <c:pt idx="677">
                  <c:v>-179.55118110650204</c:v>
                </c:pt>
                <c:pt idx="678">
                  <c:v>-179.56139736401957</c:v>
                </c:pt>
                <c:pt idx="679">
                  <c:v>-179.57138107831878</c:v>
                </c:pt>
                <c:pt idx="680">
                  <c:v>-179.58113754224928</c:v>
                </c:pt>
                <c:pt idx="681">
                  <c:v>-179.59067192821294</c:v>
                </c:pt>
                <c:pt idx="682">
                  <c:v>-179.5999892909033</c:v>
                </c:pt>
                <c:pt idx="683">
                  <c:v>-179.6090945699828</c:v>
                </c:pt>
                <c:pt idx="684">
                  <c:v>-179.61799259269958</c:v>
                </c:pt>
                <c:pt idx="685">
                  <c:v>-179.62668807644451</c:v>
                </c:pt>
                <c:pt idx="686">
                  <c:v>-179.63518563125018</c:v>
                </c:pt>
                <c:pt idx="687">
                  <c:v>-179.64348976223323</c:v>
                </c:pt>
                <c:pt idx="688">
                  <c:v>-179.65160487198114</c:v>
                </c:pt>
                <c:pt idx="689">
                  <c:v>-179.65953526288456</c:v>
                </c:pt>
                <c:pt idx="690">
                  <c:v>-179.66728513941717</c:v>
                </c:pt>
                <c:pt idx="691">
                  <c:v>-179.674858610363</c:v>
                </c:pt>
                <c:pt idx="692">
                  <c:v>-179.68225969099396</c:v>
                </c:pt>
                <c:pt idx="693">
                  <c:v>-179.68949230519698</c:v>
                </c:pt>
                <c:pt idx="694">
                  <c:v>-179.69656028755361</c:v>
                </c:pt>
                <c:pt idx="695">
                  <c:v>-179.70346738537182</c:v>
                </c:pt>
                <c:pt idx="696">
                  <c:v>-179.71021726067181</c:v>
                </c:pt>
                <c:pt idx="697">
                  <c:v>-179.71681349212662</c:v>
                </c:pt>
                <c:pt idx="698">
                  <c:v>-179.72325957695867</c:v>
                </c:pt>
                <c:pt idx="699">
                  <c:v>-179.72955893279314</c:v>
                </c:pt>
                <c:pt idx="700">
                  <c:v>-179.73571489946909</c:v>
                </c:pt>
                <c:pt idx="701">
                  <c:v>-179.74173074080977</c:v>
                </c:pt>
                <c:pt idx="702">
                  <c:v>-179.74760964635215</c:v>
                </c:pt>
                <c:pt idx="703">
                  <c:v>-179.7533547330375</c:v>
                </c:pt>
                <c:pt idx="704">
                  <c:v>-179.75896904686334</c:v>
                </c:pt>
                <c:pt idx="705">
                  <c:v>-179.76445556449812</c:v>
                </c:pt>
                <c:pt idx="706">
                  <c:v>-179.76981719485849</c:v>
                </c:pt>
                <c:pt idx="707">
                  <c:v>-179.77505678065154</c:v>
                </c:pt>
                <c:pt idx="708">
                  <c:v>-179.78017709988137</c:v>
                </c:pt>
                <c:pt idx="709">
                  <c:v>-179.78518086732169</c:v>
                </c:pt>
                <c:pt idx="710">
                  <c:v>-179.7900707359546</c:v>
                </c:pt>
                <c:pt idx="711">
                  <c:v>-179.79484929837713</c:v>
                </c:pt>
                <c:pt idx="712">
                  <c:v>-179.79951908817529</c:v>
                </c:pt>
                <c:pt idx="713">
                  <c:v>-179.80408258126715</c:v>
                </c:pt>
                <c:pt idx="714">
                  <c:v>-179.80854219721527</c:v>
                </c:pt>
                <c:pt idx="715">
                  <c:v>-179.81290030050931</c:v>
                </c:pt>
                <c:pt idx="716">
                  <c:v>-179.81715920181952</c:v>
                </c:pt>
                <c:pt idx="717">
                  <c:v>-179.82132115922141</c:v>
                </c:pt>
                <c:pt idx="718">
                  <c:v>-179.82538837939296</c:v>
                </c:pt>
                <c:pt idx="719">
                  <c:v>-179.82936301878439</c:v>
                </c:pt>
                <c:pt idx="720">
                  <c:v>-179.83324718476118</c:v>
                </c:pt>
                <c:pt idx="721">
                  <c:v>-179.83704293672142</c:v>
                </c:pt>
                <c:pt idx="722">
                  <c:v>-179.84075228718746</c:v>
                </c:pt>
                <c:pt idx="723">
                  <c:v>-179.84437720287281</c:v>
                </c:pt>
                <c:pt idx="724">
                  <c:v>-179.84791960572471</c:v>
                </c:pt>
                <c:pt idx="725">
                  <c:v>-179.85138137394313</c:v>
                </c:pt>
                <c:pt idx="726">
                  <c:v>-179.85476434297632</c:v>
                </c:pt>
                <c:pt idx="727">
                  <c:v>-179.85807030649417</c:v>
                </c:pt>
                <c:pt idx="728">
                  <c:v>-179.86130101733869</c:v>
                </c:pt>
                <c:pt idx="729">
                  <c:v>-179.86445818845363</c:v>
                </c:pt>
                <c:pt idx="730">
                  <c:v>-179.8675434937924</c:v>
                </c:pt>
                <c:pt idx="731">
                  <c:v>-179.87055856920557</c:v>
                </c:pt>
                <c:pt idx="732">
                  <c:v>-179.87350501330826</c:v>
                </c:pt>
                <c:pt idx="733">
                  <c:v>-179.87638438832744</c:v>
                </c:pt>
                <c:pt idx="734">
                  <c:v>-179.87919822093033</c:v>
                </c:pt>
                <c:pt idx="735">
                  <c:v>-179.88194800303376</c:v>
                </c:pt>
                <c:pt idx="736">
                  <c:v>-179.884635192595</c:v>
                </c:pt>
                <c:pt idx="737">
                  <c:v>-179.88726121438492</c:v>
                </c:pt>
                <c:pt idx="738">
                  <c:v>-179.88982746074328</c:v>
                </c:pt>
                <c:pt idx="739">
                  <c:v>-179.8923352923168</c:v>
                </c:pt>
                <c:pt idx="740">
                  <c:v>-179.89478603878075</c:v>
                </c:pt>
                <c:pt idx="741">
                  <c:v>-179.89718099954376</c:v>
                </c:pt>
                <c:pt idx="742">
                  <c:v>-179.8995214444368</c:v>
                </c:pt>
                <c:pt idx="743">
                  <c:v>-179.90180861438637</c:v>
                </c:pt>
                <c:pt idx="744">
                  <c:v>-179.90404372207246</c:v>
                </c:pt>
                <c:pt idx="745">
                  <c:v>-179.9062279525715</c:v>
                </c:pt>
                <c:pt idx="746">
                  <c:v>-179.90836246398459</c:v>
                </c:pt>
                <c:pt idx="747">
                  <c:v>-179.91044838805163</c:v>
                </c:pt>
                <c:pt idx="748">
                  <c:v>-179.91248683075128</c:v>
                </c:pt>
                <c:pt idx="749">
                  <c:v>-179.91447887288729</c:v>
                </c:pt>
                <c:pt idx="750">
                  <c:v>-179.91642557066166</c:v>
                </c:pt>
                <c:pt idx="751">
                  <c:v>-179.91832795623449</c:v>
                </c:pt>
                <c:pt idx="752">
                  <c:v>-179.92018703827131</c:v>
                </c:pt>
                <c:pt idx="753">
                  <c:v>-179.92200380247786</c:v>
                </c:pt>
                <c:pt idx="754">
                  <c:v>-179.92377921212267</c:v>
                </c:pt>
                <c:pt idx="755">
                  <c:v>-179.92551420854778</c:v>
                </c:pt>
                <c:pt idx="756">
                  <c:v>-179.92720971166784</c:v>
                </c:pt>
                <c:pt idx="757">
                  <c:v>-179.92886662045791</c:v>
                </c:pt>
                <c:pt idx="758">
                  <c:v>-179.93048581342998</c:v>
                </c:pt>
                <c:pt idx="759">
                  <c:v>-179.93206814909885</c:v>
                </c:pt>
                <c:pt idx="760">
                  <c:v>-179.93361446643723</c:v>
                </c:pt>
                <c:pt idx="761">
                  <c:v>-179.93512558532063</c:v>
                </c:pt>
                <c:pt idx="762">
                  <c:v>-179.93660230696213</c:v>
                </c:pt>
                <c:pt idx="763">
                  <c:v>-179.93804541433684</c:v>
                </c:pt>
                <c:pt idx="764">
                  <c:v>-179.93945567259755</c:v>
                </c:pt>
                <c:pt idx="765">
                  <c:v>-179.94083382948003</c:v>
                </c:pt>
                <c:pt idx="766">
                  <c:v>-179.9421806156995</c:v>
                </c:pt>
                <c:pt idx="767">
                  <c:v>-179.94349674533839</c:v>
                </c:pt>
                <c:pt idx="768">
                  <c:v>-179.94478291622448</c:v>
                </c:pt>
                <c:pt idx="769">
                  <c:v>-179.94603981030119</c:v>
                </c:pt>
                <c:pt idx="770">
                  <c:v>-179.94726809398918</c:v>
                </c:pt>
                <c:pt idx="771">
                  <c:v>-179.94846841853945</c:v>
                </c:pt>
                <c:pt idx="772">
                  <c:v>-179.9496414203789</c:v>
                </c:pt>
                <c:pt idx="773">
                  <c:v>-179.95078772144754</c:v>
                </c:pt>
                <c:pt idx="774">
                  <c:v>-179.95190792952843</c:v>
                </c:pt>
                <c:pt idx="775">
                  <c:v>-179.95300263856973</c:v>
                </c:pt>
                <c:pt idx="776">
                  <c:v>-179.95407242899989</c:v>
                </c:pt>
                <c:pt idx="777">
                  <c:v>-179.95511786803507</c:v>
                </c:pt>
                <c:pt idx="778">
                  <c:v>-179.95613950998023</c:v>
                </c:pt>
                <c:pt idx="779">
                  <c:v>-179.95713789652274</c:v>
                </c:pt>
                <c:pt idx="780">
                  <c:v>-179.95811355701966</c:v>
                </c:pt>
                <c:pt idx="781">
                  <c:v>-179.95906700877859</c:v>
                </c:pt>
                <c:pt idx="782">
                  <c:v>-179.95999875733159</c:v>
                </c:pt>
                <c:pt idx="783">
                  <c:v>-179.96090929670365</c:v>
                </c:pt>
                <c:pt idx="784">
                  <c:v>-179.96179910967425</c:v>
                </c:pt>
                <c:pt idx="785">
                  <c:v>-179.96266866803359</c:v>
                </c:pt>
                <c:pt idx="786">
                  <c:v>-179.9635184328325</c:v>
                </c:pt>
                <c:pt idx="787">
                  <c:v>-179.96434885462725</c:v>
                </c:pt>
                <c:pt idx="788">
                  <c:v>-179.96516037371802</c:v>
                </c:pt>
                <c:pt idx="789">
                  <c:v>-179.96595342038262</c:v>
                </c:pt>
                <c:pt idx="790">
                  <c:v>-179.96672841510463</c:v>
                </c:pt>
                <c:pt idx="791">
                  <c:v>-179.96748576879617</c:v>
                </c:pt>
                <c:pt idx="792">
                  <c:v>-179.96822588301586</c:v>
                </c:pt>
                <c:pt idx="793">
                  <c:v>-179.96894915018183</c:v>
                </c:pt>
                <c:pt idx="794">
                  <c:v>-179.96965595377969</c:v>
                </c:pt>
                <c:pt idx="795">
                  <c:v>-179.97034666856581</c:v>
                </c:pt>
                <c:pt idx="796">
                  <c:v>-179.9710216607661</c:v>
                </c:pt>
                <c:pt idx="797">
                  <c:v>-179.97168128827008</c:v>
                </c:pt>
                <c:pt idx="798">
                  <c:v>-179.97232590082098</c:v>
                </c:pt>
                <c:pt idx="799">
                  <c:v>-179.97295584020054</c:v>
                </c:pt>
                <c:pt idx="800">
                  <c:v>-179.97357144041092</c:v>
                </c:pt>
                <c:pt idx="801">
                  <c:v>-179.97417302785129</c:v>
                </c:pt>
                <c:pt idx="802">
                  <c:v>-179.97476092149117</c:v>
                </c:pt>
                <c:pt idx="803">
                  <c:v>-179.97533543303939</c:v>
                </c:pt>
                <c:pt idx="804">
                  <c:v>-179.97589686710944</c:v>
                </c:pt>
                <c:pt idx="805">
                  <c:v>-179.97644552138098</c:v>
                </c:pt>
                <c:pt idx="806">
                  <c:v>-179.97698168675771</c:v>
                </c:pt>
                <c:pt idx="807">
                  <c:v>-179.97750564752147</c:v>
                </c:pt>
                <c:pt idx="808">
                  <c:v>-179.97801768148315</c:v>
                </c:pt>
                <c:pt idx="809">
                  <c:v>-179.97851806012974</c:v>
                </c:pt>
                <c:pt idx="810">
                  <c:v>-179.97900704876861</c:v>
                </c:pt>
                <c:pt idx="811">
                  <c:v>-179.97948490666795</c:v>
                </c:pt>
                <c:pt idx="812">
                  <c:v>-179.97995188719426</c:v>
                </c:pt>
                <c:pt idx="813">
                  <c:v>-179.98040823794668</c:v>
                </c:pt>
                <c:pt idx="814">
                  <c:v>-179.98085420088844</c:v>
                </c:pt>
                <c:pt idx="815">
                  <c:v>-179.98129001247486</c:v>
                </c:pt>
                <c:pt idx="816">
                  <c:v>-179.98171590377902</c:v>
                </c:pt>
                <c:pt idx="817">
                  <c:v>-179.98213210061405</c:v>
                </c:pt>
                <c:pt idx="818">
                  <c:v>-179.98253882365293</c:v>
                </c:pt>
              </c:numCache>
            </c:numRef>
          </c:yVal>
          <c:smooth val="1"/>
          <c:extLst>
            <c:ext xmlns:c16="http://schemas.microsoft.com/office/drawing/2014/chart" uri="{C3380CC4-5D6E-409C-BE32-E72D297353CC}">
              <c16:uniqueId val="{00000001-9647-4C25-AC02-9AC85E218214}"/>
            </c:ext>
          </c:extLst>
        </c:ser>
        <c:ser>
          <c:idx val="2"/>
          <c:order val="2"/>
          <c:tx>
            <c:v>SLP</c:v>
          </c:tx>
          <c:marker>
            <c:symbol val="none"/>
          </c:marker>
          <c:xVal>
            <c:numRef>
              <c:f>Sheet2!$W$4:$W$822</c:f>
              <c:numCache>
                <c:formatCode>0</c:formatCode>
                <c:ptCount val="819"/>
                <c:pt idx="0">
                  <c:v>100</c:v>
                </c:pt>
                <c:pt idx="1">
                  <c:v>102.32929922807543</c:v>
                </c:pt>
                <c:pt idx="2">
                  <c:v>104.71285480508999</c:v>
                </c:pt>
                <c:pt idx="3">
                  <c:v>107.15193052376068</c:v>
                </c:pt>
                <c:pt idx="4">
                  <c:v>109.64781961431854</c:v>
                </c:pt>
                <c:pt idx="5">
                  <c:v>112.20184543019636</c:v>
                </c:pt>
                <c:pt idx="6">
                  <c:v>114.81536214968834</c:v>
                </c:pt>
                <c:pt idx="7">
                  <c:v>117.489755493953</c:v>
                </c:pt>
                <c:pt idx="8">
                  <c:v>120.22644346174133</c:v>
                </c:pt>
                <c:pt idx="9">
                  <c:v>123.02687708123818</c:v>
                </c:pt>
                <c:pt idx="10">
                  <c:v>125.8925411794168</c:v>
                </c:pt>
                <c:pt idx="11">
                  <c:v>128.82495516931345</c:v>
                </c:pt>
                <c:pt idx="12">
                  <c:v>131.82567385564076</c:v>
                </c:pt>
                <c:pt idx="13">
                  <c:v>134.89628825916535</c:v>
                </c:pt>
                <c:pt idx="14">
                  <c:v>138.03842646028852</c:v>
                </c:pt>
                <c:pt idx="15">
                  <c:v>141.25375446227542</c:v>
                </c:pt>
                <c:pt idx="16">
                  <c:v>144.54397707459276</c:v>
                </c:pt>
                <c:pt idx="17">
                  <c:v>147.91083881682073</c:v>
                </c:pt>
                <c:pt idx="18">
                  <c:v>151.35612484362088</c:v>
                </c:pt>
                <c:pt idx="19">
                  <c:v>154.88166189124817</c:v>
                </c:pt>
                <c:pt idx="20">
                  <c:v>158.48931924611136</c:v>
                </c:pt>
                <c:pt idx="21">
                  <c:v>162.18100973589299</c:v>
                </c:pt>
                <c:pt idx="22">
                  <c:v>165.95869074375614</c:v>
                </c:pt>
                <c:pt idx="23">
                  <c:v>169.82436524617447</c:v>
                </c:pt>
                <c:pt idx="24">
                  <c:v>173.78008287493756</c:v>
                </c:pt>
                <c:pt idx="25">
                  <c:v>177.82794100389236</c:v>
                </c:pt>
                <c:pt idx="26">
                  <c:v>181.97008586099841</c:v>
                </c:pt>
                <c:pt idx="27">
                  <c:v>186.2087136662868</c:v>
                </c:pt>
                <c:pt idx="28">
                  <c:v>190.54607179632478</c:v>
                </c:pt>
                <c:pt idx="29">
                  <c:v>194.98445997580464</c:v>
                </c:pt>
                <c:pt idx="30">
                  <c:v>199.52623149688804</c:v>
                </c:pt>
                <c:pt idx="31">
                  <c:v>204.17379446695298</c:v>
                </c:pt>
                <c:pt idx="32">
                  <c:v>208.92961308540401</c:v>
                </c:pt>
                <c:pt idx="33">
                  <c:v>213.79620895022333</c:v>
                </c:pt>
                <c:pt idx="34">
                  <c:v>218.77616239495538</c:v>
                </c:pt>
                <c:pt idx="35">
                  <c:v>223.87211385683403</c:v>
                </c:pt>
                <c:pt idx="36">
                  <c:v>229.08676527677738</c:v>
                </c:pt>
                <c:pt idx="37">
                  <c:v>234.42288153199235</c:v>
                </c:pt>
                <c:pt idx="38">
                  <c:v>239.88329190194906</c:v>
                </c:pt>
                <c:pt idx="39">
                  <c:v>245.47089156850305</c:v>
                </c:pt>
                <c:pt idx="40">
                  <c:v>251.188643150958</c:v>
                </c:pt>
                <c:pt idx="41">
                  <c:v>257.03957827688646</c:v>
                </c:pt>
                <c:pt idx="42">
                  <c:v>263.02679918953822</c:v>
                </c:pt>
                <c:pt idx="43">
                  <c:v>269.15348039269156</c:v>
                </c:pt>
                <c:pt idx="44">
                  <c:v>275.42287033381666</c:v>
                </c:pt>
                <c:pt idx="45">
                  <c:v>281.83829312644548</c:v>
                </c:pt>
                <c:pt idx="46">
                  <c:v>288.40315031266067</c:v>
                </c:pt>
                <c:pt idx="47">
                  <c:v>295.12092266663865</c:v>
                </c:pt>
                <c:pt idx="48">
                  <c:v>301.99517204020162</c:v>
                </c:pt>
                <c:pt idx="49">
                  <c:v>309.0295432513592</c:v>
                </c:pt>
                <c:pt idx="50">
                  <c:v>316.22776601683802</c:v>
                </c:pt>
                <c:pt idx="51">
                  <c:v>323.59365692962831</c:v>
                </c:pt>
                <c:pt idx="52">
                  <c:v>331.13112148259125</c:v>
                </c:pt>
                <c:pt idx="53">
                  <c:v>338.84415613920271</c:v>
                </c:pt>
                <c:pt idx="54">
                  <c:v>346.73685045253183</c:v>
                </c:pt>
                <c:pt idx="55">
                  <c:v>354.81338923357555</c:v>
                </c:pt>
                <c:pt idx="56">
                  <c:v>363.07805477010157</c:v>
                </c:pt>
                <c:pt idx="57">
                  <c:v>371.53522909717276</c:v>
                </c:pt>
                <c:pt idx="58">
                  <c:v>380.1893963205614</c:v>
                </c:pt>
                <c:pt idx="59">
                  <c:v>389.04514499428075</c:v>
                </c:pt>
                <c:pt idx="60">
                  <c:v>398.10717055349755</c:v>
                </c:pt>
                <c:pt idx="61">
                  <c:v>407.38027780411301</c:v>
                </c:pt>
                <c:pt idx="62">
                  <c:v>416.86938347033561</c:v>
                </c:pt>
                <c:pt idx="63">
                  <c:v>426.57951880159266</c:v>
                </c:pt>
                <c:pt idx="64">
                  <c:v>436.51583224016611</c:v>
                </c:pt>
                <c:pt idx="65">
                  <c:v>446.68359215096325</c:v>
                </c:pt>
                <c:pt idx="66">
                  <c:v>457.08818961487509</c:v>
                </c:pt>
                <c:pt idx="67">
                  <c:v>467.73514128719819</c:v>
                </c:pt>
                <c:pt idx="68">
                  <c:v>478.63009232263857</c:v>
                </c:pt>
                <c:pt idx="69">
                  <c:v>489.77881936844631</c:v>
                </c:pt>
                <c:pt idx="70">
                  <c:v>501.18723362727235</c:v>
                </c:pt>
                <c:pt idx="71">
                  <c:v>512.86138399136485</c:v>
                </c:pt>
                <c:pt idx="72">
                  <c:v>524.80746024977282</c:v>
                </c:pt>
                <c:pt idx="73">
                  <c:v>537.03179637025289</c:v>
                </c:pt>
                <c:pt idx="74">
                  <c:v>549.54087385762466</c:v>
                </c:pt>
                <c:pt idx="75">
                  <c:v>562.34132519034915</c:v>
                </c:pt>
                <c:pt idx="76">
                  <c:v>575.43993733715695</c:v>
                </c:pt>
                <c:pt idx="77">
                  <c:v>588.84365535558948</c:v>
                </c:pt>
                <c:pt idx="78">
                  <c:v>602.55958607435821</c:v>
                </c:pt>
                <c:pt idx="79">
                  <c:v>616.59500186148261</c:v>
                </c:pt>
                <c:pt idx="80">
                  <c:v>630.95734448019368</c:v>
                </c:pt>
                <c:pt idx="81">
                  <c:v>645.65422903465583</c:v>
                </c:pt>
                <c:pt idx="82">
                  <c:v>660.6934480075962</c:v>
                </c:pt>
                <c:pt idx="83">
                  <c:v>676.0829753919819</c:v>
                </c:pt>
                <c:pt idx="84">
                  <c:v>691.8309709189366</c:v>
                </c:pt>
                <c:pt idx="85">
                  <c:v>707.94578438413862</c:v>
                </c:pt>
                <c:pt idx="86">
                  <c:v>724.4359600749907</c:v>
                </c:pt>
                <c:pt idx="87">
                  <c:v>741.31024130091816</c:v>
                </c:pt>
                <c:pt idx="88">
                  <c:v>758.57757502918366</c:v>
                </c:pt>
                <c:pt idx="89">
                  <c:v>776.2471166286922</c:v>
                </c:pt>
                <c:pt idx="90">
                  <c:v>794.32823472428197</c:v>
                </c:pt>
                <c:pt idx="91">
                  <c:v>812.83051616409966</c:v>
                </c:pt>
                <c:pt idx="92">
                  <c:v>831.76377110267129</c:v>
                </c:pt>
                <c:pt idx="93">
                  <c:v>851.13803820237661</c:v>
                </c:pt>
                <c:pt idx="94">
                  <c:v>870.96358995608068</c:v>
                </c:pt>
                <c:pt idx="95">
                  <c:v>891.25093813374565</c:v>
                </c:pt>
                <c:pt idx="96">
                  <c:v>912.01083935590975</c:v>
                </c:pt>
                <c:pt idx="97">
                  <c:v>933.25430079699174</c:v>
                </c:pt>
                <c:pt idx="98">
                  <c:v>954.99258602143652</c:v>
                </c:pt>
                <c:pt idx="99">
                  <c:v>977.23722095581127</c:v>
                </c:pt>
                <c:pt idx="100">
                  <c:v>1000</c:v>
                </c:pt>
                <c:pt idx="101">
                  <c:v>1023.2929922807544</c:v>
                </c:pt>
                <c:pt idx="102">
                  <c:v>1047.1285480508998</c:v>
                </c:pt>
                <c:pt idx="103">
                  <c:v>1071.5193052376067</c:v>
                </c:pt>
                <c:pt idx="104">
                  <c:v>1096.4781961431861</c:v>
                </c:pt>
                <c:pt idx="105">
                  <c:v>1122.0184543019634</c:v>
                </c:pt>
                <c:pt idx="106">
                  <c:v>1148.1536214968835</c:v>
                </c:pt>
                <c:pt idx="107">
                  <c:v>1174.8975549395293</c:v>
                </c:pt>
                <c:pt idx="108">
                  <c:v>1202.2644346174136</c:v>
                </c:pt>
                <c:pt idx="109">
                  <c:v>1230.2687708123822</c:v>
                </c:pt>
                <c:pt idx="110">
                  <c:v>1258.9254117941678</c:v>
                </c:pt>
                <c:pt idx="111">
                  <c:v>1288.2495516931342</c:v>
                </c:pt>
                <c:pt idx="112">
                  <c:v>1318.2567385564084</c:v>
                </c:pt>
                <c:pt idx="113">
                  <c:v>1348.9628825916539</c:v>
                </c:pt>
                <c:pt idx="114">
                  <c:v>1380.3842646028861</c:v>
                </c:pt>
                <c:pt idx="115">
                  <c:v>1412.5375446227542</c:v>
                </c:pt>
                <c:pt idx="116">
                  <c:v>1445.4397707459284</c:v>
                </c:pt>
                <c:pt idx="117">
                  <c:v>1479.1083881682084</c:v>
                </c:pt>
                <c:pt idx="118">
                  <c:v>1513.5612484362091</c:v>
                </c:pt>
                <c:pt idx="119">
                  <c:v>1548.816618912482</c:v>
                </c:pt>
                <c:pt idx="120">
                  <c:v>1584.8931924611154</c:v>
                </c:pt>
                <c:pt idx="121">
                  <c:v>1621.8100973589303</c:v>
                </c:pt>
                <c:pt idx="122">
                  <c:v>1659.5869074375623</c:v>
                </c:pt>
                <c:pt idx="123">
                  <c:v>1698.2436524617444</c:v>
                </c:pt>
                <c:pt idx="124">
                  <c:v>1737.8008287493767</c:v>
                </c:pt>
                <c:pt idx="125">
                  <c:v>1778.2794100389242</c:v>
                </c:pt>
                <c:pt idx="126">
                  <c:v>1819.700858609983</c:v>
                </c:pt>
                <c:pt idx="127">
                  <c:v>1862.0871366628685</c:v>
                </c:pt>
                <c:pt idx="128">
                  <c:v>1905.460717963248</c:v>
                </c:pt>
                <c:pt idx="129">
                  <c:v>1949.8445997580459</c:v>
                </c:pt>
                <c:pt idx="130">
                  <c:v>1995.2623149688802</c:v>
                </c:pt>
                <c:pt idx="131">
                  <c:v>2041.7379446695315</c:v>
                </c:pt>
                <c:pt idx="132">
                  <c:v>2089.2961308540398</c:v>
                </c:pt>
                <c:pt idx="133">
                  <c:v>2137.962089502234</c:v>
                </c:pt>
                <c:pt idx="134">
                  <c:v>2187.7616239495524</c:v>
                </c:pt>
                <c:pt idx="135">
                  <c:v>2238.7211385683413</c:v>
                </c:pt>
                <c:pt idx="136">
                  <c:v>2290.8676527677744</c:v>
                </c:pt>
                <c:pt idx="137">
                  <c:v>2344.2288153199233</c:v>
                </c:pt>
                <c:pt idx="138">
                  <c:v>2398.8329190194913</c:v>
                </c:pt>
                <c:pt idx="139">
                  <c:v>2454.7089156850329</c:v>
                </c:pt>
                <c:pt idx="140">
                  <c:v>2511.8864315095807</c:v>
                </c:pt>
                <c:pt idx="141">
                  <c:v>2570.3957827688664</c:v>
                </c:pt>
                <c:pt idx="142">
                  <c:v>2630.2679918953818</c:v>
                </c:pt>
                <c:pt idx="143">
                  <c:v>2691.5348039269179</c:v>
                </c:pt>
                <c:pt idx="144">
                  <c:v>2754.2287033381681</c:v>
                </c:pt>
                <c:pt idx="145">
                  <c:v>2818.3829312644552</c:v>
                </c:pt>
                <c:pt idx="146">
                  <c:v>2884.0315031266073</c:v>
                </c:pt>
                <c:pt idx="147">
                  <c:v>2951.2092266663894</c:v>
                </c:pt>
                <c:pt idx="148">
                  <c:v>3019.9517204020167</c:v>
                </c:pt>
                <c:pt idx="149">
                  <c:v>3090.2954325135938</c:v>
                </c:pt>
                <c:pt idx="150">
                  <c:v>3162.2776601683827</c:v>
                </c:pt>
                <c:pt idx="151">
                  <c:v>3235.9365692962824</c:v>
                </c:pt>
                <c:pt idx="152">
                  <c:v>3311.3112148259138</c:v>
                </c:pt>
                <c:pt idx="153">
                  <c:v>3388.4415613920246</c:v>
                </c:pt>
                <c:pt idx="154">
                  <c:v>3467.3685045253183</c:v>
                </c:pt>
                <c:pt idx="155">
                  <c:v>3548.1338923357566</c:v>
                </c:pt>
                <c:pt idx="156">
                  <c:v>3630.7805477010152</c:v>
                </c:pt>
                <c:pt idx="157">
                  <c:v>3715.3522909717267</c:v>
                </c:pt>
                <c:pt idx="158">
                  <c:v>3801.8939632056163</c:v>
                </c:pt>
                <c:pt idx="159">
                  <c:v>3890.4514499428064</c:v>
                </c:pt>
                <c:pt idx="160">
                  <c:v>3981.071705534976</c:v>
                </c:pt>
                <c:pt idx="161">
                  <c:v>4073.8027780411271</c:v>
                </c:pt>
                <c:pt idx="162">
                  <c:v>4168.6938347033574</c:v>
                </c:pt>
                <c:pt idx="163">
                  <c:v>4265.7951880159289</c:v>
                </c:pt>
                <c:pt idx="164">
                  <c:v>4365.1583224016622</c:v>
                </c:pt>
                <c:pt idx="165">
                  <c:v>4466.8359215096334</c:v>
                </c:pt>
                <c:pt idx="166">
                  <c:v>4570.8818961487559</c:v>
                </c:pt>
                <c:pt idx="167">
                  <c:v>4677.3514128719835</c:v>
                </c:pt>
                <c:pt idx="168">
                  <c:v>4786.3009232263885</c:v>
                </c:pt>
                <c:pt idx="169">
                  <c:v>4897.7881936844624</c:v>
                </c:pt>
                <c:pt idx="170">
                  <c:v>5011.8723362727269</c:v>
                </c:pt>
                <c:pt idx="171">
                  <c:v>5128.6138399136516</c:v>
                </c:pt>
                <c:pt idx="172">
                  <c:v>5248.0746024977288</c:v>
                </c:pt>
                <c:pt idx="173">
                  <c:v>5370.3179637025296</c:v>
                </c:pt>
                <c:pt idx="174">
                  <c:v>5495.4087385762532</c:v>
                </c:pt>
                <c:pt idx="175">
                  <c:v>5623.4132519034929</c:v>
                </c:pt>
                <c:pt idx="176">
                  <c:v>5754.3993733715706</c:v>
                </c:pt>
                <c:pt idx="177">
                  <c:v>5888.4365535558954</c:v>
                </c:pt>
                <c:pt idx="178">
                  <c:v>6025.5958607435778</c:v>
                </c:pt>
                <c:pt idx="179">
                  <c:v>6165.9500186148271</c:v>
                </c:pt>
                <c:pt idx="180">
                  <c:v>6309.5734448019321</c:v>
                </c:pt>
                <c:pt idx="181">
                  <c:v>6456.5422903465596</c:v>
                </c:pt>
                <c:pt idx="182">
                  <c:v>6606.9344800759645</c:v>
                </c:pt>
                <c:pt idx="183">
                  <c:v>6760.8297539198211</c:v>
                </c:pt>
                <c:pt idx="184">
                  <c:v>6918.3097091893669</c:v>
                </c:pt>
                <c:pt idx="185">
                  <c:v>7079.4578438413873</c:v>
                </c:pt>
                <c:pt idx="186">
                  <c:v>7244.3596007499027</c:v>
                </c:pt>
                <c:pt idx="187">
                  <c:v>7413.1024130091828</c:v>
                </c:pt>
                <c:pt idx="188">
                  <c:v>7585.7757502918375</c:v>
                </c:pt>
                <c:pt idx="189">
                  <c:v>7762.4711662869231</c:v>
                </c:pt>
                <c:pt idx="190">
                  <c:v>7943.2823472428208</c:v>
                </c:pt>
                <c:pt idx="191">
                  <c:v>8128.3051616409975</c:v>
                </c:pt>
                <c:pt idx="192">
                  <c:v>8317.6377110267131</c:v>
                </c:pt>
                <c:pt idx="193">
                  <c:v>8511.3803820237772</c:v>
                </c:pt>
                <c:pt idx="194">
                  <c:v>8709.6358995608098</c:v>
                </c:pt>
                <c:pt idx="195">
                  <c:v>8912.509381337466</c:v>
                </c:pt>
                <c:pt idx="196">
                  <c:v>9120.1083935590977</c:v>
                </c:pt>
                <c:pt idx="197">
                  <c:v>9332.5430079699199</c:v>
                </c:pt>
                <c:pt idx="198">
                  <c:v>9549.9258602143673</c:v>
                </c:pt>
                <c:pt idx="199">
                  <c:v>9772.3722095581143</c:v>
                </c:pt>
                <c:pt idx="200">
                  <c:v>10000</c:v>
                </c:pt>
                <c:pt idx="201">
                  <c:v>10232.929922807547</c:v>
                </c:pt>
                <c:pt idx="202">
                  <c:v>10471.285480508999</c:v>
                </c:pt>
                <c:pt idx="203">
                  <c:v>10715.193052376069</c:v>
                </c:pt>
                <c:pt idx="204">
                  <c:v>10964.781961431863</c:v>
                </c:pt>
                <c:pt idx="205">
                  <c:v>11220.184543019637</c:v>
                </c:pt>
                <c:pt idx="206">
                  <c:v>11481.536214968839</c:v>
                </c:pt>
                <c:pt idx="207">
                  <c:v>11748.975549395294</c:v>
                </c:pt>
                <c:pt idx="208">
                  <c:v>12022.644346174138</c:v>
                </c:pt>
                <c:pt idx="209">
                  <c:v>12302.687708123824</c:v>
                </c:pt>
                <c:pt idx="210">
                  <c:v>12589.25411794168</c:v>
                </c:pt>
                <c:pt idx="211">
                  <c:v>12882.495516931347</c:v>
                </c:pt>
                <c:pt idx="212">
                  <c:v>13182.567385564089</c:v>
                </c:pt>
                <c:pt idx="213">
                  <c:v>13489.628825916541</c:v>
                </c:pt>
                <c:pt idx="214">
                  <c:v>13803.842646028863</c:v>
                </c:pt>
                <c:pt idx="215">
                  <c:v>14125.375446227545</c:v>
                </c:pt>
                <c:pt idx="216">
                  <c:v>14454.397707459288</c:v>
                </c:pt>
                <c:pt idx="217">
                  <c:v>14791.083881682087</c:v>
                </c:pt>
                <c:pt idx="218">
                  <c:v>15135.612484362093</c:v>
                </c:pt>
                <c:pt idx="219">
                  <c:v>15488.166189124822</c:v>
                </c:pt>
                <c:pt idx="220">
                  <c:v>15848.931924611155</c:v>
                </c:pt>
                <c:pt idx="221">
                  <c:v>16218.100973589308</c:v>
                </c:pt>
                <c:pt idx="222">
                  <c:v>16595.869074375627</c:v>
                </c:pt>
                <c:pt idx="223">
                  <c:v>16982.436524617446</c:v>
                </c:pt>
                <c:pt idx="224">
                  <c:v>17378.008287493773</c:v>
                </c:pt>
                <c:pt idx="225">
                  <c:v>17782.794100389245</c:v>
                </c:pt>
                <c:pt idx="226">
                  <c:v>18197.008586099833</c:v>
                </c:pt>
                <c:pt idx="227">
                  <c:v>18620.871366628686</c:v>
                </c:pt>
                <c:pt idx="228">
                  <c:v>19054.607179632483</c:v>
                </c:pt>
                <c:pt idx="229">
                  <c:v>19498.445997580464</c:v>
                </c:pt>
                <c:pt idx="230">
                  <c:v>19952.623149688803</c:v>
                </c:pt>
                <c:pt idx="231">
                  <c:v>20417.379446695319</c:v>
                </c:pt>
                <c:pt idx="232">
                  <c:v>20892.961308540398</c:v>
                </c:pt>
                <c:pt idx="233">
                  <c:v>21379.620895022344</c:v>
                </c:pt>
                <c:pt idx="234">
                  <c:v>21877.616239495528</c:v>
                </c:pt>
                <c:pt idx="235">
                  <c:v>22387.211385683418</c:v>
                </c:pt>
                <c:pt idx="236">
                  <c:v>22908.676527677748</c:v>
                </c:pt>
                <c:pt idx="237">
                  <c:v>23442.288153199239</c:v>
                </c:pt>
                <c:pt idx="238">
                  <c:v>23988.32919019492</c:v>
                </c:pt>
                <c:pt idx="239">
                  <c:v>24547.089156850339</c:v>
                </c:pt>
                <c:pt idx="240">
                  <c:v>25118.864315095812</c:v>
                </c:pt>
                <c:pt idx="241">
                  <c:v>25703.957827688668</c:v>
                </c:pt>
                <c:pt idx="242">
                  <c:v>26302.679918953821</c:v>
                </c:pt>
                <c:pt idx="243">
                  <c:v>26915.348039269185</c:v>
                </c:pt>
                <c:pt idx="244">
                  <c:v>27542.28703338169</c:v>
                </c:pt>
                <c:pt idx="245">
                  <c:v>28183.829312644561</c:v>
                </c:pt>
                <c:pt idx="246">
                  <c:v>28840.315031266076</c:v>
                </c:pt>
                <c:pt idx="247">
                  <c:v>29512.092266663898</c:v>
                </c:pt>
                <c:pt idx="248">
                  <c:v>30199.517204020176</c:v>
                </c:pt>
                <c:pt idx="249">
                  <c:v>30902.954325135921</c:v>
                </c:pt>
                <c:pt idx="250">
                  <c:v>31622.776601684531</c:v>
                </c:pt>
                <c:pt idx="251">
                  <c:v>32359.36569296358</c:v>
                </c:pt>
                <c:pt idx="252">
                  <c:v>33113.112148259883</c:v>
                </c:pt>
                <c:pt idx="253">
                  <c:v>33884.415613921039</c:v>
                </c:pt>
                <c:pt idx="254">
                  <c:v>34673.685045253958</c:v>
                </c:pt>
                <c:pt idx="255">
                  <c:v>35481.338923358424</c:v>
                </c:pt>
                <c:pt idx="256">
                  <c:v>36307.805477010959</c:v>
                </c:pt>
                <c:pt idx="257">
                  <c:v>37153.522909718165</c:v>
                </c:pt>
                <c:pt idx="258">
                  <c:v>38018.939632056979</c:v>
                </c:pt>
                <c:pt idx="259">
                  <c:v>38904.514499429002</c:v>
                </c:pt>
                <c:pt idx="260">
                  <c:v>39810.717055350688</c:v>
                </c:pt>
                <c:pt idx="261">
                  <c:v>40738.02778041226</c:v>
                </c:pt>
                <c:pt idx="262">
                  <c:v>41686.938347034535</c:v>
                </c:pt>
                <c:pt idx="263">
                  <c:v>42657.95188016029</c:v>
                </c:pt>
                <c:pt idx="264">
                  <c:v>43651.583224017639</c:v>
                </c:pt>
                <c:pt idx="265">
                  <c:v>44668.359215097371</c:v>
                </c:pt>
                <c:pt idx="266">
                  <c:v>45708.818961488585</c:v>
                </c:pt>
                <c:pt idx="267">
                  <c:v>46773.514128720919</c:v>
                </c:pt>
                <c:pt idx="268">
                  <c:v>47863.009232264958</c:v>
                </c:pt>
                <c:pt idx="269">
                  <c:v>48977.881936845763</c:v>
                </c:pt>
                <c:pt idx="270">
                  <c:v>50118.7233627284</c:v>
                </c:pt>
                <c:pt idx="271">
                  <c:v>51286.138399137766</c:v>
                </c:pt>
                <c:pt idx="272">
                  <c:v>52480.746024978471</c:v>
                </c:pt>
                <c:pt idx="273">
                  <c:v>53703.179637026609</c:v>
                </c:pt>
                <c:pt idx="274">
                  <c:v>54954.087385763814</c:v>
                </c:pt>
                <c:pt idx="275">
                  <c:v>56234.132519036291</c:v>
                </c:pt>
                <c:pt idx="276">
                  <c:v>57543.9937337171</c:v>
                </c:pt>
                <c:pt idx="277">
                  <c:v>58884.365535560224</c:v>
                </c:pt>
                <c:pt idx="278">
                  <c:v>60255.958607437242</c:v>
                </c:pt>
                <c:pt idx="279">
                  <c:v>61659.500186149708</c:v>
                </c:pt>
                <c:pt idx="280">
                  <c:v>63095.734448020849</c:v>
                </c:pt>
                <c:pt idx="281">
                  <c:v>64565.422903467101</c:v>
                </c:pt>
                <c:pt idx="282">
                  <c:v>66069.344800761188</c:v>
                </c:pt>
                <c:pt idx="283">
                  <c:v>67608.29753919979</c:v>
                </c:pt>
                <c:pt idx="284">
                  <c:v>69183.097091895295</c:v>
                </c:pt>
                <c:pt idx="285">
                  <c:v>70794.578438415469</c:v>
                </c:pt>
                <c:pt idx="286">
                  <c:v>72443.596007500717</c:v>
                </c:pt>
                <c:pt idx="287">
                  <c:v>74131.024130093487</c:v>
                </c:pt>
                <c:pt idx="288">
                  <c:v>75857.757502920154</c:v>
                </c:pt>
                <c:pt idx="289">
                  <c:v>77624.711662870977</c:v>
                </c:pt>
                <c:pt idx="290">
                  <c:v>79432.823472430129</c:v>
                </c:pt>
                <c:pt idx="291">
                  <c:v>81283.051616411802</c:v>
                </c:pt>
                <c:pt idx="292">
                  <c:v>83176.377110270929</c:v>
                </c:pt>
                <c:pt idx="293">
                  <c:v>85113.803820239584</c:v>
                </c:pt>
                <c:pt idx="294">
                  <c:v>87096.358995612216</c:v>
                </c:pt>
                <c:pt idx="295">
                  <c:v>89125.093813378786</c:v>
                </c:pt>
                <c:pt idx="296">
                  <c:v>91201.083935595307</c:v>
                </c:pt>
                <c:pt idx="297">
                  <c:v>93325.430079703525</c:v>
                </c:pt>
                <c:pt idx="298">
                  <c:v>95499.258602148111</c:v>
                </c:pt>
                <c:pt idx="299">
                  <c:v>97723.722095585676</c:v>
                </c:pt>
                <c:pt idx="300">
                  <c:v>100000.00000000471</c:v>
                </c:pt>
                <c:pt idx="301">
                  <c:v>102329.29922808021</c:v>
                </c:pt>
                <c:pt idx="302">
                  <c:v>104712.85480509486</c:v>
                </c:pt>
                <c:pt idx="303">
                  <c:v>107151.93052376565</c:v>
                </c:pt>
                <c:pt idx="304">
                  <c:v>109647.81961432361</c:v>
                </c:pt>
                <c:pt idx="305">
                  <c:v>112201.84543020178</c:v>
                </c:pt>
                <c:pt idx="306">
                  <c:v>114815.36214969361</c:v>
                </c:pt>
                <c:pt idx="307">
                  <c:v>117489.75549395839</c:v>
                </c:pt>
                <c:pt idx="308">
                  <c:v>120226.44346174685</c:v>
                </c:pt>
                <c:pt idx="309">
                  <c:v>123026.87708124405</c:v>
                </c:pt>
                <c:pt idx="310">
                  <c:v>125892.54117942275</c:v>
                </c:pt>
                <c:pt idx="311">
                  <c:v>128824.95516931932</c:v>
                </c:pt>
                <c:pt idx="312">
                  <c:v>131825.67385564678</c:v>
                </c:pt>
                <c:pt idx="313">
                  <c:v>134896.28825917176</c:v>
                </c:pt>
                <c:pt idx="314">
                  <c:v>138038.42646029504</c:v>
                </c:pt>
                <c:pt idx="315">
                  <c:v>141253.75446228212</c:v>
                </c:pt>
                <c:pt idx="316">
                  <c:v>144543.97707459933</c:v>
                </c:pt>
                <c:pt idx="317">
                  <c:v>147910.83881682772</c:v>
                </c:pt>
                <c:pt idx="318">
                  <c:v>151356.12484362794</c:v>
                </c:pt>
                <c:pt idx="319">
                  <c:v>154881.66189125541</c:v>
                </c:pt>
                <c:pt idx="320">
                  <c:v>158489.3192461188</c:v>
                </c:pt>
                <c:pt idx="321">
                  <c:v>162181.00973590088</c:v>
                </c:pt>
                <c:pt idx="322">
                  <c:v>165958.69074376384</c:v>
                </c:pt>
                <c:pt idx="323">
                  <c:v>169824.36524618237</c:v>
                </c:pt>
                <c:pt idx="324">
                  <c:v>173780.08287494563</c:v>
                </c:pt>
                <c:pt idx="325">
                  <c:v>177827.94100390084</c:v>
                </c:pt>
                <c:pt idx="326">
                  <c:v>181970.0858610071</c:v>
                </c:pt>
                <c:pt idx="327">
                  <c:v>186208.71366629537</c:v>
                </c:pt>
                <c:pt idx="328">
                  <c:v>190546.07179633353</c:v>
                </c:pt>
                <c:pt idx="329">
                  <c:v>194984.45997581352</c:v>
                </c:pt>
                <c:pt idx="330">
                  <c:v>199526.2314968975</c:v>
                </c:pt>
                <c:pt idx="331">
                  <c:v>204173.79446696263</c:v>
                </c:pt>
                <c:pt idx="332">
                  <c:v>208929.61308541353</c:v>
                </c:pt>
                <c:pt idx="333">
                  <c:v>213796.20895023298</c:v>
                </c:pt>
                <c:pt idx="334">
                  <c:v>218776.16239496562</c:v>
                </c:pt>
                <c:pt idx="335">
                  <c:v>223872.11385684973</c:v>
                </c:pt>
                <c:pt idx="336">
                  <c:v>229086.76527679298</c:v>
                </c:pt>
                <c:pt idx="337">
                  <c:v>234422.88153200864</c:v>
                </c:pt>
                <c:pt idx="338">
                  <c:v>239883.29190196586</c:v>
                </c:pt>
                <c:pt idx="339">
                  <c:v>245470.89156852019</c:v>
                </c:pt>
                <c:pt idx="340">
                  <c:v>251188.64315097555</c:v>
                </c:pt>
                <c:pt idx="341">
                  <c:v>257039.57827690477</c:v>
                </c:pt>
                <c:pt idx="342">
                  <c:v>263026.79918955651</c:v>
                </c:pt>
                <c:pt idx="343">
                  <c:v>269153.48039271031</c:v>
                </c:pt>
                <c:pt idx="344">
                  <c:v>275422.87033383577</c:v>
                </c:pt>
                <c:pt idx="345">
                  <c:v>281838.2931264654</c:v>
                </c:pt>
                <c:pt idx="346">
                  <c:v>288403.1503126811</c:v>
                </c:pt>
                <c:pt idx="347">
                  <c:v>295120.922666659</c:v>
                </c:pt>
                <c:pt idx="348">
                  <c:v>301995.1720402225</c:v>
                </c:pt>
                <c:pt idx="349">
                  <c:v>309029.54325138091</c:v>
                </c:pt>
                <c:pt idx="350">
                  <c:v>316227.76601686032</c:v>
                </c:pt>
                <c:pt idx="351">
                  <c:v>323593.6569296511</c:v>
                </c:pt>
                <c:pt idx="352">
                  <c:v>331131.1214826139</c:v>
                </c:pt>
                <c:pt idx="353">
                  <c:v>338844.15613922582</c:v>
                </c:pt>
                <c:pt idx="354">
                  <c:v>346736.85045255604</c:v>
                </c:pt>
                <c:pt idx="355">
                  <c:v>354813.38923360041</c:v>
                </c:pt>
                <c:pt idx="356">
                  <c:v>363078.05477012682</c:v>
                </c:pt>
                <c:pt idx="357">
                  <c:v>371535.22909719788</c:v>
                </c:pt>
                <c:pt idx="358">
                  <c:v>380189.39632058778</c:v>
                </c:pt>
                <c:pt idx="359">
                  <c:v>389045.14499430778</c:v>
                </c:pt>
                <c:pt idx="360">
                  <c:v>398107.17055352498</c:v>
                </c:pt>
                <c:pt idx="361">
                  <c:v>407380.27780414105</c:v>
                </c:pt>
                <c:pt idx="362">
                  <c:v>416869.38347036514</c:v>
                </c:pt>
                <c:pt idx="363">
                  <c:v>426579.51880162227</c:v>
                </c:pt>
                <c:pt idx="364">
                  <c:v>436515.83224019624</c:v>
                </c:pt>
                <c:pt idx="365">
                  <c:v>446683.59215099411</c:v>
                </c:pt>
                <c:pt idx="366">
                  <c:v>457088.18961490749</c:v>
                </c:pt>
                <c:pt idx="367">
                  <c:v>467735.14128723129</c:v>
                </c:pt>
                <c:pt idx="368">
                  <c:v>478630.09232267219</c:v>
                </c:pt>
                <c:pt idx="369">
                  <c:v>489778.81936847995</c:v>
                </c:pt>
                <c:pt idx="370">
                  <c:v>501187.23362730764</c:v>
                </c:pt>
                <c:pt idx="371">
                  <c:v>512861.383991401</c:v>
                </c:pt>
                <c:pt idx="372">
                  <c:v>524807.46024980955</c:v>
                </c:pt>
                <c:pt idx="373">
                  <c:v>537031.79637029045</c:v>
                </c:pt>
                <c:pt idx="374">
                  <c:v>549540.87385766313</c:v>
                </c:pt>
                <c:pt idx="375">
                  <c:v>562341.32519038848</c:v>
                </c:pt>
                <c:pt idx="376">
                  <c:v>575439.93733719713</c:v>
                </c:pt>
                <c:pt idx="377">
                  <c:v>588843.65535563009</c:v>
                </c:pt>
                <c:pt idx="378">
                  <c:v>602559.58607441373</c:v>
                </c:pt>
                <c:pt idx="379">
                  <c:v>616595.00186153932</c:v>
                </c:pt>
                <c:pt idx="380">
                  <c:v>630957.34448025166</c:v>
                </c:pt>
                <c:pt idx="381">
                  <c:v>645654.22903471533</c:v>
                </c:pt>
                <c:pt idx="382">
                  <c:v>660693.44800765836</c:v>
                </c:pt>
                <c:pt idx="383">
                  <c:v>676082.97539204429</c:v>
                </c:pt>
                <c:pt idx="384">
                  <c:v>691830.97091900045</c:v>
                </c:pt>
                <c:pt idx="385">
                  <c:v>707945.78438420314</c:v>
                </c:pt>
                <c:pt idx="386">
                  <c:v>724435.96007505804</c:v>
                </c:pt>
                <c:pt idx="387">
                  <c:v>741310.24130098708</c:v>
                </c:pt>
                <c:pt idx="388">
                  <c:v>758577.57502925477</c:v>
                </c:pt>
                <c:pt idx="389">
                  <c:v>776247.11662876303</c:v>
                </c:pt>
                <c:pt idx="390">
                  <c:v>794328.23472435586</c:v>
                </c:pt>
                <c:pt idx="391">
                  <c:v>812830.51616417523</c:v>
                </c:pt>
                <c:pt idx="392">
                  <c:v>831763.77110274858</c:v>
                </c:pt>
                <c:pt idx="393">
                  <c:v>851138.03820245573</c:v>
                </c:pt>
                <c:pt idx="394">
                  <c:v>870963.5899561618</c:v>
                </c:pt>
                <c:pt idx="395">
                  <c:v>891250.93813382846</c:v>
                </c:pt>
                <c:pt idx="396">
                  <c:v>912010.83935599448</c:v>
                </c:pt>
                <c:pt idx="397">
                  <c:v>933254.30079707771</c:v>
                </c:pt>
                <c:pt idx="398">
                  <c:v>954992.58602152625</c:v>
                </c:pt>
                <c:pt idx="399">
                  <c:v>977237.22095590306</c:v>
                </c:pt>
                <c:pt idx="400">
                  <c:v>1000000.0000000926</c:v>
                </c:pt>
                <c:pt idx="401">
                  <c:v>1023292.9922808487</c:v>
                </c:pt>
                <c:pt idx="402">
                  <c:v>1047128.548050998</c:v>
                </c:pt>
                <c:pt idx="403">
                  <c:v>1071519.3052377072</c:v>
                </c:pt>
                <c:pt idx="404">
                  <c:v>1096478.1961432882</c:v>
                </c:pt>
                <c:pt idx="405">
                  <c:v>1122018.4543020669</c:v>
                </c:pt>
                <c:pt idx="406">
                  <c:v>1148153.6214969885</c:v>
                </c:pt>
                <c:pt idx="407">
                  <c:v>1174897.5549396398</c:v>
                </c:pt>
                <c:pt idx="408">
                  <c:v>1202264.4346175254</c:v>
                </c:pt>
                <c:pt idx="409">
                  <c:v>1230268.7708124965</c:v>
                </c:pt>
                <c:pt idx="410">
                  <c:v>1258925.4117942825</c:v>
                </c:pt>
                <c:pt idx="411">
                  <c:v>1288249.5516932542</c:v>
                </c:pt>
                <c:pt idx="412">
                  <c:v>1318256.7385565301</c:v>
                </c:pt>
                <c:pt idx="413">
                  <c:v>1348962.8825917793</c:v>
                </c:pt>
                <c:pt idx="414">
                  <c:v>1380384.2646030132</c:v>
                </c:pt>
                <c:pt idx="415">
                  <c:v>1412537.5446228881</c:v>
                </c:pt>
                <c:pt idx="416">
                  <c:v>1445439.7707460616</c:v>
                </c:pt>
                <c:pt idx="417">
                  <c:v>1479108.3881683447</c:v>
                </c:pt>
                <c:pt idx="418">
                  <c:v>1513561.2484363485</c:v>
                </c:pt>
                <c:pt idx="419">
                  <c:v>1548816.6189126275</c:v>
                </c:pt>
                <c:pt idx="420">
                  <c:v>1584893.1924612629</c:v>
                </c:pt>
                <c:pt idx="421">
                  <c:v>1621810.0973591171</c:v>
                </c:pt>
                <c:pt idx="422">
                  <c:v>1659586.9074377548</c:v>
                </c:pt>
                <c:pt idx="423">
                  <c:v>1698243.652461943</c:v>
                </c:pt>
                <c:pt idx="424">
                  <c:v>1737800.8287495789</c:v>
                </c:pt>
                <c:pt idx="425">
                  <c:v>1778279.4100391273</c:v>
                </c:pt>
                <c:pt idx="426">
                  <c:v>1819700.8586101958</c:v>
                </c:pt>
                <c:pt idx="427">
                  <c:v>1862087.1366630846</c:v>
                </c:pt>
                <c:pt idx="428">
                  <c:v>1905460.7179634692</c:v>
                </c:pt>
                <c:pt idx="429">
                  <c:v>1949844.5997582723</c:v>
                </c:pt>
                <c:pt idx="430">
                  <c:v>1995262.3149691082</c:v>
                </c:pt>
                <c:pt idx="431">
                  <c:v>2041737.9446697666</c:v>
                </c:pt>
                <c:pt idx="432">
                  <c:v>2089296.1308542823</c:v>
                </c:pt>
                <c:pt idx="433">
                  <c:v>2137962.0895024803</c:v>
                </c:pt>
                <c:pt idx="434">
                  <c:v>2187761.6239498062</c:v>
                </c:pt>
                <c:pt idx="435">
                  <c:v>2238721.138568603</c:v>
                </c:pt>
                <c:pt idx="436">
                  <c:v>2290867.6527680382</c:v>
                </c:pt>
                <c:pt idx="437">
                  <c:v>2344228.8153201933</c:v>
                </c:pt>
                <c:pt idx="438">
                  <c:v>2398832.9190197675</c:v>
                </c:pt>
                <c:pt idx="439">
                  <c:v>2454708.9156853179</c:v>
                </c:pt>
                <c:pt idx="440">
                  <c:v>2511886.4315098748</c:v>
                </c:pt>
                <c:pt idx="441">
                  <c:v>2570395.7827691603</c:v>
                </c:pt>
                <c:pt idx="442">
                  <c:v>2630267.991895685</c:v>
                </c:pt>
                <c:pt idx="443">
                  <c:v>2691534.8039272306</c:v>
                </c:pt>
                <c:pt idx="444">
                  <c:v>2754228.703338488</c:v>
                </c:pt>
                <c:pt idx="445">
                  <c:v>2818382.9312647828</c:v>
                </c:pt>
                <c:pt idx="446">
                  <c:v>2884031.5031269374</c:v>
                </c:pt>
                <c:pt idx="447">
                  <c:v>2951209.2266667299</c:v>
                </c:pt>
                <c:pt idx="448">
                  <c:v>3019951.7204023674</c:v>
                </c:pt>
                <c:pt idx="449">
                  <c:v>3090295.4325139499</c:v>
                </c:pt>
                <c:pt idx="450">
                  <c:v>3162277.660168747</c:v>
                </c:pt>
                <c:pt idx="451">
                  <c:v>3235936.5692966641</c:v>
                </c:pt>
                <c:pt idx="452">
                  <c:v>3311311.2148262952</c:v>
                </c:pt>
                <c:pt idx="453">
                  <c:v>3388441.5613924181</c:v>
                </c:pt>
                <c:pt idx="454">
                  <c:v>3467368.5045257183</c:v>
                </c:pt>
                <c:pt idx="455">
                  <c:v>3548133.8923361655</c:v>
                </c:pt>
                <c:pt idx="456">
                  <c:v>3630780.5477014398</c:v>
                </c:pt>
                <c:pt idx="457">
                  <c:v>3715352.2909721546</c:v>
                </c:pt>
                <c:pt idx="458">
                  <c:v>3801893.9632060509</c:v>
                </c:pt>
                <c:pt idx="459">
                  <c:v>3890451.4499432547</c:v>
                </c:pt>
                <c:pt idx="460">
                  <c:v>3981071.7055354384</c:v>
                </c:pt>
                <c:pt idx="461">
                  <c:v>4073802.778041604</c:v>
                </c:pt>
                <c:pt idx="462">
                  <c:v>4168693.8347038412</c:v>
                </c:pt>
                <c:pt idx="463">
                  <c:v>4265795.1880164174</c:v>
                </c:pt>
                <c:pt idx="464">
                  <c:v>4365158.322402169</c:v>
                </c:pt>
                <c:pt idx="465">
                  <c:v>4466835.921510255</c:v>
                </c:pt>
                <c:pt idx="466">
                  <c:v>4570881.8961493801</c:v>
                </c:pt>
                <c:pt idx="467">
                  <c:v>4677351.4128726339</c:v>
                </c:pt>
                <c:pt idx="468">
                  <c:v>4786300.9232270503</c:v>
                </c:pt>
                <c:pt idx="469">
                  <c:v>4897788.1936851442</c:v>
                </c:pt>
                <c:pt idx="470">
                  <c:v>5011872.3362734206</c:v>
                </c:pt>
                <c:pt idx="471">
                  <c:v>5128613.8399143713</c:v>
                </c:pt>
                <c:pt idx="472">
                  <c:v>5248074.602498455</c:v>
                </c:pt>
                <c:pt idx="473">
                  <c:v>5370317.9637032738</c:v>
                </c:pt>
                <c:pt idx="474">
                  <c:v>5495408.7385770082</c:v>
                </c:pt>
                <c:pt idx="475">
                  <c:v>5623413.2519042809</c:v>
                </c:pt>
                <c:pt idx="476">
                  <c:v>5754399.3733723778</c:v>
                </c:pt>
                <c:pt idx="477">
                  <c:v>5888436.5535567049</c:v>
                </c:pt>
                <c:pt idx="478">
                  <c:v>6025595.8607444111</c:v>
                </c:pt>
                <c:pt idx="479">
                  <c:v>6165950.0186156854</c:v>
                </c:pt>
                <c:pt idx="480">
                  <c:v>6309573.444802816</c:v>
                </c:pt>
                <c:pt idx="481">
                  <c:v>6456542.2903474588</c:v>
                </c:pt>
                <c:pt idx="482">
                  <c:v>6606934.4800768839</c:v>
                </c:pt>
                <c:pt idx="483">
                  <c:v>6760829.7539207507</c:v>
                </c:pt>
                <c:pt idx="484">
                  <c:v>6918309.7091903305</c:v>
                </c:pt>
                <c:pt idx="485">
                  <c:v>7079457.8438423667</c:v>
                </c:pt>
                <c:pt idx="486">
                  <c:v>7244359.600750911</c:v>
                </c:pt>
                <c:pt idx="487">
                  <c:v>7413102.4130102079</c:v>
                </c:pt>
                <c:pt idx="488">
                  <c:v>7585775.7502928935</c:v>
                </c:pt>
                <c:pt idx="489">
                  <c:v>7762471.1662879968</c:v>
                </c:pt>
                <c:pt idx="490">
                  <c:v>7943282.34724392</c:v>
                </c:pt>
                <c:pt idx="491">
                  <c:v>8128305.1616421212</c:v>
                </c:pt>
                <c:pt idx="492">
                  <c:v>8317637.7110278793</c:v>
                </c:pt>
                <c:pt idx="493">
                  <c:v>8511380.3820249606</c:v>
                </c:pt>
                <c:pt idx="494">
                  <c:v>8709635.8995620143</c:v>
                </c:pt>
                <c:pt idx="495">
                  <c:v>8912509.3813386895</c:v>
                </c:pt>
                <c:pt idx="496">
                  <c:v>9120108.393560376</c:v>
                </c:pt>
                <c:pt idx="497">
                  <c:v>9332543.0079712179</c:v>
                </c:pt>
                <c:pt idx="498">
                  <c:v>9549925.8602156974</c:v>
                </c:pt>
                <c:pt idx="499">
                  <c:v>9772372.2095594574</c:v>
                </c:pt>
                <c:pt idx="500">
                  <c:v>10000000.000001399</c:v>
                </c:pt>
                <c:pt idx="501">
                  <c:v>10232929.922808971</c:v>
                </c:pt>
                <c:pt idx="502">
                  <c:v>10471285.480510458</c:v>
                </c:pt>
                <c:pt idx="503">
                  <c:v>10715193.052377559</c:v>
                </c:pt>
                <c:pt idx="504">
                  <c:v>10964781.961433399</c:v>
                </c:pt>
                <c:pt idx="505">
                  <c:v>11220184.543021198</c:v>
                </c:pt>
                <c:pt idx="506">
                  <c:v>11481536.214970427</c:v>
                </c:pt>
                <c:pt idx="507">
                  <c:v>11748975.54939693</c:v>
                </c:pt>
                <c:pt idx="508">
                  <c:v>12022644.346176079</c:v>
                </c:pt>
                <c:pt idx="509">
                  <c:v>12302687.708125811</c:v>
                </c:pt>
                <c:pt idx="510">
                  <c:v>12589254.117943712</c:v>
                </c:pt>
                <c:pt idx="511">
                  <c:v>12882495.516933426</c:v>
                </c:pt>
                <c:pt idx="512">
                  <c:v>13182567.385566227</c:v>
                </c:pt>
                <c:pt idx="513">
                  <c:v>13489628.825918742</c:v>
                </c:pt>
                <c:pt idx="514">
                  <c:v>13803842.64603108</c:v>
                </c:pt>
                <c:pt idx="515">
                  <c:v>14125375.446229823</c:v>
                </c:pt>
                <c:pt idx="516">
                  <c:v>14454397.707461633</c:v>
                </c:pt>
                <c:pt idx="517">
                  <c:v>14791083.881684486</c:v>
                </c:pt>
                <c:pt idx="518">
                  <c:v>15135612.484364549</c:v>
                </c:pt>
                <c:pt idx="519">
                  <c:v>15488166.189127307</c:v>
                </c:pt>
                <c:pt idx="520">
                  <c:v>15848931.924613714</c:v>
                </c:pt>
                <c:pt idx="521">
                  <c:v>16218100.973591939</c:v>
                </c:pt>
                <c:pt idx="522">
                  <c:v>16595869.074378304</c:v>
                </c:pt>
                <c:pt idx="523">
                  <c:v>16982436.524620201</c:v>
                </c:pt>
                <c:pt idx="524">
                  <c:v>17378008.287496608</c:v>
                </c:pt>
                <c:pt idx="525">
                  <c:v>17782794.100392114</c:v>
                </c:pt>
                <c:pt idx="526">
                  <c:v>18197008.586102787</c:v>
                </c:pt>
                <c:pt idx="527">
                  <c:v>18620871.366631694</c:v>
                </c:pt>
                <c:pt idx="528">
                  <c:v>19054607.179635592</c:v>
                </c:pt>
                <c:pt idx="529">
                  <c:v>19498445.997583646</c:v>
                </c:pt>
                <c:pt idx="530">
                  <c:v>19952623.149692025</c:v>
                </c:pt>
                <c:pt idx="531">
                  <c:v>20417379.446698599</c:v>
                </c:pt>
                <c:pt idx="532">
                  <c:v>20892961.308543772</c:v>
                </c:pt>
                <c:pt idx="533">
                  <c:v>21379620.895025812</c:v>
                </c:pt>
                <c:pt idx="534">
                  <c:v>21877616.239499096</c:v>
                </c:pt>
                <c:pt idx="535">
                  <c:v>22387211.385687009</c:v>
                </c:pt>
                <c:pt idx="536">
                  <c:v>22908676.527681425</c:v>
                </c:pt>
                <c:pt idx="537">
                  <c:v>23442288.15320304</c:v>
                </c:pt>
                <c:pt idx="538">
                  <c:v>23988329.190198813</c:v>
                </c:pt>
                <c:pt idx="539">
                  <c:v>24547089.156854298</c:v>
                </c:pt>
                <c:pt idx="540">
                  <c:v>25118864.315099843</c:v>
                </c:pt>
                <c:pt idx="541">
                  <c:v>25703957.827692818</c:v>
                </c:pt>
                <c:pt idx="542">
                  <c:v>26302679.918958094</c:v>
                </c:pt>
                <c:pt idx="543">
                  <c:v>26915348.039273527</c:v>
                </c:pt>
                <c:pt idx="544">
                  <c:v>27542287.033386134</c:v>
                </c:pt>
                <c:pt idx="545">
                  <c:v>28183829.312649161</c:v>
                </c:pt>
                <c:pt idx="546">
                  <c:v>28840315.031270735</c:v>
                </c:pt>
                <c:pt idx="547">
                  <c:v>29512092.26666864</c:v>
                </c:pt>
                <c:pt idx="548">
                  <c:v>30199517.204025052</c:v>
                </c:pt>
                <c:pt idx="549">
                  <c:v>30902954.325140961</c:v>
                </c:pt>
                <c:pt idx="550">
                  <c:v>31622776.601688966</c:v>
                </c:pt>
                <c:pt idx="551">
                  <c:v>32359365.692968801</c:v>
                </c:pt>
                <c:pt idx="552">
                  <c:v>33113112.14826528</c:v>
                </c:pt>
                <c:pt idx="553">
                  <c:v>33884415.613926567</c:v>
                </c:pt>
                <c:pt idx="554">
                  <c:v>34673685.045259625</c:v>
                </c:pt>
                <c:pt idx="555">
                  <c:v>35481338.923364088</c:v>
                </c:pt>
                <c:pt idx="556">
                  <c:v>36307805.477016889</c:v>
                </c:pt>
                <c:pt idx="557">
                  <c:v>37153522.909724161</c:v>
                </c:pt>
                <c:pt idx="558">
                  <c:v>38018939.632063188</c:v>
                </c:pt>
                <c:pt idx="559">
                  <c:v>38904514.499435283</c:v>
                </c:pt>
                <c:pt idx="560">
                  <c:v>39810717.055357039</c:v>
                </c:pt>
                <c:pt idx="561">
                  <c:v>40738027.780418836</c:v>
                </c:pt>
                <c:pt idx="562">
                  <c:v>41686938.347041272</c:v>
                </c:pt>
                <c:pt idx="563">
                  <c:v>42657951.880167171</c:v>
                </c:pt>
                <c:pt idx="564">
                  <c:v>43651583.224024683</c:v>
                </c:pt>
                <c:pt idx="565">
                  <c:v>44668359.215104662</c:v>
                </c:pt>
                <c:pt idx="566">
                  <c:v>45708818.961495966</c:v>
                </c:pt>
                <c:pt idx="567">
                  <c:v>46773514.128728472</c:v>
                </c:pt>
                <c:pt idx="568">
                  <c:v>47863009.232272685</c:v>
                </c:pt>
                <c:pt idx="569">
                  <c:v>48977881.936853759</c:v>
                </c:pt>
                <c:pt idx="570">
                  <c:v>50118723.362736568</c:v>
                </c:pt>
                <c:pt idx="571">
                  <c:v>51286138.399145961</c:v>
                </c:pt>
                <c:pt idx="572">
                  <c:v>52480746.024986945</c:v>
                </c:pt>
                <c:pt idx="573">
                  <c:v>53703179.637035273</c:v>
                </c:pt>
                <c:pt idx="574">
                  <c:v>54954087.385772683</c:v>
                </c:pt>
                <c:pt idx="575">
                  <c:v>56234132.519045368</c:v>
                </c:pt>
                <c:pt idx="576">
                  <c:v>57543993.733726382</c:v>
                </c:pt>
                <c:pt idx="577">
                  <c:v>58884365.535569832</c:v>
                </c:pt>
                <c:pt idx="578">
                  <c:v>60255958.607446961</c:v>
                </c:pt>
                <c:pt idx="579">
                  <c:v>61659500.186159655</c:v>
                </c:pt>
                <c:pt idx="580">
                  <c:v>63095734.448031031</c:v>
                </c:pt>
                <c:pt idx="581">
                  <c:v>64565422.903477632</c:v>
                </c:pt>
                <c:pt idx="582">
                  <c:v>66069344.800771847</c:v>
                </c:pt>
                <c:pt idx="583">
                  <c:v>67608297.539210707</c:v>
                </c:pt>
                <c:pt idx="584">
                  <c:v>69183097.091906458</c:v>
                </c:pt>
                <c:pt idx="585">
                  <c:v>70794578.438426882</c:v>
                </c:pt>
                <c:pt idx="586">
                  <c:v>72443596.007512525</c:v>
                </c:pt>
                <c:pt idx="587">
                  <c:v>74131024.130105585</c:v>
                </c:pt>
                <c:pt idx="588">
                  <c:v>75857757.502932385</c:v>
                </c:pt>
                <c:pt idx="589">
                  <c:v>77624711.662883505</c:v>
                </c:pt>
                <c:pt idx="590">
                  <c:v>79432823.472442955</c:v>
                </c:pt>
                <c:pt idx="591">
                  <c:v>81283051.616425052</c:v>
                </c:pt>
                <c:pt idx="592">
                  <c:v>83176377.110282585</c:v>
                </c:pt>
                <c:pt idx="593">
                  <c:v>85113803.820253327</c:v>
                </c:pt>
                <c:pt idx="594">
                  <c:v>87096358.995624259</c:v>
                </c:pt>
                <c:pt idx="595">
                  <c:v>89125093.813393027</c:v>
                </c:pt>
                <c:pt idx="596">
                  <c:v>91201083.935609847</c:v>
                </c:pt>
                <c:pt idx="597">
                  <c:v>93325430.079718754</c:v>
                </c:pt>
                <c:pt idx="598">
                  <c:v>95499258.602163702</c:v>
                </c:pt>
                <c:pt idx="599">
                  <c:v>97723722.095601618</c:v>
                </c:pt>
                <c:pt idx="600">
                  <c:v>100000000.00002068</c:v>
                </c:pt>
                <c:pt idx="601">
                  <c:v>102329299.22809692</c:v>
                </c:pt>
                <c:pt idx="602">
                  <c:v>104712854.80511194</c:v>
                </c:pt>
                <c:pt idx="603">
                  <c:v>107151930.52378313</c:v>
                </c:pt>
                <c:pt idx="604">
                  <c:v>109647819.61434153</c:v>
                </c:pt>
                <c:pt idx="605">
                  <c:v>112201845.43021989</c:v>
                </c:pt>
                <c:pt idx="606">
                  <c:v>114815362.14971235</c:v>
                </c:pt>
                <c:pt idx="607">
                  <c:v>117489755.49397758</c:v>
                </c:pt>
                <c:pt idx="608">
                  <c:v>120226443.46176647</c:v>
                </c:pt>
                <c:pt idx="609">
                  <c:v>123026877.08126393</c:v>
                </c:pt>
                <c:pt idx="610">
                  <c:v>125892541.17944308</c:v>
                </c:pt>
                <c:pt idx="611">
                  <c:v>128824955.16934036</c:v>
                </c:pt>
                <c:pt idx="612">
                  <c:v>131825673.85566828</c:v>
                </c:pt>
                <c:pt idx="613">
                  <c:v>134896288.25919357</c:v>
                </c:pt>
                <c:pt idx="614">
                  <c:v>138038426.46031731</c:v>
                </c:pt>
                <c:pt idx="615">
                  <c:v>141253754.46230492</c:v>
                </c:pt>
                <c:pt idx="616">
                  <c:v>144543977.07462293</c:v>
                </c:pt>
                <c:pt idx="617">
                  <c:v>147910838.81685162</c:v>
                </c:pt>
                <c:pt idx="618">
                  <c:v>151356124.84365237</c:v>
                </c:pt>
                <c:pt idx="619">
                  <c:v>154881661.89128041</c:v>
                </c:pt>
                <c:pt idx="620">
                  <c:v>158489319.24614435</c:v>
                </c:pt>
                <c:pt idx="621">
                  <c:v>162181009.73592675</c:v>
                </c:pt>
                <c:pt idx="622">
                  <c:v>165958690.7437906</c:v>
                </c:pt>
                <c:pt idx="623">
                  <c:v>169824365.24620977</c:v>
                </c:pt>
                <c:pt idx="624">
                  <c:v>173780082.87497368</c:v>
                </c:pt>
                <c:pt idx="625">
                  <c:v>177827941.00392923</c:v>
                </c:pt>
                <c:pt idx="626">
                  <c:v>181970085.86103681</c:v>
                </c:pt>
                <c:pt idx="627">
                  <c:v>186208713.66632539</c:v>
                </c:pt>
                <c:pt idx="628">
                  <c:v>190546071.79636425</c:v>
                </c:pt>
                <c:pt idx="629">
                  <c:v>194984459.97584498</c:v>
                </c:pt>
                <c:pt idx="630">
                  <c:v>199526231.49693006</c:v>
                </c:pt>
                <c:pt idx="631">
                  <c:v>204173794.46699595</c:v>
                </c:pt>
                <c:pt idx="632">
                  <c:v>208929613.08544725</c:v>
                </c:pt>
                <c:pt idx="633">
                  <c:v>213796208.95026746</c:v>
                </c:pt>
                <c:pt idx="634">
                  <c:v>218776162.39500052</c:v>
                </c:pt>
                <c:pt idx="635">
                  <c:v>223872113.85688108</c:v>
                </c:pt>
                <c:pt idx="636">
                  <c:v>229086765.27682549</c:v>
                </c:pt>
                <c:pt idx="637">
                  <c:v>234422881.5320465</c:v>
                </c:pt>
                <c:pt idx="638">
                  <c:v>239883291.9020046</c:v>
                </c:pt>
                <c:pt idx="639">
                  <c:v>245470891.56855461</c:v>
                </c:pt>
                <c:pt idx="640">
                  <c:v>251188643.15101612</c:v>
                </c:pt>
                <c:pt idx="641">
                  <c:v>257039578.2769458</c:v>
                </c:pt>
                <c:pt idx="642">
                  <c:v>263026799.18959898</c:v>
                </c:pt>
                <c:pt idx="643">
                  <c:v>269153480.39275372</c:v>
                </c:pt>
                <c:pt idx="644">
                  <c:v>275422870.33388025</c:v>
                </c:pt>
                <c:pt idx="645">
                  <c:v>281838293.12651044</c:v>
                </c:pt>
                <c:pt idx="646">
                  <c:v>288403150.31272817</c:v>
                </c:pt>
                <c:pt idx="647">
                  <c:v>295120922.66670662</c:v>
                </c:pt>
                <c:pt idx="648">
                  <c:v>301995172.04027122</c:v>
                </c:pt>
                <c:pt idx="649">
                  <c:v>309029543.25143027</c:v>
                </c:pt>
                <c:pt idx="650">
                  <c:v>316227766.01691192</c:v>
                </c:pt>
                <c:pt idx="651">
                  <c:v>323593656.92970389</c:v>
                </c:pt>
                <c:pt idx="652">
                  <c:v>331131121.48266727</c:v>
                </c:pt>
                <c:pt idx="653">
                  <c:v>338844156.1392805</c:v>
                </c:pt>
                <c:pt idx="654">
                  <c:v>346736850.45261264</c:v>
                </c:pt>
                <c:pt idx="655">
                  <c:v>354813389.23365825</c:v>
                </c:pt>
                <c:pt idx="656">
                  <c:v>363078054.77018601</c:v>
                </c:pt>
                <c:pt idx="657">
                  <c:v>371535229.09725785</c:v>
                </c:pt>
                <c:pt idx="658">
                  <c:v>380189396.32064986</c:v>
                </c:pt>
                <c:pt idx="659">
                  <c:v>389045144.99437124</c:v>
                </c:pt>
                <c:pt idx="660">
                  <c:v>398107170.55359</c:v>
                </c:pt>
                <c:pt idx="661">
                  <c:v>407380277.80420756</c:v>
                </c:pt>
                <c:pt idx="662">
                  <c:v>416869383.47043097</c:v>
                </c:pt>
                <c:pt idx="663">
                  <c:v>426579518.80169189</c:v>
                </c:pt>
                <c:pt idx="664">
                  <c:v>436515832.24026746</c:v>
                </c:pt>
                <c:pt idx="665">
                  <c:v>446683592.15106696</c:v>
                </c:pt>
                <c:pt idx="666">
                  <c:v>457088189.61498129</c:v>
                </c:pt>
                <c:pt idx="667">
                  <c:v>467735141.28730685</c:v>
                </c:pt>
                <c:pt idx="668">
                  <c:v>478630092.3227495</c:v>
                </c:pt>
                <c:pt idx="669">
                  <c:v>489778819.36855984</c:v>
                </c:pt>
                <c:pt idx="670">
                  <c:v>501187233.62738854</c:v>
                </c:pt>
                <c:pt idx="671">
                  <c:v>512861383.99148375</c:v>
                </c:pt>
                <c:pt idx="672">
                  <c:v>524807460.24989426</c:v>
                </c:pt>
                <c:pt idx="673">
                  <c:v>537031796.37037718</c:v>
                </c:pt>
                <c:pt idx="674">
                  <c:v>549540873.85775185</c:v>
                </c:pt>
                <c:pt idx="675">
                  <c:v>562341325.19047928</c:v>
                </c:pt>
                <c:pt idx="676">
                  <c:v>575439937.33729017</c:v>
                </c:pt>
                <c:pt idx="677">
                  <c:v>588843655.35572517</c:v>
                </c:pt>
                <c:pt idx="678">
                  <c:v>602559586.0744971</c:v>
                </c:pt>
                <c:pt idx="679">
                  <c:v>616595001.8616246</c:v>
                </c:pt>
                <c:pt idx="680">
                  <c:v>630957344.48033905</c:v>
                </c:pt>
                <c:pt idx="681">
                  <c:v>645654229.03482068</c:v>
                </c:pt>
                <c:pt idx="682">
                  <c:v>660693448.00776494</c:v>
                </c:pt>
                <c:pt idx="683">
                  <c:v>676082975.39215457</c:v>
                </c:pt>
                <c:pt idx="684">
                  <c:v>691830970.91911328</c:v>
                </c:pt>
                <c:pt idx="685">
                  <c:v>707945784.38431871</c:v>
                </c:pt>
                <c:pt idx="686">
                  <c:v>724435960.07517505</c:v>
                </c:pt>
                <c:pt idx="687">
                  <c:v>741310241.30110669</c:v>
                </c:pt>
                <c:pt idx="688">
                  <c:v>758577575.02937734</c:v>
                </c:pt>
                <c:pt idx="689">
                  <c:v>776247116.6288898</c:v>
                </c:pt>
                <c:pt idx="690">
                  <c:v>794328234.72448397</c:v>
                </c:pt>
                <c:pt idx="691">
                  <c:v>812830516.1643064</c:v>
                </c:pt>
                <c:pt idx="692">
                  <c:v>831763771.10288286</c:v>
                </c:pt>
                <c:pt idx="693">
                  <c:v>851138038.20259321</c:v>
                </c:pt>
                <c:pt idx="694">
                  <c:v>870963589.9563024</c:v>
                </c:pt>
                <c:pt idx="695">
                  <c:v>891250938.13397229</c:v>
                </c:pt>
                <c:pt idx="696">
                  <c:v>912010839.35614169</c:v>
                </c:pt>
                <c:pt idx="697">
                  <c:v>933254300.79722834</c:v>
                </c:pt>
                <c:pt idx="698">
                  <c:v>954992586.02167869</c:v>
                </c:pt>
                <c:pt idx="699">
                  <c:v>977237220.95605898</c:v>
                </c:pt>
                <c:pt idx="700">
                  <c:v>1000000000.0002539</c:v>
                </c:pt>
                <c:pt idx="701">
                  <c:v>1023292992.2810138</c:v>
                </c:pt>
                <c:pt idx="702">
                  <c:v>1047128548.0511653</c:v>
                </c:pt>
                <c:pt idx="703">
                  <c:v>1071519305.2378783</c:v>
                </c:pt>
                <c:pt idx="704">
                  <c:v>1096478196.1434631</c:v>
                </c:pt>
                <c:pt idx="705">
                  <c:v>1122018454.3022518</c:v>
                </c:pt>
                <c:pt idx="706">
                  <c:v>1148153621.4971778</c:v>
                </c:pt>
                <c:pt idx="707">
                  <c:v>1174897554.9398313</c:v>
                </c:pt>
                <c:pt idx="708">
                  <c:v>1202264434.6177216</c:v>
                </c:pt>
                <c:pt idx="709">
                  <c:v>1230268770.8126972</c:v>
                </c:pt>
                <c:pt idx="710">
                  <c:v>1258925411.7944858</c:v>
                </c:pt>
                <c:pt idx="711">
                  <c:v>1288249551.6934597</c:v>
                </c:pt>
                <c:pt idx="712">
                  <c:v>1318256738.5567405</c:v>
                </c:pt>
                <c:pt idx="713">
                  <c:v>1348962882.5919943</c:v>
                </c:pt>
                <c:pt idx="714">
                  <c:v>1380384264.6032383</c:v>
                </c:pt>
                <c:pt idx="715">
                  <c:v>1412537544.623116</c:v>
                </c:pt>
                <c:pt idx="716">
                  <c:v>1445439770.7462976</c:v>
                </c:pt>
                <c:pt idx="717">
                  <c:v>1479108388.1685858</c:v>
                </c:pt>
                <c:pt idx="718">
                  <c:v>1513561248.4365952</c:v>
                </c:pt>
                <c:pt idx="719">
                  <c:v>1548816618.9128776</c:v>
                </c:pt>
                <c:pt idx="720">
                  <c:v>1584893192.461513</c:v>
                </c:pt>
                <c:pt idx="721">
                  <c:v>1621810097.3593388</c:v>
                </c:pt>
                <c:pt idx="722">
                  <c:v>1659586907.4379847</c:v>
                </c:pt>
                <c:pt idx="723">
                  <c:v>1698243652.4621778</c:v>
                </c:pt>
                <c:pt idx="724">
                  <c:v>1737800828.749856</c:v>
                </c:pt>
                <c:pt idx="725">
                  <c:v>1778279410.0394206</c:v>
                </c:pt>
                <c:pt idx="726">
                  <c:v>1819700858.6104929</c:v>
                </c:pt>
                <c:pt idx="727">
                  <c:v>1862087136.6633887</c:v>
                </c:pt>
                <c:pt idx="728">
                  <c:v>1905460717.9637802</c:v>
                </c:pt>
                <c:pt idx="729">
                  <c:v>1949844599.7585905</c:v>
                </c:pt>
                <c:pt idx="730">
                  <c:v>1995262314.9694302</c:v>
                </c:pt>
                <c:pt idx="731">
                  <c:v>2041737944.6700928</c:v>
                </c:pt>
                <c:pt idx="732">
                  <c:v>2089296130.8546157</c:v>
                </c:pt>
                <c:pt idx="733">
                  <c:v>2137962089.5028291</c:v>
                </c:pt>
                <c:pt idx="734">
                  <c:v>2187761623.9501634</c:v>
                </c:pt>
                <c:pt idx="735">
                  <c:v>2238721138.5689645</c:v>
                </c:pt>
                <c:pt idx="736">
                  <c:v>2290867652.7684121</c:v>
                </c:pt>
                <c:pt idx="737">
                  <c:v>2344228815.3205757</c:v>
                </c:pt>
                <c:pt idx="738">
                  <c:v>2398832919.0201592</c:v>
                </c:pt>
                <c:pt idx="739">
                  <c:v>2454708915.6857147</c:v>
                </c:pt>
                <c:pt idx="740">
                  <c:v>2511886431.5102711</c:v>
                </c:pt>
                <c:pt idx="741">
                  <c:v>2570395782.7695704</c:v>
                </c:pt>
                <c:pt idx="742">
                  <c:v>2630267991.8961139</c:v>
                </c:pt>
                <c:pt idx="743">
                  <c:v>2691534803.9276648</c:v>
                </c:pt>
                <c:pt idx="744">
                  <c:v>2754228703.3389325</c:v>
                </c:pt>
                <c:pt idx="745">
                  <c:v>2818382931.2652373</c:v>
                </c:pt>
                <c:pt idx="746">
                  <c:v>2884031503.1274076</c:v>
                </c:pt>
                <c:pt idx="747">
                  <c:v>2951209226.6672058</c:v>
                </c:pt>
                <c:pt idx="748">
                  <c:v>3019951720.4028554</c:v>
                </c:pt>
                <c:pt idx="749">
                  <c:v>3090295432.5144486</c:v>
                </c:pt>
                <c:pt idx="750">
                  <c:v>3162277660.1692681</c:v>
                </c:pt>
                <c:pt idx="751">
                  <c:v>3235936569.2971921</c:v>
                </c:pt>
                <c:pt idx="752">
                  <c:v>3311311214.8268294</c:v>
                </c:pt>
                <c:pt idx="753">
                  <c:v>3388441561.3929653</c:v>
                </c:pt>
                <c:pt idx="754">
                  <c:v>3467368504.5262775</c:v>
                </c:pt>
                <c:pt idx="755">
                  <c:v>3548133892.3367381</c:v>
                </c:pt>
                <c:pt idx="756">
                  <c:v>3630780547.7020192</c:v>
                </c:pt>
                <c:pt idx="757">
                  <c:v>3715352290.9727545</c:v>
                </c:pt>
                <c:pt idx="758">
                  <c:v>3801893963.2066779</c:v>
                </c:pt>
                <c:pt idx="759">
                  <c:v>3890451449.9438963</c:v>
                </c:pt>
                <c:pt idx="760">
                  <c:v>3981071705.5360885</c:v>
                </c:pt>
                <c:pt idx="761">
                  <c:v>4073802778.0422688</c:v>
                </c:pt>
                <c:pt idx="762">
                  <c:v>4168693834.7045064</c:v>
                </c:pt>
                <c:pt idx="763">
                  <c:v>4265795188.0171056</c:v>
                </c:pt>
                <c:pt idx="764">
                  <c:v>4365158322.4028664</c:v>
                </c:pt>
                <c:pt idx="765">
                  <c:v>4466835921.5108652</c:v>
                </c:pt>
                <c:pt idx="766">
                  <c:v>4570881896.150012</c:v>
                </c:pt>
                <c:pt idx="767">
                  <c:v>4677351412.8732891</c:v>
                </c:pt>
                <c:pt idx="768">
                  <c:v>4786300923.2278233</c:v>
                </c:pt>
                <c:pt idx="769">
                  <c:v>4897788193.6859341</c:v>
                </c:pt>
                <c:pt idx="770">
                  <c:v>5011872336.2742472</c:v>
                </c:pt>
                <c:pt idx="771">
                  <c:v>5128613839.9152079</c:v>
                </c:pt>
                <c:pt idx="772">
                  <c:v>5248074602.4993029</c:v>
                </c:pt>
                <c:pt idx="773">
                  <c:v>5370317963.7041397</c:v>
                </c:pt>
                <c:pt idx="774">
                  <c:v>5495408738.5778952</c:v>
                </c:pt>
                <c:pt idx="775">
                  <c:v>5623413251.9051781</c:v>
                </c:pt>
                <c:pt idx="776">
                  <c:v>5754399373.3732967</c:v>
                </c:pt>
                <c:pt idx="777">
                  <c:v>5888436553.5576553</c:v>
                </c:pt>
                <c:pt idx="778">
                  <c:v>6025595860.7454052</c:v>
                </c:pt>
                <c:pt idx="779">
                  <c:v>6165950018.6166916</c:v>
                </c:pt>
                <c:pt idx="780">
                  <c:v>6309573444.8038464</c:v>
                </c:pt>
                <c:pt idx="781">
                  <c:v>6456542290.3485117</c:v>
                </c:pt>
                <c:pt idx="782">
                  <c:v>6606934480.0779381</c:v>
                </c:pt>
                <c:pt idx="783">
                  <c:v>6760829753.9218416</c:v>
                </c:pt>
                <c:pt idx="784">
                  <c:v>6918309709.1914358</c:v>
                </c:pt>
                <c:pt idx="785">
                  <c:v>7079457843.8434973</c:v>
                </c:pt>
                <c:pt idx="786">
                  <c:v>7244359600.7520924</c:v>
                </c:pt>
                <c:pt idx="787">
                  <c:v>7413102413.0114174</c:v>
                </c:pt>
                <c:pt idx="788">
                  <c:v>7585775750.2941322</c:v>
                </c:pt>
                <c:pt idx="789">
                  <c:v>7762471166.2892637</c:v>
                </c:pt>
                <c:pt idx="790">
                  <c:v>7943282347.2452154</c:v>
                </c:pt>
                <c:pt idx="791">
                  <c:v>8128305161.6434479</c:v>
                </c:pt>
                <c:pt idx="792">
                  <c:v>8317637711.0292225</c:v>
                </c:pt>
                <c:pt idx="793">
                  <c:v>8511380382.0263042</c:v>
                </c:pt>
                <c:pt idx="794">
                  <c:v>8709635899.5634041</c:v>
                </c:pt>
                <c:pt idx="795">
                  <c:v>8912509381.3401451</c:v>
                </c:pt>
                <c:pt idx="796">
                  <c:v>9120108393.5618477</c:v>
                </c:pt>
                <c:pt idx="797">
                  <c:v>9332543007.9727249</c:v>
                </c:pt>
                <c:pt idx="798">
                  <c:v>9549925860.2172394</c:v>
                </c:pt>
                <c:pt idx="799">
                  <c:v>9772372209.5610523</c:v>
                </c:pt>
                <c:pt idx="800">
                  <c:v>10000000000.003012</c:v>
                </c:pt>
                <c:pt idx="801">
                  <c:v>10232929922.810623</c:v>
                </c:pt>
                <c:pt idx="802">
                  <c:v>10471285480.512148</c:v>
                </c:pt>
                <c:pt idx="803">
                  <c:v>10715193052.379326</c:v>
                </c:pt>
                <c:pt idx="804">
                  <c:v>10964781961.435188</c:v>
                </c:pt>
                <c:pt idx="805">
                  <c:v>11220184543.02301</c:v>
                </c:pt>
                <c:pt idx="806">
                  <c:v>11481536214.972279</c:v>
                </c:pt>
                <c:pt idx="807">
                  <c:v>11748975549.398827</c:v>
                </c:pt>
                <c:pt idx="808">
                  <c:v>12022644346.177742</c:v>
                </c:pt>
                <c:pt idx="809">
                  <c:v>12302687708.127819</c:v>
                </c:pt>
                <c:pt idx="810">
                  <c:v>12589254117.945452</c:v>
                </c:pt>
                <c:pt idx="811">
                  <c:v>12882495516.935253</c:v>
                </c:pt>
                <c:pt idx="812">
                  <c:v>13182567385.568354</c:v>
                </c:pt>
                <c:pt idx="813">
                  <c:v>13489628825.92087</c:v>
                </c:pt>
                <c:pt idx="814">
                  <c:v>13803842646.033283</c:v>
                </c:pt>
                <c:pt idx="815">
                  <c:v>14125375446.23213</c:v>
                </c:pt>
                <c:pt idx="816">
                  <c:v>14454397707.463968</c:v>
                </c:pt>
                <c:pt idx="817">
                  <c:v>14791083881.686874</c:v>
                </c:pt>
                <c:pt idx="818">
                  <c:v>15135612484.366991</c:v>
                </c:pt>
              </c:numCache>
            </c:numRef>
          </c:xVal>
          <c:yVal>
            <c:numRef>
              <c:f>Sheet2!$BR$4:$BR$822</c:f>
              <c:numCache>
                <c:formatCode>General</c:formatCode>
                <c:ptCount val="819"/>
                <c:pt idx="0">
                  <c:v>-1.1431623680062383E-2</c:v>
                </c:pt>
                <c:pt idx="1">
                  <c:v>-1.1697900395022755E-2</c:v>
                </c:pt>
                <c:pt idx="2">
                  <c:v>-1.1970379490936002E-2</c:v>
                </c:pt>
                <c:pt idx="3">
                  <c:v>-1.2249205439777198E-2</c:v>
                </c:pt>
                <c:pt idx="4">
                  <c:v>-1.2534526078703168E-2</c:v>
                </c:pt>
                <c:pt idx="5">
                  <c:v>-1.2826492688437675E-2</c:v>
                </c:pt>
                <c:pt idx="6">
                  <c:v>-1.3125260073482524E-2</c:v>
                </c:pt>
                <c:pt idx="7">
                  <c:v>-1.3430986644196041E-2</c:v>
                </c:pt>
                <c:pt idx="8">
                  <c:v>-1.3743834500784332E-2</c:v>
                </c:pt>
                <c:pt idx="9">
                  <c:v>-1.4063969519248952E-2</c:v>
                </c:pt>
                <c:pt idx="10">
                  <c:v>-1.4391561439335699E-2</c:v>
                </c:pt>
                <c:pt idx="11">
                  <c:v>-1.4726783954532457E-2</c:v>
                </c:pt>
                <c:pt idx="12">
                  <c:v>-1.5069814804164205E-2</c:v>
                </c:pt>
                <c:pt idx="13">
                  <c:v>-1.54208358676311E-2</c:v>
                </c:pt>
                <c:pt idx="14">
                  <c:v>-1.5780033260844161E-2</c:v>
                </c:pt>
                <c:pt idx="15">
                  <c:v>-1.6147597434904654E-2</c:v>
                </c:pt>
                <c:pt idx="16">
                  <c:v>-1.6523723277084526E-2</c:v>
                </c:pt>
                <c:pt idx="17">
                  <c:v>-1.6908610214156412E-2</c:v>
                </c:pt>
                <c:pt idx="18">
                  <c:v>-1.7302462318132483E-2</c:v>
                </c:pt>
                <c:pt idx="19">
                  <c:v>-1.770548841446562E-2</c:v>
                </c:pt>
                <c:pt idx="20">
                  <c:v>-1.8117902192770062E-2</c:v>
                </c:pt>
                <c:pt idx="21">
                  <c:v>-1.8539922320122349E-2</c:v>
                </c:pt>
                <c:pt idx="22">
                  <c:v>-1.8971772557000225E-2</c:v>
                </c:pt>
                <c:pt idx="23">
                  <c:v>-1.9413681875922902E-2</c:v>
                </c:pt>
                <c:pt idx="24">
                  <c:v>-1.9865884582854269E-2</c:v>
                </c:pt>
                <c:pt idx="25">
                  <c:v>-2.0328620441433781E-2</c:v>
                </c:pt>
                <c:pt idx="26">
                  <c:v>-2.0802134800101939E-2</c:v>
                </c:pt>
                <c:pt idx="27">
                  <c:v>-2.1286678722185516E-2</c:v>
                </c:pt>
                <c:pt idx="28">
                  <c:v>-2.1782509119013381E-2</c:v>
                </c:pt>
                <c:pt idx="29">
                  <c:v>-2.2289888886133594E-2</c:v>
                </c:pt>
                <c:pt idx="30">
                  <c:v>-2.2809087042702111E-2</c:v>
                </c:pt>
                <c:pt idx="31">
                  <c:v>-2.3340378874119334E-2</c:v>
                </c:pt>
                <c:pt idx="32">
                  <c:v>-2.3884046077988066E-2</c:v>
                </c:pt>
                <c:pt idx="33">
                  <c:v>-2.4440376913471663E-2</c:v>
                </c:pt>
                <c:pt idx="34">
                  <c:v>-2.5009666354131255E-2</c:v>
                </c:pt>
                <c:pt idx="35">
                  <c:v>-2.5592216244322414E-2</c:v>
                </c:pt>
                <c:pt idx="36">
                  <c:v>-2.6188335459234945E-2</c:v>
                </c:pt>
                <c:pt idx="37">
                  <c:v>-2.6798340068660508E-2</c:v>
                </c:pt>
                <c:pt idx="38">
                  <c:v>-2.7422553504574568E-2</c:v>
                </c:pt>
                <c:pt idx="39">
                  <c:v>-2.8061306732621537E-2</c:v>
                </c:pt>
                <c:pt idx="40">
                  <c:v>-2.8714938427594455E-2</c:v>
                </c:pt>
                <c:pt idx="41">
                  <c:v>-2.9383795153001834E-2</c:v>
                </c:pt>
                <c:pt idx="42">
                  <c:v>-3.0068231544817286E-2</c:v>
                </c:pt>
                <c:pt idx="43">
                  <c:v>-3.0768610499508537E-2</c:v>
                </c:pt>
                <c:pt idx="44">
                  <c:v>-3.1485303366446074E-2</c:v>
                </c:pt>
                <c:pt idx="45">
                  <c:v>-3.2218690144793997E-2</c:v>
                </c:pt>
                <c:pt idx="46">
                  <c:v>-3.296915968498651E-2</c:v>
                </c:pt>
                <c:pt idx="47">
                  <c:v>-3.373710989489636E-2</c:v>
                </c:pt>
                <c:pt idx="48">
                  <c:v>-3.4522947950806515E-2</c:v>
                </c:pt>
                <c:pt idx="49">
                  <c:v>-3.5327090513295391E-2</c:v>
                </c:pt>
                <c:pt idx="50">
                  <c:v>-3.6149963948150177E-2</c:v>
                </c:pt>
                <c:pt idx="51">
                  <c:v>-3.6992004552425087E-2</c:v>
                </c:pt>
                <c:pt idx="52">
                  <c:v>-3.7853658785766436E-2</c:v>
                </c:pt>
                <c:pt idx="53">
                  <c:v>-3.8735383507123945E-2</c:v>
                </c:pt>
                <c:pt idx="54">
                  <c:v>-3.9637646216976297E-2</c:v>
                </c:pt>
                <c:pt idx="55">
                  <c:v>-4.0560925305198343E-2</c:v>
                </c:pt>
                <c:pt idx="56">
                  <c:v>-4.1505710304701245E-2</c:v>
                </c:pt>
                <c:pt idx="57">
                  <c:v>-4.2472502150980335E-2</c:v>
                </c:pt>
                <c:pt idx="58">
                  <c:v>-4.3461813447708164E-2</c:v>
                </c:pt>
                <c:pt idx="59">
                  <c:v>-4.4474168738513585E-2</c:v>
                </c:pt>
                <c:pt idx="60">
                  <c:v>-4.5510104785090238E-2</c:v>
                </c:pt>
                <c:pt idx="61">
                  <c:v>-4.6570170851783152E-2</c:v>
                </c:pt>
                <c:pt idx="62">
                  <c:v>-4.7654928996803389E-2</c:v>
                </c:pt>
                <c:pt idx="63">
                  <c:v>-4.8764954370224968E-2</c:v>
                </c:pt>
                <c:pt idx="64">
                  <c:v>-4.9900835518922389E-2</c:v>
                </c:pt>
                <c:pt idx="65">
                  <c:v>-5.1063174698610721E-2</c:v>
                </c:pt>
                <c:pt idx="66">
                  <c:v>-5.2252588193152386E-2</c:v>
                </c:pt>
                <c:pt idx="67">
                  <c:v>-5.3469706641301316E-2</c:v>
                </c:pt>
                <c:pt idx="68">
                  <c:v>-5.4715175371056891E-2</c:v>
                </c:pt>
                <c:pt idx="69">
                  <c:v>-5.5989654741804139E-2</c:v>
                </c:pt>
                <c:pt idx="70">
                  <c:v>-5.7293820494424184E-2</c:v>
                </c:pt>
                <c:pt idx="71">
                  <c:v>-5.8628364109556255E-2</c:v>
                </c:pt>
                <c:pt idx="72">
                  <c:v>-5.999399317420518E-2</c:v>
                </c:pt>
                <c:pt idx="73">
                  <c:v>-6.1391431756885065E-2</c:v>
                </c:pt>
                <c:pt idx="74">
                  <c:v>-6.2821420791503116E-2</c:v>
                </c:pt>
                <c:pt idx="75">
                  <c:v>-6.4284718470179678E-2</c:v>
                </c:pt>
                <c:pt idx="76">
                  <c:v>-6.5782100645219291E-2</c:v>
                </c:pt>
                <c:pt idx="77">
                  <c:v>-6.7314361240439852E-2</c:v>
                </c:pt>
                <c:pt idx="78">
                  <c:v>-6.8882312672087942E-2</c:v>
                </c:pt>
                <c:pt idx="79">
                  <c:v>-7.0486786279547228E-2</c:v>
                </c:pt>
                <c:pt idx="80">
                  <c:v>-7.2128632766081377E-2</c:v>
                </c:pt>
                <c:pt idx="81">
                  <c:v>-7.3808722649844963E-2</c:v>
                </c:pt>
                <c:pt idx="82">
                  <c:v>-7.552794672539094E-2</c:v>
                </c:pt>
                <c:pt idx="83">
                  <c:v>-7.7287216535925088E-2</c:v>
                </c:pt>
                <c:pt idx="84">
                  <c:v>-7.9087464856565773E-2</c:v>
                </c:pt>
                <c:pt idx="85">
                  <c:v>-8.0929646188846682E-2</c:v>
                </c:pt>
                <c:pt idx="86">
                  <c:v>-8.2814737266741323E-2</c:v>
                </c:pt>
                <c:pt idx="87">
                  <c:v>-8.4743737574469138E-2</c:v>
                </c:pt>
                <c:pt idx="88">
                  <c:v>-8.6717669876358455E-2</c:v>
                </c:pt>
                <c:pt idx="89">
                  <c:v>-8.8737580759048931E-2</c:v>
                </c:pt>
                <c:pt idx="90">
                  <c:v>-9.0804541186314952E-2</c:v>
                </c:pt>
                <c:pt idx="91">
                  <c:v>-9.291964706681298E-2</c:v>
                </c:pt>
                <c:pt idx="92">
                  <c:v>-9.5084019835046218E-2</c:v>
                </c:pt>
                <c:pt idx="93">
                  <c:v>-9.7298807045854724E-2</c:v>
                </c:pt>
                <c:pt idx="94">
                  <c:v>-9.9565182982749106E-2</c:v>
                </c:pt>
                <c:pt idx="95">
                  <c:v>-0.10188434928040632</c:v>
                </c:pt>
                <c:pt idx="96">
                  <c:v>-0.10425753556166154</c:v>
                </c:pt>
                <c:pt idx="97">
                  <c:v>-0.10668600008932522</c:v>
                </c:pt>
                <c:pt idx="98">
                  <c:v>-0.10917103043317976</c:v>
                </c:pt>
                <c:pt idx="99">
                  <c:v>-0.11171394415250241</c:v>
                </c:pt>
                <c:pt idx="100">
                  <c:v>-0.11431608949447665</c:v>
                </c:pt>
                <c:pt idx="101">
                  <c:v>-0.11697884610886476</c:v>
                </c:pt>
                <c:pt idx="102">
                  <c:v>-0.11970362577931294</c:v>
                </c:pt>
                <c:pt idx="103">
                  <c:v>-0.12249187317168372</c:v>
                </c:pt>
                <c:pt idx="104">
                  <c:v>-0.12534506659980479</c:v>
                </c:pt>
                <c:pt idx="105">
                  <c:v>-0.12826471880904172</c:v>
                </c:pt>
                <c:pt idx="106">
                  <c:v>-0.13125237777811874</c:v>
                </c:pt>
                <c:pt idx="107">
                  <c:v>-0.13430962753958001</c:v>
                </c:pt>
                <c:pt idx="108">
                  <c:v>-0.13743808901937096</c:v>
                </c:pt>
                <c:pt idx="109">
                  <c:v>-0.14063942089594367</c:v>
                </c:pt>
                <c:pt idx="110">
                  <c:v>-0.1439153204793629</c:v>
                </c:pt>
                <c:pt idx="111">
                  <c:v>-0.14726752461086193</c:v>
                </c:pt>
                <c:pt idx="112">
                  <c:v>-0.15069781058334777</c:v>
                </c:pt>
                <c:pt idx="113">
                  <c:v>-0.15420799708330454</c:v>
                </c:pt>
                <c:pt idx="114">
                  <c:v>-0.15779994515463411</c:v>
                </c:pt>
                <c:pt idx="115">
                  <c:v>-0.16147555918490017</c:v>
                </c:pt>
                <c:pt idx="116">
                  <c:v>-0.16523678791454752</c:v>
                </c:pt>
                <c:pt idx="117">
                  <c:v>-0.16908562546956465</c:v>
                </c:pt>
                <c:pt idx="118">
                  <c:v>-0.17302411241820104</c:v>
                </c:pt>
                <c:pt idx="119">
                  <c:v>-0.17705433685224942</c:v>
                </c:pt>
                <c:pt idx="120">
                  <c:v>-0.18117843549347995</c:v>
                </c:pt>
                <c:pt idx="121">
                  <c:v>-0.18539859482581117</c:v>
                </c:pt>
                <c:pt idx="122">
                  <c:v>-0.18971705225381549</c:v>
                </c:pt>
                <c:pt idx="123">
                  <c:v>-0.19413609728815873</c:v>
                </c:pt>
                <c:pt idx="124">
                  <c:v>-0.1986580727586135</c:v>
                </c:pt>
                <c:pt idx="125">
                  <c:v>-0.20328537605526503</c:v>
                </c:pt>
                <c:pt idx="126">
                  <c:v>-0.2080204603985962</c:v>
                </c:pt>
                <c:pt idx="127">
                  <c:v>-0.21286583613907675</c:v>
                </c:pt>
                <c:pt idx="128">
                  <c:v>-0.21782407208697274</c:v>
                </c:pt>
                <c:pt idx="129">
                  <c:v>-0.22289779687306957</c:v>
                </c:pt>
                <c:pt idx="130">
                  <c:v>-0.22808970034101225</c:v>
                </c:pt>
                <c:pt idx="131">
                  <c:v>-0.23340253497200625</c:v>
                </c:pt>
                <c:pt idx="132">
                  <c:v>-0.23883911734262089</c:v>
                </c:pt>
                <c:pt idx="133">
                  <c:v>-0.2444023296164626</c:v>
                </c:pt>
                <c:pt idx="134">
                  <c:v>-0.25009512107050413</c:v>
                </c:pt>
                <c:pt idx="135">
                  <c:v>-0.25592050965686286</c:v>
                </c:pt>
                <c:pt idx="136">
                  <c:v>-0.26188158360085262</c:v>
                </c:pt>
                <c:pt idx="137">
                  <c:v>-0.26798150303614438</c:v>
                </c:pt>
                <c:pt idx="138">
                  <c:v>-0.27422350167789705</c:v>
                </c:pt>
                <c:pt idx="139">
                  <c:v>-0.28061088853471805</c:v>
                </c:pt>
                <c:pt idx="140">
                  <c:v>-0.28714704966037158</c:v>
                </c:pt>
                <c:pt idx="141">
                  <c:v>-0.29383544994613414</c:v>
                </c:pt>
                <c:pt idx="142">
                  <c:v>-0.30067963495473454</c:v>
                </c:pt>
                <c:pt idx="143">
                  <c:v>-0.30768323279684834</c:v>
                </c:pt>
                <c:pt idx="144">
                  <c:v>-0.31484995605110361</c:v>
                </c:pt>
                <c:pt idx="145">
                  <c:v>-0.32218360372862231</c:v>
                </c:pt>
                <c:pt idx="146">
                  <c:v>-0.32968806328310318</c:v>
                </c:pt>
                <c:pt idx="147">
                  <c:v>-0.33736731266749576</c:v>
                </c:pt>
                <c:pt idx="148">
                  <c:v>-0.34522542243834353</c:v>
                </c:pt>
                <c:pt idx="149">
                  <c:v>-0.35326655790887451</c:v>
                </c:pt>
                <c:pt idx="150">
                  <c:v>-0.36149498135196872</c:v>
                </c:pt>
                <c:pt idx="151">
                  <c:v>-0.36991505425413185</c:v>
                </c:pt>
                <c:pt idx="152">
                  <c:v>-0.37853123962165991</c:v>
                </c:pt>
                <c:pt idx="153">
                  <c:v>-0.38734810434016315</c:v>
                </c:pt>
                <c:pt idx="154">
                  <c:v>-0.39637032158869567</c:v>
                </c:pt>
                <c:pt idx="155">
                  <c:v>-0.4056026733097029</c:v>
                </c:pt>
                <c:pt idx="156">
                  <c:v>-0.4150500527360973</c:v>
                </c:pt>
                <c:pt idx="157">
                  <c:v>-0.42471746697672624</c:v>
                </c:pt>
                <c:pt idx="158">
                  <c:v>-0.43461003966159034</c:v>
                </c:pt>
                <c:pt idx="159">
                  <c:v>-0.44473301364813483</c:v>
                </c:pt>
                <c:pt idx="160">
                  <c:v>-0.45509175379004579</c:v>
                </c:pt>
                <c:pt idx="161">
                  <c:v>-0.46569174976991357</c:v>
                </c:pt>
                <c:pt idx="162">
                  <c:v>-0.47653861899725958</c:v>
                </c:pt>
                <c:pt idx="163">
                  <c:v>-0.48763810957336085</c:v>
                </c:pt>
                <c:pt idx="164">
                  <c:v>-0.49899610332440286</c:v>
                </c:pt>
                <c:pt idx="165">
                  <c:v>-0.51061861890450166</c:v>
                </c:pt>
                <c:pt idx="166">
                  <c:v>-0.52251181497014443</c:v>
                </c:pt>
                <c:pt idx="167">
                  <c:v>-0.53468199342767164</c:v>
                </c:pt>
                <c:pt idx="168">
                  <c:v>-0.54713560275544382</c:v>
                </c:pt>
                <c:pt idx="169">
                  <c:v>-0.55987924140232237</c:v>
                </c:pt>
                <c:pt idx="170">
                  <c:v>-0.572919661264227</c:v>
                </c:pt>
                <c:pt idx="171">
                  <c:v>-0.58626377124044815</c:v>
                </c:pt>
                <c:pt idx="172">
                  <c:v>-0.59991864087155289</c:v>
                </c:pt>
                <c:pt idx="173">
                  <c:v>-0.613891504060607</c:v>
                </c:pt>
                <c:pt idx="174">
                  <c:v>-0.62818976287964834</c:v>
                </c:pt>
                <c:pt idx="175">
                  <c:v>-0.64282099146324467</c:v>
                </c:pt>
                <c:pt idx="176">
                  <c:v>-0.6577929399910214</c:v>
                </c:pt>
                <c:pt idx="177">
                  <c:v>-0.67311353876118751</c:v>
                </c:pt>
                <c:pt idx="178">
                  <c:v>-0.68879090235699769</c:v>
                </c:pt>
                <c:pt idx="179">
                  <c:v>-0.70483333390816305</c:v>
                </c:pt>
                <c:pt idx="180">
                  <c:v>-0.72124932944933351</c:v>
                </c:pt>
                <c:pt idx="181">
                  <c:v>-0.73804758237771362</c:v>
                </c:pt>
                <c:pt idx="182">
                  <c:v>-0.75523698801193007</c:v>
                </c:pt>
                <c:pt idx="183">
                  <c:v>-0.77282664825437974</c:v>
                </c:pt>
                <c:pt idx="184">
                  <c:v>-0.79082587635924617</c:v>
                </c:pt>
                <c:pt idx="185">
                  <c:v>-0.80924420180844181</c:v>
                </c:pt>
                <c:pt idx="186">
                  <c:v>-0.82809137529772225</c:v>
                </c:pt>
                <c:pt idx="187">
                  <c:v>-0.84737737383540845</c:v>
                </c:pt>
                <c:pt idx="188">
                  <c:v>-0.86711240595592531</c:v>
                </c:pt>
                <c:pt idx="189">
                  <c:v>-0.88730691705075337</c:v>
                </c:pt>
                <c:pt idx="190">
                  <c:v>-0.90797159481901313</c:v>
                </c:pt>
                <c:pt idx="191">
                  <c:v>-0.92911737484030976</c:v>
                </c:pt>
                <c:pt idx="192">
                  <c:v>-0.95075544627234454</c:v>
                </c:pt>
                <c:pt idx="193">
                  <c:v>-0.97289725767569701</c:v>
                </c:pt>
                <c:pt idx="194">
                  <c:v>-0.99555452296852354</c:v>
                </c:pt>
                <c:pt idx="195">
                  <c:v>-1.0187392275136744</c:v>
                </c:pt>
                <c:pt idx="196">
                  <c:v>-1.0424636343408922</c:v>
                </c:pt>
                <c:pt idx="197">
                  <c:v>-1.0667402905067829</c:v>
                </c:pt>
                <c:pt idx="198">
                  <c:v>-1.0915820335952375</c:v>
                </c:pt>
                <c:pt idx="199">
                  <c:v>-1.1170019983610024</c:v>
                </c:pt>
                <c:pt idx="200">
                  <c:v>-1.143013623519233</c:v>
                </c:pt>
                <c:pt idx="201">
                  <c:v>-1.1696306586836722</c:v>
                </c:pt>
                <c:pt idx="202">
                  <c:v>-1.1968671714563719</c:v>
                </c:pt>
                <c:pt idx="203">
                  <c:v>-1.224737554671671</c:v>
                </c:pt>
                <c:pt idx="204">
                  <c:v>-1.253256533797303</c:v>
                </c:pt>
                <c:pt idx="205">
                  <c:v>-1.2824391744954327</c:v>
                </c:pt>
                <c:pt idx="206">
                  <c:v>-1.3123008903465483</c:v>
                </c:pt>
                <c:pt idx="207">
                  <c:v>-1.3428574507388478</c:v>
                </c:pt>
                <c:pt idx="208">
                  <c:v>-1.3741249889262124</c:v>
                </c:pt>
                <c:pt idx="209">
                  <c:v>-1.4061200102574758</c:v>
                </c:pt>
                <c:pt idx="210">
                  <c:v>-1.4388594005797424</c:v>
                </c:pt>
                <c:pt idx="211">
                  <c:v>-1.4723604348187138</c:v>
                </c:pt>
                <c:pt idx="212">
                  <c:v>-1.5066407857387647</c:v>
                </c:pt>
                <c:pt idx="213">
                  <c:v>-1.5417185328853935</c:v>
                </c:pt>
                <c:pt idx="214">
                  <c:v>-1.5776121717130129</c:v>
                </c:pt>
                <c:pt idx="215">
                  <c:v>-1.6143406229004422</c:v>
                </c:pt>
                <c:pt idx="216">
                  <c:v>-1.6519232418571153</c:v>
                </c:pt>
                <c:pt idx="217">
                  <c:v>-1.6903798284220493</c:v>
                </c:pt>
                <c:pt idx="218">
                  <c:v>-1.7297306367586234</c:v>
                </c:pt>
                <c:pt idx="219">
                  <c:v>-1.7699963854471579</c:v>
                </c:pt>
                <c:pt idx="220">
                  <c:v>-1.8111982677777043</c:v>
                </c:pt>
                <c:pt idx="221">
                  <c:v>-1.8533579622453085</c:v>
                </c:pt>
                <c:pt idx="222">
                  <c:v>-1.8964976432498184</c:v>
                </c:pt>
                <c:pt idx="223">
                  <c:v>-1.9406399920020618</c:v>
                </c:pt>
                <c:pt idx="224">
                  <c:v>-1.9858082076382773</c:v>
                </c:pt>
                <c:pt idx="225">
                  <c:v>-2.0320260185443351</c:v>
                </c:pt>
                <c:pt idx="226">
                  <c:v>-2.0793176938913382</c:v>
                </c:pt>
                <c:pt idx="227">
                  <c:v>-2.1277080553835028</c:v>
                </c:pt>
                <c:pt idx="228">
                  <c:v>-2.177222489219607</c:v>
                </c:pt>
                <c:pt idx="229">
                  <c:v>-2.2278869582685705</c:v>
                </c:pt>
                <c:pt idx="230">
                  <c:v>-2.2797280144596477</c:v>
                </c:pt>
                <c:pt idx="231">
                  <c:v>-2.3327728113873687</c:v>
                </c:pt>
                <c:pt idx="232">
                  <c:v>-2.3870491171310468</c:v>
                </c:pt>
                <c:pt idx="233">
                  <c:v>-2.4425853272882065</c:v>
                </c:pt>
                <c:pt idx="234">
                  <c:v>-2.4994104782211926</c:v>
                </c:pt>
                <c:pt idx="235">
                  <c:v>-2.5575542605152171</c:v>
                </c:pt>
                <c:pt idx="236">
                  <c:v>-2.6170470326462856</c:v>
                </c:pt>
                <c:pt idx="237">
                  <c:v>-2.6779198348564823</c:v>
                </c:pt>
                <c:pt idx="238">
                  <c:v>-2.7402044032336352</c:v>
                </c:pt>
                <c:pt idx="239">
                  <c:v>-2.8039331839918833</c:v>
                </c:pt>
                <c:pt idx="240">
                  <c:v>-2.8691393479489222</c:v>
                </c:pt>
                <c:pt idx="241">
                  <c:v>-2.9358568051950376</c:v>
                </c:pt>
                <c:pt idx="242">
                  <c:v>-3.0041202199481032</c:v>
                </c:pt>
                <c:pt idx="243">
                  <c:v>-3.0739650255884077</c:v>
                </c:pt>
                <c:pt idx="244">
                  <c:v>-3.1454274398653279</c:v>
                </c:pt>
                <c:pt idx="245">
                  <c:v>-3.2185444802681498</c:v>
                </c:pt>
                <c:pt idx="246">
                  <c:v>-3.2933539795511257</c:v>
                </c:pt>
                <c:pt idx="247">
                  <c:v>-3.3698946014025655</c:v>
                </c:pt>
                <c:pt idx="248">
                  <c:v>-3.4482058562460893</c:v>
                </c:pt>
                <c:pt idx="249">
                  <c:v>-3.5283281171611489</c:v>
                </c:pt>
                <c:pt idx="250">
                  <c:v>-3.610302635908524</c:v>
                </c:pt>
                <c:pt idx="251">
                  <c:v>-3.6941715590443165</c:v>
                </c:pt>
                <c:pt idx="252">
                  <c:v>-3.7799779441064163</c:v>
                </c:pt>
                <c:pt idx="253">
                  <c:v>-3.8677657758524537</c:v>
                </c:pt>
                <c:pt idx="254">
                  <c:v>-3.9575799825296403</c:v>
                </c:pt>
                <c:pt idx="255">
                  <c:v>-4.0494664521528883</c:v>
                </c:pt>
                <c:pt idx="256">
                  <c:v>-4.1434720487664745</c:v>
                </c:pt>
                <c:pt idx="257">
                  <c:v>-4.2396446286617868</c:v>
                </c:pt>
                <c:pt idx="258">
                  <c:v>-4.3380330565215619</c:v>
                </c:pt>
                <c:pt idx="259">
                  <c:v>-4.4386872214584798</c:v>
                </c:pt>
                <c:pt idx="260">
                  <c:v>-4.5416580529130268</c:v>
                </c:pt>
                <c:pt idx="261">
                  <c:v>-4.6469975363729237</c:v>
                </c:pt>
                <c:pt idx="262">
                  <c:v>-4.7547587288731741</c:v>
                </c:pt>
                <c:pt idx="263">
                  <c:v>-4.864995774232554</c:v>
                </c:pt>
                <c:pt idx="264">
                  <c:v>-4.977763917978649</c:v>
                </c:pt>
                <c:pt idx="265">
                  <c:v>-5.0931195219103422</c:v>
                </c:pt>
                <c:pt idx="266">
                  <c:v>-5.2111200782421587</c:v>
                </c:pt>
                <c:pt idx="267">
                  <c:v>-5.3318242232708952</c:v>
                </c:pt>
                <c:pt idx="268">
                  <c:v>-5.4552917505007619</c:v>
                </c:pt>
                <c:pt idx="269">
                  <c:v>-5.5815836231580596</c:v>
                </c:pt>
                <c:pt idx="270">
                  <c:v>-5.710761986021974</c:v>
                </c:pt>
                <c:pt idx="271">
                  <c:v>-5.842890176492439</c:v>
                </c:pt>
                <c:pt idx="272">
                  <c:v>-5.9780327348103608</c:v>
                </c:pt>
                <c:pt idx="273">
                  <c:v>-6.1162554133407321</c:v>
                </c:pt>
                <c:pt idx="274">
                  <c:v>-6.257625184820478</c:v>
                </c:pt>
                <c:pt idx="275">
                  <c:v>-6.4022102494701549</c:v>
                </c:pt>
                <c:pt idx="276">
                  <c:v>-6.5500800408578259</c:v>
                </c:pt>
                <c:pt idx="277">
                  <c:v>-6.7013052303985994</c:v>
                </c:pt>
                <c:pt idx="278">
                  <c:v>-6.8559577303666535</c:v>
                </c:pt>
                <c:pt idx="279">
                  <c:v>-7.0141106952846721</c:v>
                </c:pt>
                <c:pt idx="280">
                  <c:v>-7.1758385215530653</c:v>
                </c:pt>
                <c:pt idx="281">
                  <c:v>-7.3412168451674784</c:v>
                </c:pt>
                <c:pt idx="282">
                  <c:v>-7.5103225373674976</c:v>
                </c:pt>
                <c:pt idx="283">
                  <c:v>-7.6832336980495093</c:v>
                </c:pt>
                <c:pt idx="284">
                  <c:v>-7.8600296467660913</c:v>
                </c:pt>
                <c:pt idx="285">
                  <c:v>-8.0407909111248959</c:v>
                </c:pt>
                <c:pt idx="286">
                  <c:v>-8.2255992123905521</c:v>
                </c:pt>
                <c:pt idx="287">
                  <c:v>-8.4145374480819584</c:v>
                </c:pt>
                <c:pt idx="288">
                  <c:v>-8.6076896713451934</c:v>
                </c:pt>
                <c:pt idx="289">
                  <c:v>-8.8051410668743806</c:v>
                </c:pt>
                <c:pt idx="290">
                  <c:v>-9.0069779231377076</c:v>
                </c:pt>
                <c:pt idx="291">
                  <c:v>-9.2132876006587328</c:v>
                </c:pt>
                <c:pt idx="292">
                  <c:v>-9.4241584960874043</c:v>
                </c:pt>
                <c:pt idx="293">
                  <c:v>-9.6396800017859174</c:v>
                </c:pt>
                <c:pt idx="294">
                  <c:v>-9.8599424606460833</c:v>
                </c:pt>
                <c:pt idx="295">
                  <c:v>-10.085037115833101</c:v>
                </c:pt>
                <c:pt idx="296">
                  <c:v>-10.315056055156139</c:v>
                </c:pt>
                <c:pt idx="297">
                  <c:v>-10.550092149737933</c:v>
                </c:pt>
                <c:pt idx="298">
                  <c:v>-10.790238986657636</c:v>
                </c:pt>
                <c:pt idx="299">
                  <c:v>-11.035590795226891</c:v>
                </c:pt>
                <c:pt idx="300">
                  <c:v>-11.286242366548773</c:v>
                </c:pt>
                <c:pt idx="301">
                  <c:v>-11.542288966004826</c:v>
                </c:pt>
                <c:pt idx="302">
                  <c:v>-11.803826238305808</c:v>
                </c:pt>
                <c:pt idx="303">
                  <c:v>-12.070950104737621</c:v>
                </c:pt>
                <c:pt idx="304">
                  <c:v>-12.34375665222912</c:v>
                </c:pt>
                <c:pt idx="305">
                  <c:v>-12.622342013867005</c:v>
                </c:pt>
                <c:pt idx="306">
                  <c:v>-12.906802240483565</c:v>
                </c:pt>
                <c:pt idx="307">
                  <c:v>-13.197233162942908</c:v>
                </c:pt>
                <c:pt idx="308">
                  <c:v>-13.493730244760652</c:v>
                </c:pt>
                <c:pt idx="309">
                  <c:v>-13.79638842469468</c:v>
                </c:pt>
                <c:pt idx="310">
                  <c:v>-14.105301948962889</c:v>
                </c:pt>
                <c:pt idx="311">
                  <c:v>-14.420564192751884</c:v>
                </c:pt>
                <c:pt idx="312">
                  <c:v>-14.742267470707532</c:v>
                </c:pt>
                <c:pt idx="313">
                  <c:v>-15.070502836115121</c:v>
                </c:pt>
                <c:pt idx="314">
                  <c:v>-15.405359868512612</c:v>
                </c:pt>
                <c:pt idx="315">
                  <c:v>-15.746926449511259</c:v>
                </c:pt>
                <c:pt idx="316">
                  <c:v>-16.095288526638718</c:v>
                </c:pt>
                <c:pt idx="317">
                  <c:v>-16.450529865068518</c:v>
                </c:pt>
                <c:pt idx="318">
                  <c:v>-16.812731787151275</c:v>
                </c:pt>
                <c:pt idx="319">
                  <c:v>-17.181972899726233</c:v>
                </c:pt>
                <c:pt idx="320">
                  <c:v>-17.558328809256558</c:v>
                </c:pt>
                <c:pt idx="321">
                  <c:v>-17.941871824911402</c:v>
                </c:pt>
                <c:pt idx="322">
                  <c:v>-18.332670649800573</c:v>
                </c:pt>
                <c:pt idx="323">
                  <c:v>-18.730790060660944</c:v>
                </c:pt>
                <c:pt idx="324">
                  <c:v>-19.136290576393399</c:v>
                </c:pt>
                <c:pt idx="325">
                  <c:v>-19.549228115961743</c:v>
                </c:pt>
                <c:pt idx="326">
                  <c:v>-19.969653646282211</c:v>
                </c:pt>
                <c:pt idx="327">
                  <c:v>-20.397612820858299</c:v>
                </c:pt>
                <c:pt idx="328">
                  <c:v>-20.833145610052746</c:v>
                </c:pt>
                <c:pt idx="329">
                  <c:v>-21.276285924028908</c:v>
                </c:pt>
                <c:pt idx="330">
                  <c:v>-21.727061229547047</c:v>
                </c:pt>
                <c:pt idx="331">
                  <c:v>-22.185492161952851</c:v>
                </c:pt>
                <c:pt idx="332">
                  <c:v>-22.65159213385866</c:v>
                </c:pt>
                <c:pt idx="333">
                  <c:v>-23.125366942185774</c:v>
                </c:pt>
                <c:pt idx="334">
                  <c:v>-23.606814375397022</c:v>
                </c:pt>
                <c:pt idx="335">
                  <c:v>-24.09592382292384</c:v>
                </c:pt>
                <c:pt idx="336">
                  <c:v>-24.592675888952311</c:v>
                </c:pt>
                <c:pt idx="337">
                  <c:v>-25.097042012906435</c:v>
                </c:pt>
                <c:pt idx="338">
                  <c:v>-25.6089840991065</c:v>
                </c:pt>
                <c:pt idx="339">
                  <c:v>-26.128454158248829</c:v>
                </c:pt>
                <c:pt idx="340">
                  <c:v>-26.655393963475493</c:v>
                </c:pt>
                <c:pt idx="341">
                  <c:v>-27.189734723932109</c:v>
                </c:pt>
                <c:pt idx="342">
                  <c:v>-27.731396778813384</c:v>
                </c:pt>
                <c:pt idx="343">
                  <c:v>-28.280289314980372</c:v>
                </c:pt>
                <c:pt idx="344">
                  <c:v>-28.836310111291773</c:v>
                </c:pt>
                <c:pt idx="345">
                  <c:v>-29.39934531282071</c:v>
                </c:pt>
                <c:pt idx="346">
                  <c:v>-29.969269238133812</c:v>
                </c:pt>
                <c:pt idx="347">
                  <c:v>-30.54594422276644</c:v>
                </c:pt>
                <c:pt idx="348">
                  <c:v>-31.12922050196611</c:v>
                </c:pt>
                <c:pt idx="349">
                  <c:v>-31.718936135658879</c:v>
                </c:pt>
                <c:pt idx="350">
                  <c:v>-32.31491697844627</c:v>
                </c:pt>
                <c:pt idx="351">
                  <c:v>-32.916976697245374</c:v>
                </c:pt>
                <c:pt idx="352">
                  <c:v>-33.524916838946005</c:v>
                </c:pt>
                <c:pt idx="353">
                  <c:v>-34.138526950182239</c:v>
                </c:pt>
                <c:pt idx="354">
                  <c:v>-34.757584750987</c:v>
                </c:pt>
                <c:pt idx="355">
                  <c:v>-35.381856363740226</c:v>
                </c:pt>
                <c:pt idx="356">
                  <c:v>-36.011096598413452</c:v>
                </c:pt>
                <c:pt idx="357">
                  <c:v>-36.645049294678088</c:v>
                </c:pt>
                <c:pt idx="358">
                  <c:v>-37.283447720976334</c:v>
                </c:pt>
                <c:pt idx="359">
                  <c:v>-37.926015030154794</c:v>
                </c:pt>
                <c:pt idx="360">
                  <c:v>-38.572464770754017</c:v>
                </c:pt>
                <c:pt idx="361">
                  <c:v>-39.222501452509434</c:v>
                </c:pt>
                <c:pt idx="362">
                  <c:v>-39.875821164095207</c:v>
                </c:pt>
                <c:pt idx="363">
                  <c:v>-40.532112240604647</c:v>
                </c:pt>
                <c:pt idx="364">
                  <c:v>-41.191055977743297</c:v>
                </c:pt>
                <c:pt idx="365">
                  <c:v>-41.852327389207112</c:v>
                </c:pt>
                <c:pt idx="366">
                  <c:v>-42.515596003244276</c:v>
                </c:pt>
                <c:pt idx="367">
                  <c:v>-43.180526693958456</c:v>
                </c:pt>
                <c:pt idx="368">
                  <c:v>-43.846780542516555</c:v>
                </c:pt>
                <c:pt idx="369">
                  <c:v>-44.514015723075268</c:v>
                </c:pt>
                <c:pt idx="370">
                  <c:v>-45.18188840795446</c:v>
                </c:pt>
                <c:pt idx="371">
                  <c:v>-45.850053686355331</c:v>
                </c:pt>
                <c:pt idx="372">
                  <c:v>-46.51816649076401</c:v>
                </c:pt>
                <c:pt idx="373">
                  <c:v>-47.185882525083606</c:v>
                </c:pt>
                <c:pt idx="374">
                  <c:v>-47.852859188526615</c:v>
                </c:pt>
                <c:pt idx="375">
                  <c:v>-48.518756489341676</c:v>
                </c:pt>
                <c:pt idx="376">
                  <c:v>-49.183237942580085</c:v>
                </c:pt>
                <c:pt idx="377">
                  <c:v>-49.845971446287564</c:v>
                </c:pt>
                <c:pt idx="378">
                  <c:v>-50.506630130775001</c:v>
                </c:pt>
                <c:pt idx="379">
                  <c:v>-51.164893175918607</c:v>
                </c:pt>
                <c:pt idx="380">
                  <c:v>-51.820446591837225</c:v>
                </c:pt>
                <c:pt idx="381">
                  <c:v>-52.472983958673517</c:v>
                </c:pt>
                <c:pt idx="382">
                  <c:v>-53.122207121698828</c:v>
                </c:pt>
                <c:pt idx="383">
                  <c:v>-53.767826838422131</c:v>
                </c:pt>
                <c:pt idx="384">
                  <c:v>-54.409563374911819</c:v>
                </c:pt>
                <c:pt idx="385">
                  <c:v>-55.047147049055233</c:v>
                </c:pt>
                <c:pt idx="386">
                  <c:v>-55.680318719022601</c:v>
                </c:pt>
                <c:pt idx="387">
                  <c:v>-56.308830215724008</c:v>
                </c:pt>
                <c:pt idx="388">
                  <c:v>-56.932444718583028</c:v>
                </c:pt>
                <c:pt idx="389">
                  <c:v>-57.550937074445073</c:v>
                </c:pt>
                <c:pt idx="390">
                  <c:v>-58.164094059933497</c:v>
                </c:pt>
                <c:pt idx="391">
                  <c:v>-58.771714588011591</c:v>
                </c:pt>
                <c:pt idx="392">
                  <c:v>-59.373609859946406</c:v>
                </c:pt>
                <c:pt idx="393">
                  <c:v>-59.969603464237075</c:v>
                </c:pt>
                <c:pt idx="394">
                  <c:v>-60.559531424437168</c:v>
                </c:pt>
                <c:pt idx="395">
                  <c:v>-61.143242198088885</c:v>
                </c:pt>
                <c:pt idx="396">
                  <c:v>-61.720596629259028</c:v>
                </c:pt>
                <c:pt idx="397">
                  <c:v>-62.291467857377491</c:v>
                </c:pt>
                <c:pt idx="398">
                  <c:v>-62.855741185261714</c:v>
                </c:pt>
                <c:pt idx="399">
                  <c:v>-63.413313909334697</c:v>
                </c:pt>
                <c:pt idx="400">
                  <c:v>-63.964095115145057</c:v>
                </c:pt>
                <c:pt idx="401">
                  <c:v>-64.508005441348047</c:v>
                </c:pt>
                <c:pt idx="402">
                  <c:v>-65.044976815322741</c:v>
                </c:pt>
                <c:pt idx="403">
                  <c:v>-65.574952163597061</c:v>
                </c:pt>
                <c:pt idx="404">
                  <c:v>-66.097885100194432</c:v>
                </c:pt>
                <c:pt idx="405">
                  <c:v>-66.613739595958464</c:v>
                </c:pt>
                <c:pt idx="406">
                  <c:v>-67.122489631813167</c:v>
                </c:pt>
                <c:pt idx="407">
                  <c:v>-67.624118838803767</c:v>
                </c:pt>
                <c:pt idx="408">
                  <c:v>-68.118620127637172</c:v>
                </c:pt>
                <c:pt idx="409">
                  <c:v>-68.605995310294446</c:v>
                </c:pt>
                <c:pt idx="410">
                  <c:v>-69.086254716140147</c:v>
                </c:pt>
                <c:pt idx="411">
                  <c:v>-69.559416804789549</c:v>
                </c:pt>
                <c:pt idx="412">
                  <c:v>-70.025507777828423</c:v>
                </c:pt>
                <c:pt idx="413">
                  <c:v>-70.484561191319344</c:v>
                </c:pt>
                <c:pt idx="414">
                  <c:v>-70.936617570852349</c:v>
                </c:pt>
                <c:pt idx="415">
                  <c:v>-71.381724030736009</c:v>
                </c:pt>
                <c:pt idx="416">
                  <c:v>-71.819933898760112</c:v>
                </c:pt>
                <c:pt idx="417">
                  <c:v>-72.251306347803151</c:v>
                </c:pt>
                <c:pt idx="418">
                  <c:v>-72.675906035402491</c:v>
                </c:pt>
                <c:pt idx="419">
                  <c:v>-73.093802752259521</c:v>
                </c:pt>
                <c:pt idx="420">
                  <c:v>-73.505071080513986</c:v>
                </c:pt>
                <c:pt idx="421">
                  <c:v>-73.909790062488057</c:v>
                </c:pt>
                <c:pt idx="422">
                  <c:v>-74.308042880474432</c:v>
                </c:pt>
                <c:pt idx="423">
                  <c:v>-74.699916548041173</c:v>
                </c:pt>
                <c:pt idx="424">
                  <c:v>-75.085501613197977</c:v>
                </c:pt>
                <c:pt idx="425">
                  <c:v>-75.464891873692665</c:v>
                </c:pt>
                <c:pt idx="426">
                  <c:v>-75.83818410460502</c:v>
                </c:pt>
                <c:pt idx="427">
                  <c:v>-76.205477798325916</c:v>
                </c:pt>
                <c:pt idx="428">
                  <c:v>-76.566874916942794</c:v>
                </c:pt>
                <c:pt idx="429">
                  <c:v>-76.922479656978823</c:v>
                </c:pt>
                <c:pt idx="430">
                  <c:v>-77.272398226384794</c:v>
                </c:pt>
                <c:pt idx="431">
                  <c:v>-77.616738633622745</c:v>
                </c:pt>
                <c:pt idx="432">
                  <c:v>-77.955610488645348</c:v>
                </c:pt>
                <c:pt idx="433">
                  <c:v>-78.289124815529945</c:v>
                </c:pt>
                <c:pt idx="434">
                  <c:v>-78.61739387649736</c:v>
                </c:pt>
                <c:pt idx="435">
                  <c:v>-78.940531007018947</c:v>
                </c:pt>
                <c:pt idx="436">
                  <c:v>-79.258650461691033</c:v>
                </c:pt>
                <c:pt idx="437">
                  <c:v>-79.57186727053967</c:v>
                </c:pt>
                <c:pt idx="438">
                  <c:v>-79.880297105405063</c:v>
                </c:pt>
                <c:pt idx="439">
                  <c:v>-80.184056156043383</c:v>
                </c:pt>
                <c:pt idx="440">
                  <c:v>-80.48326101557906</c:v>
                </c:pt>
                <c:pt idx="441">
                  <c:v>-80.778028574934027</c:v>
                </c:pt>
                <c:pt idx="442">
                  <c:v>-81.068475925861136</c:v>
                </c:pt>
                <c:pt idx="443">
                  <c:v>-81.354720272209192</c:v>
                </c:pt>
                <c:pt idx="444">
                  <c:v>-81.636878849048244</c:v>
                </c:pt>
                <c:pt idx="445">
                  <c:v>-81.915068849291401</c:v>
                </c:pt>
                <c:pt idx="446">
                  <c:v>-82.189407357451955</c:v>
                </c:pt>
                <c:pt idx="447">
                  <c:v>-82.460011290184241</c:v>
                </c:pt>
                <c:pt idx="448">
                  <c:v>-82.726997343263577</c:v>
                </c:pt>
                <c:pt idx="449">
                  <c:v>-82.990481944669924</c:v>
                </c:pt>
                <c:pt idx="450">
                  <c:v>-83.250581213450133</c:v>
                </c:pt>
                <c:pt idx="451">
                  <c:v>-83.50741092404202</c:v>
                </c:pt>
                <c:pt idx="452">
                  <c:v>-83.761086475757068</c:v>
                </c:pt>
                <c:pt idx="453">
                  <c:v>-84.011722867126167</c:v>
                </c:pt>
                <c:pt idx="454">
                  <c:v>-84.259434674826181</c:v>
                </c:pt>
                <c:pt idx="455">
                  <c:v>-84.50433603691468</c:v>
                </c:pt>
                <c:pt idx="456">
                  <c:v>-84.746540640111775</c:v>
                </c:pt>
                <c:pt idx="457">
                  <c:v>-84.986161710878932</c:v>
                </c:pt>
                <c:pt idx="458">
                  <c:v>-85.223312010055594</c:v>
                </c:pt>
                <c:pt idx="459">
                  <c:v>-85.458103830823035</c:v>
                </c:pt>
                <c:pt idx="460">
                  <c:v>-85.690648999779285</c:v>
                </c:pt>
                <c:pt idx="461">
                  <c:v>-85.921058880912881</c:v>
                </c:pt>
                <c:pt idx="462">
                  <c:v>-86.149444382279725</c:v>
                </c:pt>
                <c:pt idx="463">
                  <c:v>-86.375915965190075</c:v>
                </c:pt>
                <c:pt idx="464">
                  <c:v>-86.60058365572597</c:v>
                </c:pt>
                <c:pt idx="465">
                  <c:v>-86.823557058416185</c:v>
                </c:pt>
                <c:pt idx="466">
                  <c:v>-87.044945371902756</c:v>
                </c:pt>
                <c:pt idx="467">
                  <c:v>-87.264857406444605</c:v>
                </c:pt>
                <c:pt idx="468">
                  <c:v>-87.483401603104753</c:v>
                </c:pt>
                <c:pt idx="469">
                  <c:v>-87.700686054479959</c:v>
                </c:pt>
                <c:pt idx="470">
                  <c:v>-87.916818526835385</c:v>
                </c:pt>
                <c:pt idx="471">
                  <c:v>-88.13190648351231</c:v>
                </c:pt>
                <c:pt idx="472">
                  <c:v>-88.346057109483212</c:v>
                </c:pt>
                <c:pt idx="473">
                  <c:v>-88.559377336933295</c:v>
                </c:pt>
                <c:pt idx="474">
                  <c:v>-88.771973871751015</c:v>
                </c:pt>
                <c:pt idx="475">
                  <c:v>-88.98395322081538</c:v>
                </c:pt>
                <c:pt idx="476">
                  <c:v>-89.195421719970668</c:v>
                </c:pt>
                <c:pt idx="477">
                  <c:v>-89.40648556258185</c:v>
                </c:pt>
                <c:pt idx="478">
                  <c:v>-89.617250828567805</c:v>
                </c:pt>
                <c:pt idx="479">
                  <c:v>-89.827823513809747</c:v>
                </c:pt>
                <c:pt idx="480">
                  <c:v>-90.038309559836122</c:v>
                </c:pt>
                <c:pt idx="481">
                  <c:v>-90.248814883685085</c:v>
                </c:pt>
                <c:pt idx="482">
                  <c:v>-90.459445407845806</c:v>
                </c:pt>
                <c:pt idx="483">
                  <c:v>-90.670307090183258</c:v>
                </c:pt>
                <c:pt idx="484">
                  <c:v>-90.88150595374681</c:v>
                </c:pt>
                <c:pt idx="485">
                  <c:v>-91.093148116365953</c:v>
                </c:pt>
                <c:pt idx="486">
                  <c:v>-91.305339819934119</c:v>
                </c:pt>
                <c:pt idx="487">
                  <c:v>-91.518187459279645</c:v>
                </c:pt>
                <c:pt idx="488">
                  <c:v>-91.731797610521838</c:v>
                </c:pt>
                <c:pt idx="489">
                  <c:v>-91.946277058807965</c:v>
                </c:pt>
                <c:pt idx="490">
                  <c:v>-92.16173282532344</c:v>
                </c:pt>
                <c:pt idx="491">
                  <c:v>-92.378272193464582</c:v>
                </c:pt>
                <c:pt idx="492">
                  <c:v>-92.596002734060264</c:v>
                </c:pt>
                <c:pt idx="493">
                  <c:v>-92.815032329523603</c:v>
                </c:pt>
                <c:pt idx="494">
                  <c:v>-93.03546919681115</c:v>
                </c:pt>
                <c:pt idx="495">
                  <c:v>-93.257421909061392</c:v>
                </c:pt>
                <c:pt idx="496">
                  <c:v>-93.480999415779451</c:v>
                </c:pt>
                <c:pt idx="497">
                  <c:v>-93.706311061428195</c:v>
                </c:pt>
                <c:pt idx="498">
                  <c:v>-93.933466602280731</c:v>
                </c:pt>
                <c:pt idx="499">
                  <c:v>-94.162576221380476</c:v>
                </c:pt>
                <c:pt idx="500">
                  <c:v>-94.393750541450572</c:v>
                </c:pt>
                <c:pt idx="501">
                  <c:v>-94.627100635583048</c:v>
                </c:pt>
                <c:pt idx="502">
                  <c:v>-94.862738035533781</c:v>
                </c:pt>
                <c:pt idx="503">
                  <c:v>-95.100774737437433</c:v>
                </c:pt>
                <c:pt idx="504">
                  <c:v>-95.341323204749969</c:v>
                </c:pt>
                <c:pt idx="505">
                  <c:v>-95.584496368215497</c:v>
                </c:pt>
                <c:pt idx="506">
                  <c:v>-95.830407622644771</c:v>
                </c:pt>
                <c:pt idx="507">
                  <c:v>-96.079170820283963</c:v>
                </c:pt>
                <c:pt idx="508">
                  <c:v>-96.330900260539522</c:v>
                </c:pt>
                <c:pt idx="509">
                  <c:v>-96.585710675815378</c:v>
                </c:pt>
                <c:pt idx="510">
                  <c:v>-96.843717213211903</c:v>
                </c:pt>
                <c:pt idx="511">
                  <c:v>-97.105035411815877</c:v>
                </c:pt>
                <c:pt idx="512">
                  <c:v>-97.369781175309555</c:v>
                </c:pt>
                <c:pt idx="513">
                  <c:v>-97.638070739609745</c:v>
                </c:pt>
                <c:pt idx="514">
                  <c:v>-97.910020635240443</c:v>
                </c:pt>
                <c:pt idx="515">
                  <c:v>-98.18574764412746</c:v>
                </c:pt>
                <c:pt idx="516">
                  <c:v>-98.465368750499394</c:v>
                </c:pt>
                <c:pt idx="517">
                  <c:v>-98.749001085562071</c:v>
                </c:pt>
                <c:pt idx="518">
                  <c:v>-99.036761865610671</c:v>
                </c:pt>
                <c:pt idx="519">
                  <c:v>-99.328768323230591</c:v>
                </c:pt>
                <c:pt idx="520">
                  <c:v>-99.625137631232263</c:v>
                </c:pt>
                <c:pt idx="521">
                  <c:v>-99.925986818957625</c:v>
                </c:pt>
                <c:pt idx="522">
                  <c:v>-100.23143268059164</c:v>
                </c:pt>
                <c:pt idx="523">
                  <c:v>-100.54159167510689</c:v>
                </c:pt>
                <c:pt idx="524">
                  <c:v>-100.85657981746827</c:v>
                </c:pt>
                <c:pt idx="525">
                  <c:v>-101.17651256072409</c:v>
                </c:pt>
                <c:pt idx="526">
                  <c:v>-101.50150466861324</c:v>
                </c:pt>
                <c:pt idx="527">
                  <c:v>-101.8316700783213</c:v>
                </c:pt>
                <c:pt idx="528">
                  <c:v>-102.16712175302881</c:v>
                </c:pt>
                <c:pt idx="529">
                  <c:v>-102.50797152390383</c:v>
                </c:pt>
                <c:pt idx="530">
                  <c:v>-102.8543299212089</c:v>
                </c:pt>
                <c:pt idx="531">
                  <c:v>-103.20630599420871</c:v>
                </c:pt>
                <c:pt idx="532">
                  <c:v>-103.56400711959071</c:v>
                </c:pt>
                <c:pt idx="533">
                  <c:v>-103.92753879814035</c:v>
                </c:pt>
                <c:pt idx="534">
                  <c:v>-104.29700443944384</c:v>
                </c:pt>
                <c:pt idx="535">
                  <c:v>-104.67250513443499</c:v>
                </c:pt>
                <c:pt idx="536">
                  <c:v>-105.0541394156476</c:v>
                </c:pt>
                <c:pt idx="537">
                  <c:v>-105.44200300508582</c:v>
                </c:pt>
                <c:pt idx="538">
                  <c:v>-105.83618854968977</c:v>
                </c:pt>
                <c:pt idx="539">
                  <c:v>-106.23678534443818</c:v>
                </c:pt>
                <c:pt idx="540">
                  <c:v>-106.64387904320475</c:v>
                </c:pt>
                <c:pt idx="541">
                  <c:v>-107.05755135757306</c:v>
                </c:pt>
                <c:pt idx="542">
                  <c:v>-107.47787974389901</c:v>
                </c:pt>
                <c:pt idx="543">
                  <c:v>-107.90493707902249</c:v>
                </c:pt>
                <c:pt idx="544">
                  <c:v>-108.33879132512533</c:v>
                </c:pt>
                <c:pt idx="545">
                  <c:v>-108.77950518436147</c:v>
                </c:pt>
                <c:pt idx="546">
                  <c:v>-109.22713574400653</c:v>
                </c:pt>
                <c:pt idx="547">
                  <c:v>-109.68173411300904</c:v>
                </c:pt>
                <c:pt idx="548">
                  <c:v>-110.14334505096838</c:v>
                </c:pt>
                <c:pt idx="549">
                  <c:v>-110.61200659071444</c:v>
                </c:pt>
                <c:pt idx="550">
                  <c:v>-111.0877496558164</c:v>
                </c:pt>
                <c:pt idx="551">
                  <c:v>-111.57059767451528</c:v>
                </c:pt>
                <c:pt idx="552">
                  <c:v>-112.060566191728</c:v>
                </c:pt>
                <c:pt idx="553">
                  <c:v>-112.55766248095715</c:v>
                </c:pt>
                <c:pt idx="554">
                  <c:v>-113.06188515808402</c:v>
                </c:pt>
                <c:pt idx="555">
                  <c:v>-113.57322379921074</c:v>
                </c:pt>
                <c:pt idx="556">
                  <c:v>-114.09165856487181</c:v>
                </c:pt>
                <c:pt idx="557">
                  <c:v>-114.61715983308945</c:v>
                </c:pt>
                <c:pt idx="558">
                  <c:v>-115.14968784390652</c:v>
                </c:pt>
                <c:pt idx="559">
                  <c:v>-115.68919235815753</c:v>
                </c:pt>
                <c:pt idx="560">
                  <c:v>-116.23561233337041</c:v>
                </c:pt>
                <c:pt idx="561">
                  <c:v>-116.78887561979444</c:v>
                </c:pt>
                <c:pt idx="562">
                  <c:v>-117.34889867962821</c:v>
                </c:pt>
                <c:pt idx="563">
                  <c:v>-117.91558633259748</c:v>
                </c:pt>
                <c:pt idx="564">
                  <c:v>-118.48883153104823</c:v>
                </c:pt>
                <c:pt idx="565">
                  <c:v>-119.06851516773413</c:v>
                </c:pt>
                <c:pt idx="566">
                  <c:v>-119.65450591944163</c:v>
                </c:pt>
                <c:pt idx="567">
                  <c:v>-120.24666012952916</c:v>
                </c:pt>
                <c:pt idx="568">
                  <c:v>-120.84482173234859</c:v>
                </c:pt>
                <c:pt idx="569">
                  <c:v>-121.44882222236744</c:v>
                </c:pt>
                <c:pt idx="570">
                  <c:v>-122.0584806706256</c:v>
                </c:pt>
                <c:pt idx="571">
                  <c:v>-122.6736037909192</c:v>
                </c:pt>
                <c:pt idx="572">
                  <c:v>-123.29398605783035</c:v>
                </c:pt>
                <c:pt idx="573">
                  <c:v>-123.91940987840316</c:v>
                </c:pt>
                <c:pt idx="574">
                  <c:v>-124.5496458189008</c:v>
                </c:pt>
                <c:pt idx="575">
                  <c:v>-125.18445288768244</c:v>
                </c:pt>
                <c:pt idx="576">
                  <c:v>-125.8235788748021</c:v>
                </c:pt>
                <c:pt idx="577">
                  <c:v>-126.46676074846228</c:v>
                </c:pt>
                <c:pt idx="578">
                  <c:v>-127.11372510796642</c:v>
                </c:pt>
                <c:pt idx="579">
                  <c:v>-127.76418869229536</c:v>
                </c:pt>
                <c:pt idx="580">
                  <c:v>-128.41785894291448</c:v>
                </c:pt>
                <c:pt idx="581">
                  <c:v>-129.07443461887226</c:v>
                </c:pt>
                <c:pt idx="582">
                  <c:v>-129.73360646173359</c:v>
                </c:pt>
                <c:pt idx="583">
                  <c:v>-130.39505790735635</c:v>
                </c:pt>
                <c:pt idx="584">
                  <c:v>-131.05846584102511</c:v>
                </c:pt>
                <c:pt idx="585">
                  <c:v>-131.72350139197368</c:v>
                </c:pt>
                <c:pt idx="586">
                  <c:v>-132.38983076288611</c:v>
                </c:pt>
                <c:pt idx="587">
                  <c:v>-133.05711608956673</c:v>
                </c:pt>
                <c:pt idx="588">
                  <c:v>-133.72501632562276</c:v>
                </c:pt>
                <c:pt idx="589">
                  <c:v>-134.39318814669849</c:v>
                </c:pt>
                <c:pt idx="590">
                  <c:v>-135.06128686858435</c:v>
                </c:pt>
                <c:pt idx="591">
                  <c:v>-135.72896737334003</c:v>
                </c:pt>
                <c:pt idx="592">
                  <c:v>-136.39588503749144</c:v>
                </c:pt>
                <c:pt idx="593">
                  <c:v>-137.06169665632081</c:v>
                </c:pt>
                <c:pt idx="594">
                  <c:v>-137.72606135832689</c:v>
                </c:pt>
                <c:pt idx="595">
                  <c:v>-138.38864150404018</c:v>
                </c:pt>
                <c:pt idx="596">
                  <c:v>-139.04910356357126</c:v>
                </c:pt>
                <c:pt idx="597">
                  <c:v>-139.70711896751581</c:v>
                </c:pt>
                <c:pt idx="598">
                  <c:v>-140.36236492615143</c:v>
                </c:pt>
                <c:pt idx="599">
                  <c:v>-141.0145252122266</c:v>
                </c:pt>
                <c:pt idx="600">
                  <c:v>-141.66329090305831</c:v>
                </c:pt>
                <c:pt idx="601">
                  <c:v>-142.3083610781016</c:v>
                </c:pt>
                <c:pt idx="602">
                  <c:v>-142.94944346864921</c:v>
                </c:pt>
                <c:pt idx="603">
                  <c:v>-143.58625505681775</c:v>
                </c:pt>
                <c:pt idx="604">
                  <c:v>-144.2185226215164</c:v>
                </c:pt>
                <c:pt idx="605">
                  <c:v>-144.84598322961335</c:v>
                </c:pt>
                <c:pt idx="606">
                  <c:v>-145.46838467105817</c:v>
                </c:pt>
                <c:pt idx="607">
                  <c:v>-146.08548583723589</c:v>
                </c:pt>
                <c:pt idx="608">
                  <c:v>-146.69705704233814</c:v>
                </c:pt>
                <c:pt idx="609">
                  <c:v>-147.3028802880267</c:v>
                </c:pt>
                <c:pt idx="610">
                  <c:v>-147.9027494721127</c:v>
                </c:pt>
                <c:pt idx="611">
                  <c:v>-148.49647054241561</c:v>
                </c:pt>
                <c:pt idx="612">
                  <c:v>-149.08386159733905</c:v>
                </c:pt>
                <c:pt idx="613">
                  <c:v>-149.664752935064</c:v>
                </c:pt>
                <c:pt idx="614">
                  <c:v>-150.23898705355472</c:v>
                </c:pt>
                <c:pt idx="615">
                  <c:v>-150.80641860385279</c:v>
                </c:pt>
                <c:pt idx="616">
                  <c:v>-151.36691429933649</c:v>
                </c:pt>
                <c:pt idx="617">
                  <c:v>-151.92035278382363</c:v>
                </c:pt>
                <c:pt idx="618">
                  <c:v>-152.46662446150762</c:v>
                </c:pt>
                <c:pt idx="619">
                  <c:v>-153.0056312918376</c:v>
                </c:pt>
                <c:pt idx="620">
                  <c:v>-153.53728655248671</c:v>
                </c:pt>
                <c:pt idx="621">
                  <c:v>-154.06151457359363</c:v>
                </c:pt>
                <c:pt idx="622">
                  <c:v>-154.57825044643627</c:v>
                </c:pt>
                <c:pt idx="623">
                  <c:v>-155.08743970966739</c:v>
                </c:pt>
                <c:pt idx="624">
                  <c:v>-155.58903801616435</c:v>
                </c:pt>
                <c:pt idx="625">
                  <c:v>-156.08301078345673</c:v>
                </c:pt>
                <c:pt idx="626">
                  <c:v>-156.56933283059121</c:v>
                </c:pt>
                <c:pt idx="627">
                  <c:v>-157.04798800414983</c:v>
                </c:pt>
                <c:pt idx="628">
                  <c:v>-157.51896879601728</c:v>
                </c:pt>
                <c:pt idx="629">
                  <c:v>-157.98227595531745</c:v>
                </c:pt>
                <c:pt idx="630">
                  <c:v>-158.43791809679985</c:v>
                </c:pt>
                <c:pt idx="631">
                  <c:v>-158.88591130778082</c:v>
                </c:pt>
                <c:pt idx="632">
                  <c:v>-159.3262787555779</c:v>
                </c:pt>
                <c:pt idx="633">
                  <c:v>-159.75905029721196</c:v>
                </c:pt>
                <c:pt idx="634">
                  <c:v>-160.18426209298025</c:v>
                </c:pt>
                <c:pt idx="635">
                  <c:v>-160.60195622534329</c:v>
                </c:pt>
                <c:pt idx="636">
                  <c:v>-161.01218032440508</c:v>
                </c:pt>
                <c:pt idx="637">
                  <c:v>-161.41498720111866</c:v>
                </c:pt>
                <c:pt idx="638">
                  <c:v>-161.81043448919243</c:v>
                </c:pt>
                <c:pt idx="639">
                  <c:v>-162.19858429654408</c:v>
                </c:pt>
                <c:pt idx="640">
                  <c:v>-162.57950286700625</c:v>
                </c:pt>
                <c:pt idx="641">
                  <c:v>-162.95326025286627</c:v>
                </c:pt>
                <c:pt idx="642">
                  <c:v>-163.31992999871858</c:v>
                </c:pt>
                <c:pt idx="643">
                  <c:v>-163.67958883698142</c:v>
                </c:pt>
                <c:pt idx="644">
                  <c:v>-164.03231639534701</c:v>
                </c:pt>
                <c:pt idx="645">
                  <c:v>-164.3781949163405</c:v>
                </c:pt>
                <c:pt idx="646">
                  <c:v>-164.71730898907725</c:v>
                </c:pt>
                <c:pt idx="647">
                  <c:v>-165.04974529324099</c:v>
                </c:pt>
                <c:pt idx="648">
                  <c:v>-165.37559235523528</c:v>
                </c:pt>
                <c:pt idx="649">
                  <c:v>-165.69494031640644</c:v>
                </c:pt>
                <c:pt idx="650">
                  <c:v>-166.00788071317908</c:v>
                </c:pt>
                <c:pt idx="651">
                  <c:v>-166.31450626890819</c:v>
                </c:pt>
                <c:pt idx="652">
                  <c:v>-166.61491069720944</c:v>
                </c:pt>
                <c:pt idx="653">
                  <c:v>-166.90918851649434</c:v>
                </c:pt>
                <c:pt idx="654">
                  <c:v>-167.19743487541481</c:v>
                </c:pt>
                <c:pt idx="655">
                  <c:v>-167.47974538889642</c:v>
                </c:pt>
                <c:pt idx="656">
                  <c:v>-167.75621598442109</c:v>
                </c:pt>
                <c:pt idx="657">
                  <c:v>-168.02694275820738</c:v>
                </c:pt>
                <c:pt idx="658">
                  <c:v>-168.29202184092605</c:v>
                </c:pt>
                <c:pt idx="659">
                  <c:v>-168.5515492725803</c:v>
                </c:pt>
                <c:pt idx="660">
                  <c:v>-168.80562088617793</c:v>
                </c:pt>
                <c:pt idx="661">
                  <c:v>-169.05433219981941</c:v>
                </c:pt>
                <c:pt idx="662">
                  <c:v>-169.29777831682807</c:v>
                </c:pt>
                <c:pt idx="663">
                  <c:v>-169.5360538335504</c:v>
                </c:pt>
                <c:pt idx="664">
                  <c:v>-169.76925275445876</c:v>
                </c:pt>
                <c:pt idx="665">
                  <c:v>-169.99746841419685</c:v>
                </c:pt>
                <c:pt idx="666">
                  <c:v>-170.22079340621298</c:v>
                </c:pt>
                <c:pt idx="667">
                  <c:v>-170.43931951763614</c:v>
                </c:pt>
                <c:pt idx="668">
                  <c:v>-170.6531376700583</c:v>
                </c:pt>
                <c:pt idx="669">
                  <c:v>-170.86233786589699</c:v>
                </c:pt>
                <c:pt idx="670">
                  <c:v>-171.06700914002209</c:v>
                </c:pt>
                <c:pt idx="671">
                  <c:v>-171.26723951634216</c:v>
                </c:pt>
                <c:pt idx="672">
                  <c:v>-171.46311596905608</c:v>
                </c:pt>
                <c:pt idx="673">
                  <c:v>-171.65472438828758</c:v>
                </c:pt>
                <c:pt idx="674">
                  <c:v>-171.84214954983281</c:v>
                </c:pt>
                <c:pt idx="675">
                  <c:v>-172.02547508875946</c:v>
                </c:pt>
                <c:pt idx="676">
                  <c:v>-172.20478347661216</c:v>
                </c:pt>
                <c:pt idx="677">
                  <c:v>-172.38015600198491</c:v>
                </c:pt>
                <c:pt idx="678">
                  <c:v>-172.55167275423642</c:v>
                </c:pt>
                <c:pt idx="679">
                  <c:v>-172.71941261013421</c:v>
                </c:pt>
                <c:pt idx="680">
                  <c:v>-172.88345322322206</c:v>
                </c:pt>
                <c:pt idx="681">
                  <c:v>-173.0438710157197</c:v>
                </c:pt>
                <c:pt idx="682">
                  <c:v>-173.20074117276843</c:v>
                </c:pt>
                <c:pt idx="683">
                  <c:v>-173.35413763885273</c:v>
                </c:pt>
                <c:pt idx="684">
                  <c:v>-173.50413311623154</c:v>
                </c:pt>
                <c:pt idx="685">
                  <c:v>-173.65079906522425</c:v>
                </c:pt>
                <c:pt idx="686">
                  <c:v>-173.79420570620758</c:v>
                </c:pt>
                <c:pt idx="687">
                  <c:v>-173.93442202318309</c:v>
                </c:pt>
                <c:pt idx="688">
                  <c:v>-174.07151576878829</c:v>
                </c:pt>
                <c:pt idx="689">
                  <c:v>-174.20555347062719</c:v>
                </c:pt>
                <c:pt idx="690">
                  <c:v>-174.33660043880838</c:v>
                </c:pt>
                <c:pt idx="691">
                  <c:v>-174.46472077458111</c:v>
                </c:pt>
                <c:pt idx="692">
                  <c:v>-174.58997737997029</c:v>
                </c:pt>
                <c:pt idx="693">
                  <c:v>-174.71243196831577</c:v>
                </c:pt>
                <c:pt idx="694">
                  <c:v>-174.8321450756271</c:v>
                </c:pt>
                <c:pt idx="695">
                  <c:v>-174.94917607267215</c:v>
                </c:pt>
                <c:pt idx="696">
                  <c:v>-175.06358317772242</c:v>
                </c:pt>
                <c:pt idx="697">
                  <c:v>-175.17542346988296</c:v>
                </c:pt>
                <c:pt idx="698">
                  <c:v>-175.28475290293997</c:v>
                </c:pt>
                <c:pt idx="699">
                  <c:v>-175.39162631966414</c:v>
                </c:pt>
                <c:pt idx="700">
                  <c:v>-175.49609746651106</c:v>
                </c:pt>
                <c:pt idx="701">
                  <c:v>-175.59821900866592</c:v>
                </c:pt>
                <c:pt idx="702">
                  <c:v>-175.69804254538076</c:v>
                </c:pt>
                <c:pt idx="703">
                  <c:v>-175.79561862555937</c:v>
                </c:pt>
                <c:pt idx="704">
                  <c:v>-175.89099676354655</c:v>
                </c:pt>
                <c:pt idx="705">
                  <c:v>-175.98422545508126</c:v>
                </c:pt>
                <c:pt idx="706">
                  <c:v>-176.07535219337746</c:v>
                </c:pt>
                <c:pt idx="707">
                  <c:v>-176.16442348529881</c:v>
                </c:pt>
                <c:pt idx="708">
                  <c:v>-176.25148486759571</c:v>
                </c:pt>
                <c:pt idx="709">
                  <c:v>-176.33658092317594</c:v>
                </c:pt>
                <c:pt idx="710">
                  <c:v>-176.41975529738264</c:v>
                </c:pt>
                <c:pt idx="711">
                  <c:v>-176.50105071425483</c:v>
                </c:pt>
                <c:pt idx="712">
                  <c:v>-176.58050899274957</c:v>
                </c:pt>
                <c:pt idx="713">
                  <c:v>-176.65817106290342</c:v>
                </c:pt>
                <c:pt idx="714">
                  <c:v>-176.73407698191656</c:v>
                </c:pt>
                <c:pt idx="715">
                  <c:v>-176.8082659501417</c:v>
                </c:pt>
                <c:pt idx="716">
                  <c:v>-176.88077632696286</c:v>
                </c:pt>
                <c:pt idx="717">
                  <c:v>-176.95164564655005</c:v>
                </c:pt>
                <c:pt idx="718">
                  <c:v>-177.02091063347683</c:v>
                </c:pt>
                <c:pt idx="719">
                  <c:v>-177.0886072181909</c:v>
                </c:pt>
                <c:pt idx="720">
                  <c:v>-177.15477055232569</c:v>
                </c:pt>
                <c:pt idx="721">
                  <c:v>-177.21943502384579</c:v>
                </c:pt>
                <c:pt idx="722">
                  <c:v>-177.28263427201688</c:v>
                </c:pt>
                <c:pt idx="723">
                  <c:v>-177.34440120219389</c:v>
                </c:pt>
                <c:pt idx="724">
                  <c:v>-177.40476800042066</c:v>
                </c:pt>
                <c:pt idx="725">
                  <c:v>-177.46376614783631</c:v>
                </c:pt>
                <c:pt idx="726">
                  <c:v>-177.52142643488293</c:v>
                </c:pt>
                <c:pt idx="727">
                  <c:v>-177.57777897531153</c:v>
                </c:pt>
                <c:pt idx="728">
                  <c:v>-177.63285321998171</c:v>
                </c:pt>
                <c:pt idx="729">
                  <c:v>-177.68667797045393</c:v>
                </c:pt>
                <c:pt idx="730">
                  <c:v>-177.73928139237026</c:v>
                </c:pt>
                <c:pt idx="731">
                  <c:v>-177.79069102862402</c:v>
                </c:pt>
                <c:pt idx="732">
                  <c:v>-177.84093381231506</c:v>
                </c:pt>
                <c:pt idx="733">
                  <c:v>-177.89003607949138</c:v>
                </c:pt>
                <c:pt idx="734">
                  <c:v>-177.93802358167579</c:v>
                </c:pt>
                <c:pt idx="735">
                  <c:v>-177.98492149817824</c:v>
                </c:pt>
                <c:pt idx="736">
                  <c:v>-178.03075444819282</c:v>
                </c:pt>
                <c:pt idx="737">
                  <c:v>-178.07554650268196</c:v>
                </c:pt>
                <c:pt idx="738">
                  <c:v>-178.11932119604663</c:v>
                </c:pt>
                <c:pt idx="739">
                  <c:v>-178.1621015375847</c:v>
                </c:pt>
                <c:pt idx="740">
                  <c:v>-178.203910022739</c:v>
                </c:pt>
                <c:pt idx="741">
                  <c:v>-178.24476864413529</c:v>
                </c:pt>
                <c:pt idx="742">
                  <c:v>-178.28469890241365</c:v>
                </c:pt>
                <c:pt idx="743">
                  <c:v>-178.32372181685301</c:v>
                </c:pt>
                <c:pt idx="744">
                  <c:v>-178.36185793579278</c:v>
                </c:pt>
                <c:pt idx="745">
                  <c:v>-178.39912734685259</c:v>
                </c:pt>
                <c:pt idx="746">
                  <c:v>-178.43554968695236</c:v>
                </c:pt>
                <c:pt idx="747">
                  <c:v>-178.47114415213557</c:v>
                </c:pt>
                <c:pt idx="748">
                  <c:v>-178.50592950719792</c:v>
                </c:pt>
                <c:pt idx="749">
                  <c:v>-178.53992409512361</c:v>
                </c:pt>
                <c:pt idx="750">
                  <c:v>-178.57314584633227</c:v>
                </c:pt>
                <c:pt idx="751">
                  <c:v>-178.60561228773915</c:v>
                </c:pt>
                <c:pt idx="752">
                  <c:v>-178.63734055163053</c:v>
                </c:pt>
                <c:pt idx="753">
                  <c:v>-178.66834738435827</c:v>
                </c:pt>
                <c:pt idx="754">
                  <c:v>-178.69864915485533</c:v>
                </c:pt>
                <c:pt idx="755">
                  <c:v>-178.7282618629755</c:v>
                </c:pt>
                <c:pt idx="756">
                  <c:v>-178.7572011476596</c:v>
                </c:pt>
                <c:pt idx="757">
                  <c:v>-178.78548229493234</c:v>
                </c:pt>
                <c:pt idx="758">
                  <c:v>-178.81312024573072</c:v>
                </c:pt>
                <c:pt idx="759">
                  <c:v>-178.84012960356833</c:v>
                </c:pt>
                <c:pt idx="760">
                  <c:v>-178.86652464203806</c:v>
                </c:pt>
                <c:pt idx="761">
                  <c:v>-178.89231931215551</c:v>
                </c:pt>
                <c:pt idx="762">
                  <c:v>-178.91752724954642</c:v>
                </c:pt>
                <c:pt idx="763">
                  <c:v>-178.94216178148119</c:v>
                </c:pt>
                <c:pt idx="764">
                  <c:v>-178.96623593375836</c:v>
                </c:pt>
                <c:pt idx="765">
                  <c:v>-178.98976243744076</c:v>
                </c:pt>
                <c:pt idx="766">
                  <c:v>-179.01275373544675</c:v>
                </c:pt>
                <c:pt idx="767">
                  <c:v>-179.03522198899913</c:v>
                </c:pt>
                <c:pt idx="768">
                  <c:v>-179.05717908393464</c:v>
                </c:pt>
                <c:pt idx="769">
                  <c:v>-179.07863663687669</c:v>
                </c:pt>
                <c:pt idx="770">
                  <c:v>-179.099606001274</c:v>
                </c:pt>
                <c:pt idx="771">
                  <c:v>-179.12009827330763</c:v>
                </c:pt>
                <c:pt idx="772">
                  <c:v>-179.1401242976693</c:v>
                </c:pt>
                <c:pt idx="773">
                  <c:v>-179.15969467321321</c:v>
                </c:pt>
                <c:pt idx="774">
                  <c:v>-179.17881975848388</c:v>
                </c:pt>
                <c:pt idx="775">
                  <c:v>-179.19750967712349</c:v>
                </c:pt>
                <c:pt idx="776">
                  <c:v>-179.21577432315908</c:v>
                </c:pt>
                <c:pt idx="777">
                  <c:v>-179.23362336617461</c:v>
                </c:pt>
                <c:pt idx="778">
                  <c:v>-179.25106625636803</c:v>
                </c:pt>
                <c:pt idx="779">
                  <c:v>-179.26811222949718</c:v>
                </c:pt>
                <c:pt idx="780">
                  <c:v>-179.28477031171627</c:v>
                </c:pt>
                <c:pt idx="781">
                  <c:v>-179.30104932430507</c:v>
                </c:pt>
                <c:pt idx="782">
                  <c:v>-179.31695788829316</c:v>
                </c:pt>
                <c:pt idx="783">
                  <c:v>-179.33250442898205</c:v>
                </c:pt>
                <c:pt idx="784">
                  <c:v>-179.3476971803662</c:v>
                </c:pt>
                <c:pt idx="785">
                  <c:v>-179.362544189456</c:v>
                </c:pt>
                <c:pt idx="786">
                  <c:v>-179.37705332050442</c:v>
                </c:pt>
                <c:pt idx="787">
                  <c:v>-179.39123225913931</c:v>
                </c:pt>
                <c:pt idx="788">
                  <c:v>-179.40508851640374</c:v>
                </c:pt>
                <c:pt idx="789">
                  <c:v>-179.41862943270567</c:v>
                </c:pt>
                <c:pt idx="790">
                  <c:v>-179.43186218167983</c:v>
                </c:pt>
                <c:pt idx="791">
                  <c:v>-179.44479377396277</c:v>
                </c:pt>
                <c:pt idx="792">
                  <c:v>-179.45743106088372</c:v>
                </c:pt>
                <c:pt idx="793">
                  <c:v>-179.46978073807236</c:v>
                </c:pt>
                <c:pt idx="794">
                  <c:v>-179.48184934898597</c:v>
                </c:pt>
                <c:pt idx="795">
                  <c:v>-179.49364328835767</c:v>
                </c:pt>
                <c:pt idx="796">
                  <c:v>-179.50516880556634</c:v>
                </c:pt>
                <c:pt idx="797">
                  <c:v>-179.516432007932</c:v>
                </c:pt>
                <c:pt idx="798">
                  <c:v>-179.527438863936</c:v>
                </c:pt>
                <c:pt idx="799">
                  <c:v>-179.53819520636972</c:v>
                </c:pt>
                <c:pt idx="800">
                  <c:v>-179.54870673541174</c:v>
                </c:pt>
                <c:pt idx="801">
                  <c:v>-179.55897902163596</c:v>
                </c:pt>
                <c:pt idx="802">
                  <c:v>-179.56901750895199</c:v>
                </c:pt>
                <c:pt idx="803">
                  <c:v>-179.57882751747914</c:v>
                </c:pt>
                <c:pt idx="804">
                  <c:v>-179.58841424635571</c:v>
                </c:pt>
                <c:pt idx="805">
                  <c:v>-179.59778277648502</c:v>
                </c:pt>
                <c:pt idx="806">
                  <c:v>-179.60693807321888</c:v>
                </c:pt>
                <c:pt idx="807">
                  <c:v>-179.61588498898155</c:v>
                </c:pt>
                <c:pt idx="808">
                  <c:v>-179.62462826583311</c:v>
                </c:pt>
                <c:pt idx="809">
                  <c:v>-179.63317253797618</c:v>
                </c:pt>
                <c:pt idx="810">
                  <c:v>-179.64152233420486</c:v>
                </c:pt>
                <c:pt idx="811">
                  <c:v>-179.64968208029941</c:v>
                </c:pt>
                <c:pt idx="812">
                  <c:v>-179.65765610136569</c:v>
                </c:pt>
                <c:pt idx="813">
                  <c:v>-179.6654486241226</c:v>
                </c:pt>
                <c:pt idx="814">
                  <c:v>-179.67306377913704</c:v>
                </c:pt>
                <c:pt idx="815">
                  <c:v>-179.68050560300873</c:v>
                </c:pt>
                <c:pt idx="816">
                  <c:v>-179.68777804050549</c:v>
                </c:pt>
                <c:pt idx="817">
                  <c:v>-179.69488494665001</c:v>
                </c:pt>
                <c:pt idx="818">
                  <c:v>-179.70183008875944</c:v>
                </c:pt>
              </c:numCache>
            </c:numRef>
          </c:yVal>
          <c:smooth val="1"/>
          <c:extLst>
            <c:ext xmlns:c16="http://schemas.microsoft.com/office/drawing/2014/chart" uri="{C3380CC4-5D6E-409C-BE32-E72D297353CC}">
              <c16:uniqueId val="{00000002-9647-4C25-AC02-9AC85E218214}"/>
            </c:ext>
          </c:extLst>
        </c:ser>
        <c:ser>
          <c:idx val="3"/>
          <c:order val="3"/>
          <c:tx>
            <c:v>Phase</c:v>
          </c:tx>
          <c:marker>
            <c:symbol val="none"/>
          </c:marker>
          <c:xVal>
            <c:numRef>
              <c:f>Sheet2!$W$4:$W$822</c:f>
              <c:numCache>
                <c:formatCode>0</c:formatCode>
                <c:ptCount val="819"/>
                <c:pt idx="0">
                  <c:v>100</c:v>
                </c:pt>
                <c:pt idx="1">
                  <c:v>102.32929922807543</c:v>
                </c:pt>
                <c:pt idx="2">
                  <c:v>104.71285480508999</c:v>
                </c:pt>
                <c:pt idx="3">
                  <c:v>107.15193052376068</c:v>
                </c:pt>
                <c:pt idx="4">
                  <c:v>109.64781961431854</c:v>
                </c:pt>
                <c:pt idx="5">
                  <c:v>112.20184543019636</c:v>
                </c:pt>
                <c:pt idx="6">
                  <c:v>114.81536214968834</c:v>
                </c:pt>
                <c:pt idx="7">
                  <c:v>117.489755493953</c:v>
                </c:pt>
                <c:pt idx="8">
                  <c:v>120.22644346174133</c:v>
                </c:pt>
                <c:pt idx="9">
                  <c:v>123.02687708123818</c:v>
                </c:pt>
                <c:pt idx="10">
                  <c:v>125.8925411794168</c:v>
                </c:pt>
                <c:pt idx="11">
                  <c:v>128.82495516931345</c:v>
                </c:pt>
                <c:pt idx="12">
                  <c:v>131.82567385564076</c:v>
                </c:pt>
                <c:pt idx="13">
                  <c:v>134.89628825916535</c:v>
                </c:pt>
                <c:pt idx="14">
                  <c:v>138.03842646028852</c:v>
                </c:pt>
                <c:pt idx="15">
                  <c:v>141.25375446227542</c:v>
                </c:pt>
                <c:pt idx="16">
                  <c:v>144.54397707459276</c:v>
                </c:pt>
                <c:pt idx="17">
                  <c:v>147.91083881682073</c:v>
                </c:pt>
                <c:pt idx="18">
                  <c:v>151.35612484362088</c:v>
                </c:pt>
                <c:pt idx="19">
                  <c:v>154.88166189124817</c:v>
                </c:pt>
                <c:pt idx="20">
                  <c:v>158.48931924611136</c:v>
                </c:pt>
                <c:pt idx="21">
                  <c:v>162.18100973589299</c:v>
                </c:pt>
                <c:pt idx="22">
                  <c:v>165.95869074375614</c:v>
                </c:pt>
                <c:pt idx="23">
                  <c:v>169.82436524617447</c:v>
                </c:pt>
                <c:pt idx="24">
                  <c:v>173.78008287493756</c:v>
                </c:pt>
                <c:pt idx="25">
                  <c:v>177.82794100389236</c:v>
                </c:pt>
                <c:pt idx="26">
                  <c:v>181.97008586099841</c:v>
                </c:pt>
                <c:pt idx="27">
                  <c:v>186.2087136662868</c:v>
                </c:pt>
                <c:pt idx="28">
                  <c:v>190.54607179632478</c:v>
                </c:pt>
                <c:pt idx="29">
                  <c:v>194.98445997580464</c:v>
                </c:pt>
                <c:pt idx="30">
                  <c:v>199.52623149688804</c:v>
                </c:pt>
                <c:pt idx="31">
                  <c:v>204.17379446695298</c:v>
                </c:pt>
                <c:pt idx="32">
                  <c:v>208.92961308540401</c:v>
                </c:pt>
                <c:pt idx="33">
                  <c:v>213.79620895022333</c:v>
                </c:pt>
                <c:pt idx="34">
                  <c:v>218.77616239495538</c:v>
                </c:pt>
                <c:pt idx="35">
                  <c:v>223.87211385683403</c:v>
                </c:pt>
                <c:pt idx="36">
                  <c:v>229.08676527677738</c:v>
                </c:pt>
                <c:pt idx="37">
                  <c:v>234.42288153199235</c:v>
                </c:pt>
                <c:pt idx="38">
                  <c:v>239.88329190194906</c:v>
                </c:pt>
                <c:pt idx="39">
                  <c:v>245.47089156850305</c:v>
                </c:pt>
                <c:pt idx="40">
                  <c:v>251.188643150958</c:v>
                </c:pt>
                <c:pt idx="41">
                  <c:v>257.03957827688646</c:v>
                </c:pt>
                <c:pt idx="42">
                  <c:v>263.02679918953822</c:v>
                </c:pt>
                <c:pt idx="43">
                  <c:v>269.15348039269156</c:v>
                </c:pt>
                <c:pt idx="44">
                  <c:v>275.42287033381666</c:v>
                </c:pt>
                <c:pt idx="45">
                  <c:v>281.83829312644548</c:v>
                </c:pt>
                <c:pt idx="46">
                  <c:v>288.40315031266067</c:v>
                </c:pt>
                <c:pt idx="47">
                  <c:v>295.12092266663865</c:v>
                </c:pt>
                <c:pt idx="48">
                  <c:v>301.99517204020162</c:v>
                </c:pt>
                <c:pt idx="49">
                  <c:v>309.0295432513592</c:v>
                </c:pt>
                <c:pt idx="50">
                  <c:v>316.22776601683802</c:v>
                </c:pt>
                <c:pt idx="51">
                  <c:v>323.59365692962831</c:v>
                </c:pt>
                <c:pt idx="52">
                  <c:v>331.13112148259125</c:v>
                </c:pt>
                <c:pt idx="53">
                  <c:v>338.84415613920271</c:v>
                </c:pt>
                <c:pt idx="54">
                  <c:v>346.73685045253183</c:v>
                </c:pt>
                <c:pt idx="55">
                  <c:v>354.81338923357555</c:v>
                </c:pt>
                <c:pt idx="56">
                  <c:v>363.07805477010157</c:v>
                </c:pt>
                <c:pt idx="57">
                  <c:v>371.53522909717276</c:v>
                </c:pt>
                <c:pt idx="58">
                  <c:v>380.1893963205614</c:v>
                </c:pt>
                <c:pt idx="59">
                  <c:v>389.04514499428075</c:v>
                </c:pt>
                <c:pt idx="60">
                  <c:v>398.10717055349755</c:v>
                </c:pt>
                <c:pt idx="61">
                  <c:v>407.38027780411301</c:v>
                </c:pt>
                <c:pt idx="62">
                  <c:v>416.86938347033561</c:v>
                </c:pt>
                <c:pt idx="63">
                  <c:v>426.57951880159266</c:v>
                </c:pt>
                <c:pt idx="64">
                  <c:v>436.51583224016611</c:v>
                </c:pt>
                <c:pt idx="65">
                  <c:v>446.68359215096325</c:v>
                </c:pt>
                <c:pt idx="66">
                  <c:v>457.08818961487509</c:v>
                </c:pt>
                <c:pt idx="67">
                  <c:v>467.73514128719819</c:v>
                </c:pt>
                <c:pt idx="68">
                  <c:v>478.63009232263857</c:v>
                </c:pt>
                <c:pt idx="69">
                  <c:v>489.77881936844631</c:v>
                </c:pt>
                <c:pt idx="70">
                  <c:v>501.18723362727235</c:v>
                </c:pt>
                <c:pt idx="71">
                  <c:v>512.86138399136485</c:v>
                </c:pt>
                <c:pt idx="72">
                  <c:v>524.80746024977282</c:v>
                </c:pt>
                <c:pt idx="73">
                  <c:v>537.03179637025289</c:v>
                </c:pt>
                <c:pt idx="74">
                  <c:v>549.54087385762466</c:v>
                </c:pt>
                <c:pt idx="75">
                  <c:v>562.34132519034915</c:v>
                </c:pt>
                <c:pt idx="76">
                  <c:v>575.43993733715695</c:v>
                </c:pt>
                <c:pt idx="77">
                  <c:v>588.84365535558948</c:v>
                </c:pt>
                <c:pt idx="78">
                  <c:v>602.55958607435821</c:v>
                </c:pt>
                <c:pt idx="79">
                  <c:v>616.59500186148261</c:v>
                </c:pt>
                <c:pt idx="80">
                  <c:v>630.95734448019368</c:v>
                </c:pt>
                <c:pt idx="81">
                  <c:v>645.65422903465583</c:v>
                </c:pt>
                <c:pt idx="82">
                  <c:v>660.6934480075962</c:v>
                </c:pt>
                <c:pt idx="83">
                  <c:v>676.0829753919819</c:v>
                </c:pt>
                <c:pt idx="84">
                  <c:v>691.8309709189366</c:v>
                </c:pt>
                <c:pt idx="85">
                  <c:v>707.94578438413862</c:v>
                </c:pt>
                <c:pt idx="86">
                  <c:v>724.4359600749907</c:v>
                </c:pt>
                <c:pt idx="87">
                  <c:v>741.31024130091816</c:v>
                </c:pt>
                <c:pt idx="88">
                  <c:v>758.57757502918366</c:v>
                </c:pt>
                <c:pt idx="89">
                  <c:v>776.2471166286922</c:v>
                </c:pt>
                <c:pt idx="90">
                  <c:v>794.32823472428197</c:v>
                </c:pt>
                <c:pt idx="91">
                  <c:v>812.83051616409966</c:v>
                </c:pt>
                <c:pt idx="92">
                  <c:v>831.76377110267129</c:v>
                </c:pt>
                <c:pt idx="93">
                  <c:v>851.13803820237661</c:v>
                </c:pt>
                <c:pt idx="94">
                  <c:v>870.96358995608068</c:v>
                </c:pt>
                <c:pt idx="95">
                  <c:v>891.25093813374565</c:v>
                </c:pt>
                <c:pt idx="96">
                  <c:v>912.01083935590975</c:v>
                </c:pt>
                <c:pt idx="97">
                  <c:v>933.25430079699174</c:v>
                </c:pt>
                <c:pt idx="98">
                  <c:v>954.99258602143652</c:v>
                </c:pt>
                <c:pt idx="99">
                  <c:v>977.23722095581127</c:v>
                </c:pt>
                <c:pt idx="100">
                  <c:v>1000</c:v>
                </c:pt>
                <c:pt idx="101">
                  <c:v>1023.2929922807544</c:v>
                </c:pt>
                <c:pt idx="102">
                  <c:v>1047.1285480508998</c:v>
                </c:pt>
                <c:pt idx="103">
                  <c:v>1071.5193052376067</c:v>
                </c:pt>
                <c:pt idx="104">
                  <c:v>1096.4781961431861</c:v>
                </c:pt>
                <c:pt idx="105">
                  <c:v>1122.0184543019634</c:v>
                </c:pt>
                <c:pt idx="106">
                  <c:v>1148.1536214968835</c:v>
                </c:pt>
                <c:pt idx="107">
                  <c:v>1174.8975549395293</c:v>
                </c:pt>
                <c:pt idx="108">
                  <c:v>1202.2644346174136</c:v>
                </c:pt>
                <c:pt idx="109">
                  <c:v>1230.2687708123822</c:v>
                </c:pt>
                <c:pt idx="110">
                  <c:v>1258.9254117941678</c:v>
                </c:pt>
                <c:pt idx="111">
                  <c:v>1288.2495516931342</c:v>
                </c:pt>
                <c:pt idx="112">
                  <c:v>1318.2567385564084</c:v>
                </c:pt>
                <c:pt idx="113">
                  <c:v>1348.9628825916539</c:v>
                </c:pt>
                <c:pt idx="114">
                  <c:v>1380.3842646028861</c:v>
                </c:pt>
                <c:pt idx="115">
                  <c:v>1412.5375446227542</c:v>
                </c:pt>
                <c:pt idx="116">
                  <c:v>1445.4397707459284</c:v>
                </c:pt>
                <c:pt idx="117">
                  <c:v>1479.1083881682084</c:v>
                </c:pt>
                <c:pt idx="118">
                  <c:v>1513.5612484362091</c:v>
                </c:pt>
                <c:pt idx="119">
                  <c:v>1548.816618912482</c:v>
                </c:pt>
                <c:pt idx="120">
                  <c:v>1584.8931924611154</c:v>
                </c:pt>
                <c:pt idx="121">
                  <c:v>1621.8100973589303</c:v>
                </c:pt>
                <c:pt idx="122">
                  <c:v>1659.5869074375623</c:v>
                </c:pt>
                <c:pt idx="123">
                  <c:v>1698.2436524617444</c:v>
                </c:pt>
                <c:pt idx="124">
                  <c:v>1737.8008287493767</c:v>
                </c:pt>
                <c:pt idx="125">
                  <c:v>1778.2794100389242</c:v>
                </c:pt>
                <c:pt idx="126">
                  <c:v>1819.700858609983</c:v>
                </c:pt>
                <c:pt idx="127">
                  <c:v>1862.0871366628685</c:v>
                </c:pt>
                <c:pt idx="128">
                  <c:v>1905.460717963248</c:v>
                </c:pt>
                <c:pt idx="129">
                  <c:v>1949.8445997580459</c:v>
                </c:pt>
                <c:pt idx="130">
                  <c:v>1995.2623149688802</c:v>
                </c:pt>
                <c:pt idx="131">
                  <c:v>2041.7379446695315</c:v>
                </c:pt>
                <c:pt idx="132">
                  <c:v>2089.2961308540398</c:v>
                </c:pt>
                <c:pt idx="133">
                  <c:v>2137.962089502234</c:v>
                </c:pt>
                <c:pt idx="134">
                  <c:v>2187.7616239495524</c:v>
                </c:pt>
                <c:pt idx="135">
                  <c:v>2238.7211385683413</c:v>
                </c:pt>
                <c:pt idx="136">
                  <c:v>2290.8676527677744</c:v>
                </c:pt>
                <c:pt idx="137">
                  <c:v>2344.2288153199233</c:v>
                </c:pt>
                <c:pt idx="138">
                  <c:v>2398.8329190194913</c:v>
                </c:pt>
                <c:pt idx="139">
                  <c:v>2454.7089156850329</c:v>
                </c:pt>
                <c:pt idx="140">
                  <c:v>2511.8864315095807</c:v>
                </c:pt>
                <c:pt idx="141">
                  <c:v>2570.3957827688664</c:v>
                </c:pt>
                <c:pt idx="142">
                  <c:v>2630.2679918953818</c:v>
                </c:pt>
                <c:pt idx="143">
                  <c:v>2691.5348039269179</c:v>
                </c:pt>
                <c:pt idx="144">
                  <c:v>2754.2287033381681</c:v>
                </c:pt>
                <c:pt idx="145">
                  <c:v>2818.3829312644552</c:v>
                </c:pt>
                <c:pt idx="146">
                  <c:v>2884.0315031266073</c:v>
                </c:pt>
                <c:pt idx="147">
                  <c:v>2951.2092266663894</c:v>
                </c:pt>
                <c:pt idx="148">
                  <c:v>3019.9517204020167</c:v>
                </c:pt>
                <c:pt idx="149">
                  <c:v>3090.2954325135938</c:v>
                </c:pt>
                <c:pt idx="150">
                  <c:v>3162.2776601683827</c:v>
                </c:pt>
                <c:pt idx="151">
                  <c:v>3235.9365692962824</c:v>
                </c:pt>
                <c:pt idx="152">
                  <c:v>3311.3112148259138</c:v>
                </c:pt>
                <c:pt idx="153">
                  <c:v>3388.4415613920246</c:v>
                </c:pt>
                <c:pt idx="154">
                  <c:v>3467.3685045253183</c:v>
                </c:pt>
                <c:pt idx="155">
                  <c:v>3548.1338923357566</c:v>
                </c:pt>
                <c:pt idx="156">
                  <c:v>3630.7805477010152</c:v>
                </c:pt>
                <c:pt idx="157">
                  <c:v>3715.3522909717267</c:v>
                </c:pt>
                <c:pt idx="158">
                  <c:v>3801.8939632056163</c:v>
                </c:pt>
                <c:pt idx="159">
                  <c:v>3890.4514499428064</c:v>
                </c:pt>
                <c:pt idx="160">
                  <c:v>3981.071705534976</c:v>
                </c:pt>
                <c:pt idx="161">
                  <c:v>4073.8027780411271</c:v>
                </c:pt>
                <c:pt idx="162">
                  <c:v>4168.6938347033574</c:v>
                </c:pt>
                <c:pt idx="163">
                  <c:v>4265.7951880159289</c:v>
                </c:pt>
                <c:pt idx="164">
                  <c:v>4365.1583224016622</c:v>
                </c:pt>
                <c:pt idx="165">
                  <c:v>4466.8359215096334</c:v>
                </c:pt>
                <c:pt idx="166">
                  <c:v>4570.8818961487559</c:v>
                </c:pt>
                <c:pt idx="167">
                  <c:v>4677.3514128719835</c:v>
                </c:pt>
                <c:pt idx="168">
                  <c:v>4786.3009232263885</c:v>
                </c:pt>
                <c:pt idx="169">
                  <c:v>4897.7881936844624</c:v>
                </c:pt>
                <c:pt idx="170">
                  <c:v>5011.8723362727269</c:v>
                </c:pt>
                <c:pt idx="171">
                  <c:v>5128.6138399136516</c:v>
                </c:pt>
                <c:pt idx="172">
                  <c:v>5248.0746024977288</c:v>
                </c:pt>
                <c:pt idx="173">
                  <c:v>5370.3179637025296</c:v>
                </c:pt>
                <c:pt idx="174">
                  <c:v>5495.4087385762532</c:v>
                </c:pt>
                <c:pt idx="175">
                  <c:v>5623.4132519034929</c:v>
                </c:pt>
                <c:pt idx="176">
                  <c:v>5754.3993733715706</c:v>
                </c:pt>
                <c:pt idx="177">
                  <c:v>5888.4365535558954</c:v>
                </c:pt>
                <c:pt idx="178">
                  <c:v>6025.5958607435778</c:v>
                </c:pt>
                <c:pt idx="179">
                  <c:v>6165.9500186148271</c:v>
                </c:pt>
                <c:pt idx="180">
                  <c:v>6309.5734448019321</c:v>
                </c:pt>
                <c:pt idx="181">
                  <c:v>6456.5422903465596</c:v>
                </c:pt>
                <c:pt idx="182">
                  <c:v>6606.9344800759645</c:v>
                </c:pt>
                <c:pt idx="183">
                  <c:v>6760.8297539198211</c:v>
                </c:pt>
                <c:pt idx="184">
                  <c:v>6918.3097091893669</c:v>
                </c:pt>
                <c:pt idx="185">
                  <c:v>7079.4578438413873</c:v>
                </c:pt>
                <c:pt idx="186">
                  <c:v>7244.3596007499027</c:v>
                </c:pt>
                <c:pt idx="187">
                  <c:v>7413.1024130091828</c:v>
                </c:pt>
                <c:pt idx="188">
                  <c:v>7585.7757502918375</c:v>
                </c:pt>
                <c:pt idx="189">
                  <c:v>7762.4711662869231</c:v>
                </c:pt>
                <c:pt idx="190">
                  <c:v>7943.2823472428208</c:v>
                </c:pt>
                <c:pt idx="191">
                  <c:v>8128.3051616409975</c:v>
                </c:pt>
                <c:pt idx="192">
                  <c:v>8317.6377110267131</c:v>
                </c:pt>
                <c:pt idx="193">
                  <c:v>8511.3803820237772</c:v>
                </c:pt>
                <c:pt idx="194">
                  <c:v>8709.6358995608098</c:v>
                </c:pt>
                <c:pt idx="195">
                  <c:v>8912.509381337466</c:v>
                </c:pt>
                <c:pt idx="196">
                  <c:v>9120.1083935590977</c:v>
                </c:pt>
                <c:pt idx="197">
                  <c:v>9332.5430079699199</c:v>
                </c:pt>
                <c:pt idx="198">
                  <c:v>9549.9258602143673</c:v>
                </c:pt>
                <c:pt idx="199">
                  <c:v>9772.3722095581143</c:v>
                </c:pt>
                <c:pt idx="200">
                  <c:v>10000</c:v>
                </c:pt>
                <c:pt idx="201">
                  <c:v>10232.929922807547</c:v>
                </c:pt>
                <c:pt idx="202">
                  <c:v>10471.285480508999</c:v>
                </c:pt>
                <c:pt idx="203">
                  <c:v>10715.193052376069</c:v>
                </c:pt>
                <c:pt idx="204">
                  <c:v>10964.781961431863</c:v>
                </c:pt>
                <c:pt idx="205">
                  <c:v>11220.184543019637</c:v>
                </c:pt>
                <c:pt idx="206">
                  <c:v>11481.536214968839</c:v>
                </c:pt>
                <c:pt idx="207">
                  <c:v>11748.975549395294</c:v>
                </c:pt>
                <c:pt idx="208">
                  <c:v>12022.644346174138</c:v>
                </c:pt>
                <c:pt idx="209">
                  <c:v>12302.687708123824</c:v>
                </c:pt>
                <c:pt idx="210">
                  <c:v>12589.25411794168</c:v>
                </c:pt>
                <c:pt idx="211">
                  <c:v>12882.495516931347</c:v>
                </c:pt>
                <c:pt idx="212">
                  <c:v>13182.567385564089</c:v>
                </c:pt>
                <c:pt idx="213">
                  <c:v>13489.628825916541</c:v>
                </c:pt>
                <c:pt idx="214">
                  <c:v>13803.842646028863</c:v>
                </c:pt>
                <c:pt idx="215">
                  <c:v>14125.375446227545</c:v>
                </c:pt>
                <c:pt idx="216">
                  <c:v>14454.397707459288</c:v>
                </c:pt>
                <c:pt idx="217">
                  <c:v>14791.083881682087</c:v>
                </c:pt>
                <c:pt idx="218">
                  <c:v>15135.612484362093</c:v>
                </c:pt>
                <c:pt idx="219">
                  <c:v>15488.166189124822</c:v>
                </c:pt>
                <c:pt idx="220">
                  <c:v>15848.931924611155</c:v>
                </c:pt>
                <c:pt idx="221">
                  <c:v>16218.100973589308</c:v>
                </c:pt>
                <c:pt idx="222">
                  <c:v>16595.869074375627</c:v>
                </c:pt>
                <c:pt idx="223">
                  <c:v>16982.436524617446</c:v>
                </c:pt>
                <c:pt idx="224">
                  <c:v>17378.008287493773</c:v>
                </c:pt>
                <c:pt idx="225">
                  <c:v>17782.794100389245</c:v>
                </c:pt>
                <c:pt idx="226">
                  <c:v>18197.008586099833</c:v>
                </c:pt>
                <c:pt idx="227">
                  <c:v>18620.871366628686</c:v>
                </c:pt>
                <c:pt idx="228">
                  <c:v>19054.607179632483</c:v>
                </c:pt>
                <c:pt idx="229">
                  <c:v>19498.445997580464</c:v>
                </c:pt>
                <c:pt idx="230">
                  <c:v>19952.623149688803</c:v>
                </c:pt>
                <c:pt idx="231">
                  <c:v>20417.379446695319</c:v>
                </c:pt>
                <c:pt idx="232">
                  <c:v>20892.961308540398</c:v>
                </c:pt>
                <c:pt idx="233">
                  <c:v>21379.620895022344</c:v>
                </c:pt>
                <c:pt idx="234">
                  <c:v>21877.616239495528</c:v>
                </c:pt>
                <c:pt idx="235">
                  <c:v>22387.211385683418</c:v>
                </c:pt>
                <c:pt idx="236">
                  <c:v>22908.676527677748</c:v>
                </c:pt>
                <c:pt idx="237">
                  <c:v>23442.288153199239</c:v>
                </c:pt>
                <c:pt idx="238">
                  <c:v>23988.32919019492</c:v>
                </c:pt>
                <c:pt idx="239">
                  <c:v>24547.089156850339</c:v>
                </c:pt>
                <c:pt idx="240">
                  <c:v>25118.864315095812</c:v>
                </c:pt>
                <c:pt idx="241">
                  <c:v>25703.957827688668</c:v>
                </c:pt>
                <c:pt idx="242">
                  <c:v>26302.679918953821</c:v>
                </c:pt>
                <c:pt idx="243">
                  <c:v>26915.348039269185</c:v>
                </c:pt>
                <c:pt idx="244">
                  <c:v>27542.28703338169</c:v>
                </c:pt>
                <c:pt idx="245">
                  <c:v>28183.829312644561</c:v>
                </c:pt>
                <c:pt idx="246">
                  <c:v>28840.315031266076</c:v>
                </c:pt>
                <c:pt idx="247">
                  <c:v>29512.092266663898</c:v>
                </c:pt>
                <c:pt idx="248">
                  <c:v>30199.517204020176</c:v>
                </c:pt>
                <c:pt idx="249">
                  <c:v>30902.954325135921</c:v>
                </c:pt>
                <c:pt idx="250">
                  <c:v>31622.776601684531</c:v>
                </c:pt>
                <c:pt idx="251">
                  <c:v>32359.36569296358</c:v>
                </c:pt>
                <c:pt idx="252">
                  <c:v>33113.112148259883</c:v>
                </c:pt>
                <c:pt idx="253">
                  <c:v>33884.415613921039</c:v>
                </c:pt>
                <c:pt idx="254">
                  <c:v>34673.685045253958</c:v>
                </c:pt>
                <c:pt idx="255">
                  <c:v>35481.338923358424</c:v>
                </c:pt>
                <c:pt idx="256">
                  <c:v>36307.805477010959</c:v>
                </c:pt>
                <c:pt idx="257">
                  <c:v>37153.522909718165</c:v>
                </c:pt>
                <c:pt idx="258">
                  <c:v>38018.939632056979</c:v>
                </c:pt>
                <c:pt idx="259">
                  <c:v>38904.514499429002</c:v>
                </c:pt>
                <c:pt idx="260">
                  <c:v>39810.717055350688</c:v>
                </c:pt>
                <c:pt idx="261">
                  <c:v>40738.02778041226</c:v>
                </c:pt>
                <c:pt idx="262">
                  <c:v>41686.938347034535</c:v>
                </c:pt>
                <c:pt idx="263">
                  <c:v>42657.95188016029</c:v>
                </c:pt>
                <c:pt idx="264">
                  <c:v>43651.583224017639</c:v>
                </c:pt>
                <c:pt idx="265">
                  <c:v>44668.359215097371</c:v>
                </c:pt>
                <c:pt idx="266">
                  <c:v>45708.818961488585</c:v>
                </c:pt>
                <c:pt idx="267">
                  <c:v>46773.514128720919</c:v>
                </c:pt>
                <c:pt idx="268">
                  <c:v>47863.009232264958</c:v>
                </c:pt>
                <c:pt idx="269">
                  <c:v>48977.881936845763</c:v>
                </c:pt>
                <c:pt idx="270">
                  <c:v>50118.7233627284</c:v>
                </c:pt>
                <c:pt idx="271">
                  <c:v>51286.138399137766</c:v>
                </c:pt>
                <c:pt idx="272">
                  <c:v>52480.746024978471</c:v>
                </c:pt>
                <c:pt idx="273">
                  <c:v>53703.179637026609</c:v>
                </c:pt>
                <c:pt idx="274">
                  <c:v>54954.087385763814</c:v>
                </c:pt>
                <c:pt idx="275">
                  <c:v>56234.132519036291</c:v>
                </c:pt>
                <c:pt idx="276">
                  <c:v>57543.9937337171</c:v>
                </c:pt>
                <c:pt idx="277">
                  <c:v>58884.365535560224</c:v>
                </c:pt>
                <c:pt idx="278">
                  <c:v>60255.958607437242</c:v>
                </c:pt>
                <c:pt idx="279">
                  <c:v>61659.500186149708</c:v>
                </c:pt>
                <c:pt idx="280">
                  <c:v>63095.734448020849</c:v>
                </c:pt>
                <c:pt idx="281">
                  <c:v>64565.422903467101</c:v>
                </c:pt>
                <c:pt idx="282">
                  <c:v>66069.344800761188</c:v>
                </c:pt>
                <c:pt idx="283">
                  <c:v>67608.29753919979</c:v>
                </c:pt>
                <c:pt idx="284">
                  <c:v>69183.097091895295</c:v>
                </c:pt>
                <c:pt idx="285">
                  <c:v>70794.578438415469</c:v>
                </c:pt>
                <c:pt idx="286">
                  <c:v>72443.596007500717</c:v>
                </c:pt>
                <c:pt idx="287">
                  <c:v>74131.024130093487</c:v>
                </c:pt>
                <c:pt idx="288">
                  <c:v>75857.757502920154</c:v>
                </c:pt>
                <c:pt idx="289">
                  <c:v>77624.711662870977</c:v>
                </c:pt>
                <c:pt idx="290">
                  <c:v>79432.823472430129</c:v>
                </c:pt>
                <c:pt idx="291">
                  <c:v>81283.051616411802</c:v>
                </c:pt>
                <c:pt idx="292">
                  <c:v>83176.377110270929</c:v>
                </c:pt>
                <c:pt idx="293">
                  <c:v>85113.803820239584</c:v>
                </c:pt>
                <c:pt idx="294">
                  <c:v>87096.358995612216</c:v>
                </c:pt>
                <c:pt idx="295">
                  <c:v>89125.093813378786</c:v>
                </c:pt>
                <c:pt idx="296">
                  <c:v>91201.083935595307</c:v>
                </c:pt>
                <c:pt idx="297">
                  <c:v>93325.430079703525</c:v>
                </c:pt>
                <c:pt idx="298">
                  <c:v>95499.258602148111</c:v>
                </c:pt>
                <c:pt idx="299">
                  <c:v>97723.722095585676</c:v>
                </c:pt>
                <c:pt idx="300">
                  <c:v>100000.00000000471</c:v>
                </c:pt>
                <c:pt idx="301">
                  <c:v>102329.29922808021</c:v>
                </c:pt>
                <c:pt idx="302">
                  <c:v>104712.85480509486</c:v>
                </c:pt>
                <c:pt idx="303">
                  <c:v>107151.93052376565</c:v>
                </c:pt>
                <c:pt idx="304">
                  <c:v>109647.81961432361</c:v>
                </c:pt>
                <c:pt idx="305">
                  <c:v>112201.84543020178</c:v>
                </c:pt>
                <c:pt idx="306">
                  <c:v>114815.36214969361</c:v>
                </c:pt>
                <c:pt idx="307">
                  <c:v>117489.75549395839</c:v>
                </c:pt>
                <c:pt idx="308">
                  <c:v>120226.44346174685</c:v>
                </c:pt>
                <c:pt idx="309">
                  <c:v>123026.87708124405</c:v>
                </c:pt>
                <c:pt idx="310">
                  <c:v>125892.54117942275</c:v>
                </c:pt>
                <c:pt idx="311">
                  <c:v>128824.95516931932</c:v>
                </c:pt>
                <c:pt idx="312">
                  <c:v>131825.67385564678</c:v>
                </c:pt>
                <c:pt idx="313">
                  <c:v>134896.28825917176</c:v>
                </c:pt>
                <c:pt idx="314">
                  <c:v>138038.42646029504</c:v>
                </c:pt>
                <c:pt idx="315">
                  <c:v>141253.75446228212</c:v>
                </c:pt>
                <c:pt idx="316">
                  <c:v>144543.97707459933</c:v>
                </c:pt>
                <c:pt idx="317">
                  <c:v>147910.83881682772</c:v>
                </c:pt>
                <c:pt idx="318">
                  <c:v>151356.12484362794</c:v>
                </c:pt>
                <c:pt idx="319">
                  <c:v>154881.66189125541</c:v>
                </c:pt>
                <c:pt idx="320">
                  <c:v>158489.3192461188</c:v>
                </c:pt>
                <c:pt idx="321">
                  <c:v>162181.00973590088</c:v>
                </c:pt>
                <c:pt idx="322">
                  <c:v>165958.69074376384</c:v>
                </c:pt>
                <c:pt idx="323">
                  <c:v>169824.36524618237</c:v>
                </c:pt>
                <c:pt idx="324">
                  <c:v>173780.08287494563</c:v>
                </c:pt>
                <c:pt idx="325">
                  <c:v>177827.94100390084</c:v>
                </c:pt>
                <c:pt idx="326">
                  <c:v>181970.0858610071</c:v>
                </c:pt>
                <c:pt idx="327">
                  <c:v>186208.71366629537</c:v>
                </c:pt>
                <c:pt idx="328">
                  <c:v>190546.07179633353</c:v>
                </c:pt>
                <c:pt idx="329">
                  <c:v>194984.45997581352</c:v>
                </c:pt>
                <c:pt idx="330">
                  <c:v>199526.2314968975</c:v>
                </c:pt>
                <c:pt idx="331">
                  <c:v>204173.79446696263</c:v>
                </c:pt>
                <c:pt idx="332">
                  <c:v>208929.61308541353</c:v>
                </c:pt>
                <c:pt idx="333">
                  <c:v>213796.20895023298</c:v>
                </c:pt>
                <c:pt idx="334">
                  <c:v>218776.16239496562</c:v>
                </c:pt>
                <c:pt idx="335">
                  <c:v>223872.11385684973</c:v>
                </c:pt>
                <c:pt idx="336">
                  <c:v>229086.76527679298</c:v>
                </c:pt>
                <c:pt idx="337">
                  <c:v>234422.88153200864</c:v>
                </c:pt>
                <c:pt idx="338">
                  <c:v>239883.29190196586</c:v>
                </c:pt>
                <c:pt idx="339">
                  <c:v>245470.89156852019</c:v>
                </c:pt>
                <c:pt idx="340">
                  <c:v>251188.64315097555</c:v>
                </c:pt>
                <c:pt idx="341">
                  <c:v>257039.57827690477</c:v>
                </c:pt>
                <c:pt idx="342">
                  <c:v>263026.79918955651</c:v>
                </c:pt>
                <c:pt idx="343">
                  <c:v>269153.48039271031</c:v>
                </c:pt>
                <c:pt idx="344">
                  <c:v>275422.87033383577</c:v>
                </c:pt>
                <c:pt idx="345">
                  <c:v>281838.2931264654</c:v>
                </c:pt>
                <c:pt idx="346">
                  <c:v>288403.1503126811</c:v>
                </c:pt>
                <c:pt idx="347">
                  <c:v>295120.922666659</c:v>
                </c:pt>
                <c:pt idx="348">
                  <c:v>301995.1720402225</c:v>
                </c:pt>
                <c:pt idx="349">
                  <c:v>309029.54325138091</c:v>
                </c:pt>
                <c:pt idx="350">
                  <c:v>316227.76601686032</c:v>
                </c:pt>
                <c:pt idx="351">
                  <c:v>323593.6569296511</c:v>
                </c:pt>
                <c:pt idx="352">
                  <c:v>331131.1214826139</c:v>
                </c:pt>
                <c:pt idx="353">
                  <c:v>338844.15613922582</c:v>
                </c:pt>
                <c:pt idx="354">
                  <c:v>346736.85045255604</c:v>
                </c:pt>
                <c:pt idx="355">
                  <c:v>354813.38923360041</c:v>
                </c:pt>
                <c:pt idx="356">
                  <c:v>363078.05477012682</c:v>
                </c:pt>
                <c:pt idx="357">
                  <c:v>371535.22909719788</c:v>
                </c:pt>
                <c:pt idx="358">
                  <c:v>380189.39632058778</c:v>
                </c:pt>
                <c:pt idx="359">
                  <c:v>389045.14499430778</c:v>
                </c:pt>
                <c:pt idx="360">
                  <c:v>398107.17055352498</c:v>
                </c:pt>
                <c:pt idx="361">
                  <c:v>407380.27780414105</c:v>
                </c:pt>
                <c:pt idx="362">
                  <c:v>416869.38347036514</c:v>
                </c:pt>
                <c:pt idx="363">
                  <c:v>426579.51880162227</c:v>
                </c:pt>
                <c:pt idx="364">
                  <c:v>436515.83224019624</c:v>
                </c:pt>
                <c:pt idx="365">
                  <c:v>446683.59215099411</c:v>
                </c:pt>
                <c:pt idx="366">
                  <c:v>457088.18961490749</c:v>
                </c:pt>
                <c:pt idx="367">
                  <c:v>467735.14128723129</c:v>
                </c:pt>
                <c:pt idx="368">
                  <c:v>478630.09232267219</c:v>
                </c:pt>
                <c:pt idx="369">
                  <c:v>489778.81936847995</c:v>
                </c:pt>
                <c:pt idx="370">
                  <c:v>501187.23362730764</c:v>
                </c:pt>
                <c:pt idx="371">
                  <c:v>512861.383991401</c:v>
                </c:pt>
                <c:pt idx="372">
                  <c:v>524807.46024980955</c:v>
                </c:pt>
                <c:pt idx="373">
                  <c:v>537031.79637029045</c:v>
                </c:pt>
                <c:pt idx="374">
                  <c:v>549540.87385766313</c:v>
                </c:pt>
                <c:pt idx="375">
                  <c:v>562341.32519038848</c:v>
                </c:pt>
                <c:pt idx="376">
                  <c:v>575439.93733719713</c:v>
                </c:pt>
                <c:pt idx="377">
                  <c:v>588843.65535563009</c:v>
                </c:pt>
                <c:pt idx="378">
                  <c:v>602559.58607441373</c:v>
                </c:pt>
                <c:pt idx="379">
                  <c:v>616595.00186153932</c:v>
                </c:pt>
                <c:pt idx="380">
                  <c:v>630957.34448025166</c:v>
                </c:pt>
                <c:pt idx="381">
                  <c:v>645654.22903471533</c:v>
                </c:pt>
                <c:pt idx="382">
                  <c:v>660693.44800765836</c:v>
                </c:pt>
                <c:pt idx="383">
                  <c:v>676082.97539204429</c:v>
                </c:pt>
                <c:pt idx="384">
                  <c:v>691830.97091900045</c:v>
                </c:pt>
                <c:pt idx="385">
                  <c:v>707945.78438420314</c:v>
                </c:pt>
                <c:pt idx="386">
                  <c:v>724435.96007505804</c:v>
                </c:pt>
                <c:pt idx="387">
                  <c:v>741310.24130098708</c:v>
                </c:pt>
                <c:pt idx="388">
                  <c:v>758577.57502925477</c:v>
                </c:pt>
                <c:pt idx="389">
                  <c:v>776247.11662876303</c:v>
                </c:pt>
                <c:pt idx="390">
                  <c:v>794328.23472435586</c:v>
                </c:pt>
                <c:pt idx="391">
                  <c:v>812830.51616417523</c:v>
                </c:pt>
                <c:pt idx="392">
                  <c:v>831763.77110274858</c:v>
                </c:pt>
                <c:pt idx="393">
                  <c:v>851138.03820245573</c:v>
                </c:pt>
                <c:pt idx="394">
                  <c:v>870963.5899561618</c:v>
                </c:pt>
                <c:pt idx="395">
                  <c:v>891250.93813382846</c:v>
                </c:pt>
                <c:pt idx="396">
                  <c:v>912010.83935599448</c:v>
                </c:pt>
                <c:pt idx="397">
                  <c:v>933254.30079707771</c:v>
                </c:pt>
                <c:pt idx="398">
                  <c:v>954992.58602152625</c:v>
                </c:pt>
                <c:pt idx="399">
                  <c:v>977237.22095590306</c:v>
                </c:pt>
                <c:pt idx="400">
                  <c:v>1000000.0000000926</c:v>
                </c:pt>
                <c:pt idx="401">
                  <c:v>1023292.9922808487</c:v>
                </c:pt>
                <c:pt idx="402">
                  <c:v>1047128.548050998</c:v>
                </c:pt>
                <c:pt idx="403">
                  <c:v>1071519.3052377072</c:v>
                </c:pt>
                <c:pt idx="404">
                  <c:v>1096478.1961432882</c:v>
                </c:pt>
                <c:pt idx="405">
                  <c:v>1122018.4543020669</c:v>
                </c:pt>
                <c:pt idx="406">
                  <c:v>1148153.6214969885</c:v>
                </c:pt>
                <c:pt idx="407">
                  <c:v>1174897.5549396398</c:v>
                </c:pt>
                <c:pt idx="408">
                  <c:v>1202264.4346175254</c:v>
                </c:pt>
                <c:pt idx="409">
                  <c:v>1230268.7708124965</c:v>
                </c:pt>
                <c:pt idx="410">
                  <c:v>1258925.4117942825</c:v>
                </c:pt>
                <c:pt idx="411">
                  <c:v>1288249.5516932542</c:v>
                </c:pt>
                <c:pt idx="412">
                  <c:v>1318256.7385565301</c:v>
                </c:pt>
                <c:pt idx="413">
                  <c:v>1348962.8825917793</c:v>
                </c:pt>
                <c:pt idx="414">
                  <c:v>1380384.2646030132</c:v>
                </c:pt>
                <c:pt idx="415">
                  <c:v>1412537.5446228881</c:v>
                </c:pt>
                <c:pt idx="416">
                  <c:v>1445439.7707460616</c:v>
                </c:pt>
                <c:pt idx="417">
                  <c:v>1479108.3881683447</c:v>
                </c:pt>
                <c:pt idx="418">
                  <c:v>1513561.2484363485</c:v>
                </c:pt>
                <c:pt idx="419">
                  <c:v>1548816.6189126275</c:v>
                </c:pt>
                <c:pt idx="420">
                  <c:v>1584893.1924612629</c:v>
                </c:pt>
                <c:pt idx="421">
                  <c:v>1621810.0973591171</c:v>
                </c:pt>
                <c:pt idx="422">
                  <c:v>1659586.9074377548</c:v>
                </c:pt>
                <c:pt idx="423">
                  <c:v>1698243.652461943</c:v>
                </c:pt>
                <c:pt idx="424">
                  <c:v>1737800.8287495789</c:v>
                </c:pt>
                <c:pt idx="425">
                  <c:v>1778279.4100391273</c:v>
                </c:pt>
                <c:pt idx="426">
                  <c:v>1819700.8586101958</c:v>
                </c:pt>
                <c:pt idx="427">
                  <c:v>1862087.1366630846</c:v>
                </c:pt>
                <c:pt idx="428">
                  <c:v>1905460.7179634692</c:v>
                </c:pt>
                <c:pt idx="429">
                  <c:v>1949844.5997582723</c:v>
                </c:pt>
                <c:pt idx="430">
                  <c:v>1995262.3149691082</c:v>
                </c:pt>
                <c:pt idx="431">
                  <c:v>2041737.9446697666</c:v>
                </c:pt>
                <c:pt idx="432">
                  <c:v>2089296.1308542823</c:v>
                </c:pt>
                <c:pt idx="433">
                  <c:v>2137962.0895024803</c:v>
                </c:pt>
                <c:pt idx="434">
                  <c:v>2187761.6239498062</c:v>
                </c:pt>
                <c:pt idx="435">
                  <c:v>2238721.138568603</c:v>
                </c:pt>
                <c:pt idx="436">
                  <c:v>2290867.6527680382</c:v>
                </c:pt>
                <c:pt idx="437">
                  <c:v>2344228.8153201933</c:v>
                </c:pt>
                <c:pt idx="438">
                  <c:v>2398832.9190197675</c:v>
                </c:pt>
                <c:pt idx="439">
                  <c:v>2454708.9156853179</c:v>
                </c:pt>
                <c:pt idx="440">
                  <c:v>2511886.4315098748</c:v>
                </c:pt>
                <c:pt idx="441">
                  <c:v>2570395.7827691603</c:v>
                </c:pt>
                <c:pt idx="442">
                  <c:v>2630267.991895685</c:v>
                </c:pt>
                <c:pt idx="443">
                  <c:v>2691534.8039272306</c:v>
                </c:pt>
                <c:pt idx="444">
                  <c:v>2754228.703338488</c:v>
                </c:pt>
                <c:pt idx="445">
                  <c:v>2818382.9312647828</c:v>
                </c:pt>
                <c:pt idx="446">
                  <c:v>2884031.5031269374</c:v>
                </c:pt>
                <c:pt idx="447">
                  <c:v>2951209.2266667299</c:v>
                </c:pt>
                <c:pt idx="448">
                  <c:v>3019951.7204023674</c:v>
                </c:pt>
                <c:pt idx="449">
                  <c:v>3090295.4325139499</c:v>
                </c:pt>
                <c:pt idx="450">
                  <c:v>3162277.660168747</c:v>
                </c:pt>
                <c:pt idx="451">
                  <c:v>3235936.5692966641</c:v>
                </c:pt>
                <c:pt idx="452">
                  <c:v>3311311.2148262952</c:v>
                </c:pt>
                <c:pt idx="453">
                  <c:v>3388441.5613924181</c:v>
                </c:pt>
                <c:pt idx="454">
                  <c:v>3467368.5045257183</c:v>
                </c:pt>
                <c:pt idx="455">
                  <c:v>3548133.8923361655</c:v>
                </c:pt>
                <c:pt idx="456">
                  <c:v>3630780.5477014398</c:v>
                </c:pt>
                <c:pt idx="457">
                  <c:v>3715352.2909721546</c:v>
                </c:pt>
                <c:pt idx="458">
                  <c:v>3801893.9632060509</c:v>
                </c:pt>
                <c:pt idx="459">
                  <c:v>3890451.4499432547</c:v>
                </c:pt>
                <c:pt idx="460">
                  <c:v>3981071.7055354384</c:v>
                </c:pt>
                <c:pt idx="461">
                  <c:v>4073802.778041604</c:v>
                </c:pt>
                <c:pt idx="462">
                  <c:v>4168693.8347038412</c:v>
                </c:pt>
                <c:pt idx="463">
                  <c:v>4265795.1880164174</c:v>
                </c:pt>
                <c:pt idx="464">
                  <c:v>4365158.322402169</c:v>
                </c:pt>
                <c:pt idx="465">
                  <c:v>4466835.921510255</c:v>
                </c:pt>
                <c:pt idx="466">
                  <c:v>4570881.8961493801</c:v>
                </c:pt>
                <c:pt idx="467">
                  <c:v>4677351.4128726339</c:v>
                </c:pt>
                <c:pt idx="468">
                  <c:v>4786300.9232270503</c:v>
                </c:pt>
                <c:pt idx="469">
                  <c:v>4897788.1936851442</c:v>
                </c:pt>
                <c:pt idx="470">
                  <c:v>5011872.3362734206</c:v>
                </c:pt>
                <c:pt idx="471">
                  <c:v>5128613.8399143713</c:v>
                </c:pt>
                <c:pt idx="472">
                  <c:v>5248074.602498455</c:v>
                </c:pt>
                <c:pt idx="473">
                  <c:v>5370317.9637032738</c:v>
                </c:pt>
                <c:pt idx="474">
                  <c:v>5495408.7385770082</c:v>
                </c:pt>
                <c:pt idx="475">
                  <c:v>5623413.2519042809</c:v>
                </c:pt>
                <c:pt idx="476">
                  <c:v>5754399.3733723778</c:v>
                </c:pt>
                <c:pt idx="477">
                  <c:v>5888436.5535567049</c:v>
                </c:pt>
                <c:pt idx="478">
                  <c:v>6025595.8607444111</c:v>
                </c:pt>
                <c:pt idx="479">
                  <c:v>6165950.0186156854</c:v>
                </c:pt>
                <c:pt idx="480">
                  <c:v>6309573.444802816</c:v>
                </c:pt>
                <c:pt idx="481">
                  <c:v>6456542.2903474588</c:v>
                </c:pt>
                <c:pt idx="482">
                  <c:v>6606934.4800768839</c:v>
                </c:pt>
                <c:pt idx="483">
                  <c:v>6760829.7539207507</c:v>
                </c:pt>
                <c:pt idx="484">
                  <c:v>6918309.7091903305</c:v>
                </c:pt>
                <c:pt idx="485">
                  <c:v>7079457.8438423667</c:v>
                </c:pt>
                <c:pt idx="486">
                  <c:v>7244359.600750911</c:v>
                </c:pt>
                <c:pt idx="487">
                  <c:v>7413102.4130102079</c:v>
                </c:pt>
                <c:pt idx="488">
                  <c:v>7585775.7502928935</c:v>
                </c:pt>
                <c:pt idx="489">
                  <c:v>7762471.1662879968</c:v>
                </c:pt>
                <c:pt idx="490">
                  <c:v>7943282.34724392</c:v>
                </c:pt>
                <c:pt idx="491">
                  <c:v>8128305.1616421212</c:v>
                </c:pt>
                <c:pt idx="492">
                  <c:v>8317637.7110278793</c:v>
                </c:pt>
                <c:pt idx="493">
                  <c:v>8511380.3820249606</c:v>
                </c:pt>
                <c:pt idx="494">
                  <c:v>8709635.8995620143</c:v>
                </c:pt>
                <c:pt idx="495">
                  <c:v>8912509.3813386895</c:v>
                </c:pt>
                <c:pt idx="496">
                  <c:v>9120108.393560376</c:v>
                </c:pt>
                <c:pt idx="497">
                  <c:v>9332543.0079712179</c:v>
                </c:pt>
                <c:pt idx="498">
                  <c:v>9549925.8602156974</c:v>
                </c:pt>
                <c:pt idx="499">
                  <c:v>9772372.2095594574</c:v>
                </c:pt>
                <c:pt idx="500">
                  <c:v>10000000.000001399</c:v>
                </c:pt>
                <c:pt idx="501">
                  <c:v>10232929.922808971</c:v>
                </c:pt>
                <c:pt idx="502">
                  <c:v>10471285.480510458</c:v>
                </c:pt>
                <c:pt idx="503">
                  <c:v>10715193.052377559</c:v>
                </c:pt>
                <c:pt idx="504">
                  <c:v>10964781.961433399</c:v>
                </c:pt>
                <c:pt idx="505">
                  <c:v>11220184.543021198</c:v>
                </c:pt>
                <c:pt idx="506">
                  <c:v>11481536.214970427</c:v>
                </c:pt>
                <c:pt idx="507">
                  <c:v>11748975.54939693</c:v>
                </c:pt>
                <c:pt idx="508">
                  <c:v>12022644.346176079</c:v>
                </c:pt>
                <c:pt idx="509">
                  <c:v>12302687.708125811</c:v>
                </c:pt>
                <c:pt idx="510">
                  <c:v>12589254.117943712</c:v>
                </c:pt>
                <c:pt idx="511">
                  <c:v>12882495.516933426</c:v>
                </c:pt>
                <c:pt idx="512">
                  <c:v>13182567.385566227</c:v>
                </c:pt>
                <c:pt idx="513">
                  <c:v>13489628.825918742</c:v>
                </c:pt>
                <c:pt idx="514">
                  <c:v>13803842.64603108</c:v>
                </c:pt>
                <c:pt idx="515">
                  <c:v>14125375.446229823</c:v>
                </c:pt>
                <c:pt idx="516">
                  <c:v>14454397.707461633</c:v>
                </c:pt>
                <c:pt idx="517">
                  <c:v>14791083.881684486</c:v>
                </c:pt>
                <c:pt idx="518">
                  <c:v>15135612.484364549</c:v>
                </c:pt>
                <c:pt idx="519">
                  <c:v>15488166.189127307</c:v>
                </c:pt>
                <c:pt idx="520">
                  <c:v>15848931.924613714</c:v>
                </c:pt>
                <c:pt idx="521">
                  <c:v>16218100.973591939</c:v>
                </c:pt>
                <c:pt idx="522">
                  <c:v>16595869.074378304</c:v>
                </c:pt>
                <c:pt idx="523">
                  <c:v>16982436.524620201</c:v>
                </c:pt>
                <c:pt idx="524">
                  <c:v>17378008.287496608</c:v>
                </c:pt>
                <c:pt idx="525">
                  <c:v>17782794.100392114</c:v>
                </c:pt>
                <c:pt idx="526">
                  <c:v>18197008.586102787</c:v>
                </c:pt>
                <c:pt idx="527">
                  <c:v>18620871.366631694</c:v>
                </c:pt>
                <c:pt idx="528">
                  <c:v>19054607.179635592</c:v>
                </c:pt>
                <c:pt idx="529">
                  <c:v>19498445.997583646</c:v>
                </c:pt>
                <c:pt idx="530">
                  <c:v>19952623.149692025</c:v>
                </c:pt>
                <c:pt idx="531">
                  <c:v>20417379.446698599</c:v>
                </c:pt>
                <c:pt idx="532">
                  <c:v>20892961.308543772</c:v>
                </c:pt>
                <c:pt idx="533">
                  <c:v>21379620.895025812</c:v>
                </c:pt>
                <c:pt idx="534">
                  <c:v>21877616.239499096</c:v>
                </c:pt>
                <c:pt idx="535">
                  <c:v>22387211.385687009</c:v>
                </c:pt>
                <c:pt idx="536">
                  <c:v>22908676.527681425</c:v>
                </c:pt>
                <c:pt idx="537">
                  <c:v>23442288.15320304</c:v>
                </c:pt>
                <c:pt idx="538">
                  <c:v>23988329.190198813</c:v>
                </c:pt>
                <c:pt idx="539">
                  <c:v>24547089.156854298</c:v>
                </c:pt>
                <c:pt idx="540">
                  <c:v>25118864.315099843</c:v>
                </c:pt>
                <c:pt idx="541">
                  <c:v>25703957.827692818</c:v>
                </c:pt>
                <c:pt idx="542">
                  <c:v>26302679.918958094</c:v>
                </c:pt>
                <c:pt idx="543">
                  <c:v>26915348.039273527</c:v>
                </c:pt>
                <c:pt idx="544">
                  <c:v>27542287.033386134</c:v>
                </c:pt>
                <c:pt idx="545">
                  <c:v>28183829.312649161</c:v>
                </c:pt>
                <c:pt idx="546">
                  <c:v>28840315.031270735</c:v>
                </c:pt>
                <c:pt idx="547">
                  <c:v>29512092.26666864</c:v>
                </c:pt>
                <c:pt idx="548">
                  <c:v>30199517.204025052</c:v>
                </c:pt>
                <c:pt idx="549">
                  <c:v>30902954.325140961</c:v>
                </c:pt>
                <c:pt idx="550">
                  <c:v>31622776.601688966</c:v>
                </c:pt>
                <c:pt idx="551">
                  <c:v>32359365.692968801</c:v>
                </c:pt>
                <c:pt idx="552">
                  <c:v>33113112.14826528</c:v>
                </c:pt>
                <c:pt idx="553">
                  <c:v>33884415.613926567</c:v>
                </c:pt>
                <c:pt idx="554">
                  <c:v>34673685.045259625</c:v>
                </c:pt>
                <c:pt idx="555">
                  <c:v>35481338.923364088</c:v>
                </c:pt>
                <c:pt idx="556">
                  <c:v>36307805.477016889</c:v>
                </c:pt>
                <c:pt idx="557">
                  <c:v>37153522.909724161</c:v>
                </c:pt>
                <c:pt idx="558">
                  <c:v>38018939.632063188</c:v>
                </c:pt>
                <c:pt idx="559">
                  <c:v>38904514.499435283</c:v>
                </c:pt>
                <c:pt idx="560">
                  <c:v>39810717.055357039</c:v>
                </c:pt>
                <c:pt idx="561">
                  <c:v>40738027.780418836</c:v>
                </c:pt>
                <c:pt idx="562">
                  <c:v>41686938.347041272</c:v>
                </c:pt>
                <c:pt idx="563">
                  <c:v>42657951.880167171</c:v>
                </c:pt>
                <c:pt idx="564">
                  <c:v>43651583.224024683</c:v>
                </c:pt>
                <c:pt idx="565">
                  <c:v>44668359.215104662</c:v>
                </c:pt>
                <c:pt idx="566">
                  <c:v>45708818.961495966</c:v>
                </c:pt>
                <c:pt idx="567">
                  <c:v>46773514.128728472</c:v>
                </c:pt>
                <c:pt idx="568">
                  <c:v>47863009.232272685</c:v>
                </c:pt>
                <c:pt idx="569">
                  <c:v>48977881.936853759</c:v>
                </c:pt>
                <c:pt idx="570">
                  <c:v>50118723.362736568</c:v>
                </c:pt>
                <c:pt idx="571">
                  <c:v>51286138.399145961</c:v>
                </c:pt>
                <c:pt idx="572">
                  <c:v>52480746.024986945</c:v>
                </c:pt>
                <c:pt idx="573">
                  <c:v>53703179.637035273</c:v>
                </c:pt>
                <c:pt idx="574">
                  <c:v>54954087.385772683</c:v>
                </c:pt>
                <c:pt idx="575">
                  <c:v>56234132.519045368</c:v>
                </c:pt>
                <c:pt idx="576">
                  <c:v>57543993.733726382</c:v>
                </c:pt>
                <c:pt idx="577">
                  <c:v>58884365.535569832</c:v>
                </c:pt>
                <c:pt idx="578">
                  <c:v>60255958.607446961</c:v>
                </c:pt>
                <c:pt idx="579">
                  <c:v>61659500.186159655</c:v>
                </c:pt>
                <c:pt idx="580">
                  <c:v>63095734.448031031</c:v>
                </c:pt>
                <c:pt idx="581">
                  <c:v>64565422.903477632</c:v>
                </c:pt>
                <c:pt idx="582">
                  <c:v>66069344.800771847</c:v>
                </c:pt>
                <c:pt idx="583">
                  <c:v>67608297.539210707</c:v>
                </c:pt>
                <c:pt idx="584">
                  <c:v>69183097.091906458</c:v>
                </c:pt>
                <c:pt idx="585">
                  <c:v>70794578.438426882</c:v>
                </c:pt>
                <c:pt idx="586">
                  <c:v>72443596.007512525</c:v>
                </c:pt>
                <c:pt idx="587">
                  <c:v>74131024.130105585</c:v>
                </c:pt>
                <c:pt idx="588">
                  <c:v>75857757.502932385</c:v>
                </c:pt>
                <c:pt idx="589">
                  <c:v>77624711.662883505</c:v>
                </c:pt>
                <c:pt idx="590">
                  <c:v>79432823.472442955</c:v>
                </c:pt>
                <c:pt idx="591">
                  <c:v>81283051.616425052</c:v>
                </c:pt>
                <c:pt idx="592">
                  <c:v>83176377.110282585</c:v>
                </c:pt>
                <c:pt idx="593">
                  <c:v>85113803.820253327</c:v>
                </c:pt>
                <c:pt idx="594">
                  <c:v>87096358.995624259</c:v>
                </c:pt>
                <c:pt idx="595">
                  <c:v>89125093.813393027</c:v>
                </c:pt>
                <c:pt idx="596">
                  <c:v>91201083.935609847</c:v>
                </c:pt>
                <c:pt idx="597">
                  <c:v>93325430.079718754</c:v>
                </c:pt>
                <c:pt idx="598">
                  <c:v>95499258.602163702</c:v>
                </c:pt>
                <c:pt idx="599">
                  <c:v>97723722.095601618</c:v>
                </c:pt>
                <c:pt idx="600">
                  <c:v>100000000.00002068</c:v>
                </c:pt>
                <c:pt idx="601">
                  <c:v>102329299.22809692</c:v>
                </c:pt>
                <c:pt idx="602">
                  <c:v>104712854.80511194</c:v>
                </c:pt>
                <c:pt idx="603">
                  <c:v>107151930.52378313</c:v>
                </c:pt>
                <c:pt idx="604">
                  <c:v>109647819.61434153</c:v>
                </c:pt>
                <c:pt idx="605">
                  <c:v>112201845.43021989</c:v>
                </c:pt>
                <c:pt idx="606">
                  <c:v>114815362.14971235</c:v>
                </c:pt>
                <c:pt idx="607">
                  <c:v>117489755.49397758</c:v>
                </c:pt>
                <c:pt idx="608">
                  <c:v>120226443.46176647</c:v>
                </c:pt>
                <c:pt idx="609">
                  <c:v>123026877.08126393</c:v>
                </c:pt>
                <c:pt idx="610">
                  <c:v>125892541.17944308</c:v>
                </c:pt>
                <c:pt idx="611">
                  <c:v>128824955.16934036</c:v>
                </c:pt>
                <c:pt idx="612">
                  <c:v>131825673.85566828</c:v>
                </c:pt>
                <c:pt idx="613">
                  <c:v>134896288.25919357</c:v>
                </c:pt>
                <c:pt idx="614">
                  <c:v>138038426.46031731</c:v>
                </c:pt>
                <c:pt idx="615">
                  <c:v>141253754.46230492</c:v>
                </c:pt>
                <c:pt idx="616">
                  <c:v>144543977.07462293</c:v>
                </c:pt>
                <c:pt idx="617">
                  <c:v>147910838.81685162</c:v>
                </c:pt>
                <c:pt idx="618">
                  <c:v>151356124.84365237</c:v>
                </c:pt>
                <c:pt idx="619">
                  <c:v>154881661.89128041</c:v>
                </c:pt>
                <c:pt idx="620">
                  <c:v>158489319.24614435</c:v>
                </c:pt>
                <c:pt idx="621">
                  <c:v>162181009.73592675</c:v>
                </c:pt>
                <c:pt idx="622">
                  <c:v>165958690.7437906</c:v>
                </c:pt>
                <c:pt idx="623">
                  <c:v>169824365.24620977</c:v>
                </c:pt>
                <c:pt idx="624">
                  <c:v>173780082.87497368</c:v>
                </c:pt>
                <c:pt idx="625">
                  <c:v>177827941.00392923</c:v>
                </c:pt>
                <c:pt idx="626">
                  <c:v>181970085.86103681</c:v>
                </c:pt>
                <c:pt idx="627">
                  <c:v>186208713.66632539</c:v>
                </c:pt>
                <c:pt idx="628">
                  <c:v>190546071.79636425</c:v>
                </c:pt>
                <c:pt idx="629">
                  <c:v>194984459.97584498</c:v>
                </c:pt>
                <c:pt idx="630">
                  <c:v>199526231.49693006</c:v>
                </c:pt>
                <c:pt idx="631">
                  <c:v>204173794.46699595</c:v>
                </c:pt>
                <c:pt idx="632">
                  <c:v>208929613.08544725</c:v>
                </c:pt>
                <c:pt idx="633">
                  <c:v>213796208.95026746</c:v>
                </c:pt>
                <c:pt idx="634">
                  <c:v>218776162.39500052</c:v>
                </c:pt>
                <c:pt idx="635">
                  <c:v>223872113.85688108</c:v>
                </c:pt>
                <c:pt idx="636">
                  <c:v>229086765.27682549</c:v>
                </c:pt>
                <c:pt idx="637">
                  <c:v>234422881.5320465</c:v>
                </c:pt>
                <c:pt idx="638">
                  <c:v>239883291.9020046</c:v>
                </c:pt>
                <c:pt idx="639">
                  <c:v>245470891.56855461</c:v>
                </c:pt>
                <c:pt idx="640">
                  <c:v>251188643.15101612</c:v>
                </c:pt>
                <c:pt idx="641">
                  <c:v>257039578.2769458</c:v>
                </c:pt>
                <c:pt idx="642">
                  <c:v>263026799.18959898</c:v>
                </c:pt>
                <c:pt idx="643">
                  <c:v>269153480.39275372</c:v>
                </c:pt>
                <c:pt idx="644">
                  <c:v>275422870.33388025</c:v>
                </c:pt>
                <c:pt idx="645">
                  <c:v>281838293.12651044</c:v>
                </c:pt>
                <c:pt idx="646">
                  <c:v>288403150.31272817</c:v>
                </c:pt>
                <c:pt idx="647">
                  <c:v>295120922.66670662</c:v>
                </c:pt>
                <c:pt idx="648">
                  <c:v>301995172.04027122</c:v>
                </c:pt>
                <c:pt idx="649">
                  <c:v>309029543.25143027</c:v>
                </c:pt>
                <c:pt idx="650">
                  <c:v>316227766.01691192</c:v>
                </c:pt>
                <c:pt idx="651">
                  <c:v>323593656.92970389</c:v>
                </c:pt>
                <c:pt idx="652">
                  <c:v>331131121.48266727</c:v>
                </c:pt>
                <c:pt idx="653">
                  <c:v>338844156.1392805</c:v>
                </c:pt>
                <c:pt idx="654">
                  <c:v>346736850.45261264</c:v>
                </c:pt>
                <c:pt idx="655">
                  <c:v>354813389.23365825</c:v>
                </c:pt>
                <c:pt idx="656">
                  <c:v>363078054.77018601</c:v>
                </c:pt>
                <c:pt idx="657">
                  <c:v>371535229.09725785</c:v>
                </c:pt>
                <c:pt idx="658">
                  <c:v>380189396.32064986</c:v>
                </c:pt>
                <c:pt idx="659">
                  <c:v>389045144.99437124</c:v>
                </c:pt>
                <c:pt idx="660">
                  <c:v>398107170.55359</c:v>
                </c:pt>
                <c:pt idx="661">
                  <c:v>407380277.80420756</c:v>
                </c:pt>
                <c:pt idx="662">
                  <c:v>416869383.47043097</c:v>
                </c:pt>
                <c:pt idx="663">
                  <c:v>426579518.80169189</c:v>
                </c:pt>
                <c:pt idx="664">
                  <c:v>436515832.24026746</c:v>
                </c:pt>
                <c:pt idx="665">
                  <c:v>446683592.15106696</c:v>
                </c:pt>
                <c:pt idx="666">
                  <c:v>457088189.61498129</c:v>
                </c:pt>
                <c:pt idx="667">
                  <c:v>467735141.28730685</c:v>
                </c:pt>
                <c:pt idx="668">
                  <c:v>478630092.3227495</c:v>
                </c:pt>
                <c:pt idx="669">
                  <c:v>489778819.36855984</c:v>
                </c:pt>
                <c:pt idx="670">
                  <c:v>501187233.62738854</c:v>
                </c:pt>
                <c:pt idx="671">
                  <c:v>512861383.99148375</c:v>
                </c:pt>
                <c:pt idx="672">
                  <c:v>524807460.24989426</c:v>
                </c:pt>
                <c:pt idx="673">
                  <c:v>537031796.37037718</c:v>
                </c:pt>
                <c:pt idx="674">
                  <c:v>549540873.85775185</c:v>
                </c:pt>
                <c:pt idx="675">
                  <c:v>562341325.19047928</c:v>
                </c:pt>
                <c:pt idx="676">
                  <c:v>575439937.33729017</c:v>
                </c:pt>
                <c:pt idx="677">
                  <c:v>588843655.35572517</c:v>
                </c:pt>
                <c:pt idx="678">
                  <c:v>602559586.0744971</c:v>
                </c:pt>
                <c:pt idx="679">
                  <c:v>616595001.8616246</c:v>
                </c:pt>
                <c:pt idx="680">
                  <c:v>630957344.48033905</c:v>
                </c:pt>
                <c:pt idx="681">
                  <c:v>645654229.03482068</c:v>
                </c:pt>
                <c:pt idx="682">
                  <c:v>660693448.00776494</c:v>
                </c:pt>
                <c:pt idx="683">
                  <c:v>676082975.39215457</c:v>
                </c:pt>
                <c:pt idx="684">
                  <c:v>691830970.91911328</c:v>
                </c:pt>
                <c:pt idx="685">
                  <c:v>707945784.38431871</c:v>
                </c:pt>
                <c:pt idx="686">
                  <c:v>724435960.07517505</c:v>
                </c:pt>
                <c:pt idx="687">
                  <c:v>741310241.30110669</c:v>
                </c:pt>
                <c:pt idx="688">
                  <c:v>758577575.02937734</c:v>
                </c:pt>
                <c:pt idx="689">
                  <c:v>776247116.6288898</c:v>
                </c:pt>
                <c:pt idx="690">
                  <c:v>794328234.72448397</c:v>
                </c:pt>
                <c:pt idx="691">
                  <c:v>812830516.1643064</c:v>
                </c:pt>
                <c:pt idx="692">
                  <c:v>831763771.10288286</c:v>
                </c:pt>
                <c:pt idx="693">
                  <c:v>851138038.20259321</c:v>
                </c:pt>
                <c:pt idx="694">
                  <c:v>870963589.9563024</c:v>
                </c:pt>
                <c:pt idx="695">
                  <c:v>891250938.13397229</c:v>
                </c:pt>
                <c:pt idx="696">
                  <c:v>912010839.35614169</c:v>
                </c:pt>
                <c:pt idx="697">
                  <c:v>933254300.79722834</c:v>
                </c:pt>
                <c:pt idx="698">
                  <c:v>954992586.02167869</c:v>
                </c:pt>
                <c:pt idx="699">
                  <c:v>977237220.95605898</c:v>
                </c:pt>
                <c:pt idx="700">
                  <c:v>1000000000.0002539</c:v>
                </c:pt>
                <c:pt idx="701">
                  <c:v>1023292992.2810138</c:v>
                </c:pt>
                <c:pt idx="702">
                  <c:v>1047128548.0511653</c:v>
                </c:pt>
                <c:pt idx="703">
                  <c:v>1071519305.2378783</c:v>
                </c:pt>
                <c:pt idx="704">
                  <c:v>1096478196.1434631</c:v>
                </c:pt>
                <c:pt idx="705">
                  <c:v>1122018454.3022518</c:v>
                </c:pt>
                <c:pt idx="706">
                  <c:v>1148153621.4971778</c:v>
                </c:pt>
                <c:pt idx="707">
                  <c:v>1174897554.9398313</c:v>
                </c:pt>
                <c:pt idx="708">
                  <c:v>1202264434.6177216</c:v>
                </c:pt>
                <c:pt idx="709">
                  <c:v>1230268770.8126972</c:v>
                </c:pt>
                <c:pt idx="710">
                  <c:v>1258925411.7944858</c:v>
                </c:pt>
                <c:pt idx="711">
                  <c:v>1288249551.6934597</c:v>
                </c:pt>
                <c:pt idx="712">
                  <c:v>1318256738.5567405</c:v>
                </c:pt>
                <c:pt idx="713">
                  <c:v>1348962882.5919943</c:v>
                </c:pt>
                <c:pt idx="714">
                  <c:v>1380384264.6032383</c:v>
                </c:pt>
                <c:pt idx="715">
                  <c:v>1412537544.623116</c:v>
                </c:pt>
                <c:pt idx="716">
                  <c:v>1445439770.7462976</c:v>
                </c:pt>
                <c:pt idx="717">
                  <c:v>1479108388.1685858</c:v>
                </c:pt>
                <c:pt idx="718">
                  <c:v>1513561248.4365952</c:v>
                </c:pt>
                <c:pt idx="719">
                  <c:v>1548816618.9128776</c:v>
                </c:pt>
                <c:pt idx="720">
                  <c:v>1584893192.461513</c:v>
                </c:pt>
                <c:pt idx="721">
                  <c:v>1621810097.3593388</c:v>
                </c:pt>
                <c:pt idx="722">
                  <c:v>1659586907.4379847</c:v>
                </c:pt>
                <c:pt idx="723">
                  <c:v>1698243652.4621778</c:v>
                </c:pt>
                <c:pt idx="724">
                  <c:v>1737800828.749856</c:v>
                </c:pt>
                <c:pt idx="725">
                  <c:v>1778279410.0394206</c:v>
                </c:pt>
                <c:pt idx="726">
                  <c:v>1819700858.6104929</c:v>
                </c:pt>
                <c:pt idx="727">
                  <c:v>1862087136.6633887</c:v>
                </c:pt>
                <c:pt idx="728">
                  <c:v>1905460717.9637802</c:v>
                </c:pt>
                <c:pt idx="729">
                  <c:v>1949844599.7585905</c:v>
                </c:pt>
                <c:pt idx="730">
                  <c:v>1995262314.9694302</c:v>
                </c:pt>
                <c:pt idx="731">
                  <c:v>2041737944.6700928</c:v>
                </c:pt>
                <c:pt idx="732">
                  <c:v>2089296130.8546157</c:v>
                </c:pt>
                <c:pt idx="733">
                  <c:v>2137962089.5028291</c:v>
                </c:pt>
                <c:pt idx="734">
                  <c:v>2187761623.9501634</c:v>
                </c:pt>
                <c:pt idx="735">
                  <c:v>2238721138.5689645</c:v>
                </c:pt>
                <c:pt idx="736">
                  <c:v>2290867652.7684121</c:v>
                </c:pt>
                <c:pt idx="737">
                  <c:v>2344228815.3205757</c:v>
                </c:pt>
                <c:pt idx="738">
                  <c:v>2398832919.0201592</c:v>
                </c:pt>
                <c:pt idx="739">
                  <c:v>2454708915.6857147</c:v>
                </c:pt>
                <c:pt idx="740">
                  <c:v>2511886431.5102711</c:v>
                </c:pt>
                <c:pt idx="741">
                  <c:v>2570395782.7695704</c:v>
                </c:pt>
                <c:pt idx="742">
                  <c:v>2630267991.8961139</c:v>
                </c:pt>
                <c:pt idx="743">
                  <c:v>2691534803.9276648</c:v>
                </c:pt>
                <c:pt idx="744">
                  <c:v>2754228703.3389325</c:v>
                </c:pt>
                <c:pt idx="745">
                  <c:v>2818382931.2652373</c:v>
                </c:pt>
                <c:pt idx="746">
                  <c:v>2884031503.1274076</c:v>
                </c:pt>
                <c:pt idx="747">
                  <c:v>2951209226.6672058</c:v>
                </c:pt>
                <c:pt idx="748">
                  <c:v>3019951720.4028554</c:v>
                </c:pt>
                <c:pt idx="749">
                  <c:v>3090295432.5144486</c:v>
                </c:pt>
                <c:pt idx="750">
                  <c:v>3162277660.1692681</c:v>
                </c:pt>
                <c:pt idx="751">
                  <c:v>3235936569.2971921</c:v>
                </c:pt>
                <c:pt idx="752">
                  <c:v>3311311214.8268294</c:v>
                </c:pt>
                <c:pt idx="753">
                  <c:v>3388441561.3929653</c:v>
                </c:pt>
                <c:pt idx="754">
                  <c:v>3467368504.5262775</c:v>
                </c:pt>
                <c:pt idx="755">
                  <c:v>3548133892.3367381</c:v>
                </c:pt>
                <c:pt idx="756">
                  <c:v>3630780547.7020192</c:v>
                </c:pt>
                <c:pt idx="757">
                  <c:v>3715352290.9727545</c:v>
                </c:pt>
                <c:pt idx="758">
                  <c:v>3801893963.2066779</c:v>
                </c:pt>
                <c:pt idx="759">
                  <c:v>3890451449.9438963</c:v>
                </c:pt>
                <c:pt idx="760">
                  <c:v>3981071705.5360885</c:v>
                </c:pt>
                <c:pt idx="761">
                  <c:v>4073802778.0422688</c:v>
                </c:pt>
                <c:pt idx="762">
                  <c:v>4168693834.7045064</c:v>
                </c:pt>
                <c:pt idx="763">
                  <c:v>4265795188.0171056</c:v>
                </c:pt>
                <c:pt idx="764">
                  <c:v>4365158322.4028664</c:v>
                </c:pt>
                <c:pt idx="765">
                  <c:v>4466835921.5108652</c:v>
                </c:pt>
                <c:pt idx="766">
                  <c:v>4570881896.150012</c:v>
                </c:pt>
                <c:pt idx="767">
                  <c:v>4677351412.8732891</c:v>
                </c:pt>
                <c:pt idx="768">
                  <c:v>4786300923.2278233</c:v>
                </c:pt>
                <c:pt idx="769">
                  <c:v>4897788193.6859341</c:v>
                </c:pt>
                <c:pt idx="770">
                  <c:v>5011872336.2742472</c:v>
                </c:pt>
                <c:pt idx="771">
                  <c:v>5128613839.9152079</c:v>
                </c:pt>
                <c:pt idx="772">
                  <c:v>5248074602.4993029</c:v>
                </c:pt>
                <c:pt idx="773">
                  <c:v>5370317963.7041397</c:v>
                </c:pt>
                <c:pt idx="774">
                  <c:v>5495408738.5778952</c:v>
                </c:pt>
                <c:pt idx="775">
                  <c:v>5623413251.9051781</c:v>
                </c:pt>
                <c:pt idx="776">
                  <c:v>5754399373.3732967</c:v>
                </c:pt>
                <c:pt idx="777">
                  <c:v>5888436553.5576553</c:v>
                </c:pt>
                <c:pt idx="778">
                  <c:v>6025595860.7454052</c:v>
                </c:pt>
                <c:pt idx="779">
                  <c:v>6165950018.6166916</c:v>
                </c:pt>
                <c:pt idx="780">
                  <c:v>6309573444.8038464</c:v>
                </c:pt>
                <c:pt idx="781">
                  <c:v>6456542290.3485117</c:v>
                </c:pt>
                <c:pt idx="782">
                  <c:v>6606934480.0779381</c:v>
                </c:pt>
                <c:pt idx="783">
                  <c:v>6760829753.9218416</c:v>
                </c:pt>
                <c:pt idx="784">
                  <c:v>6918309709.1914358</c:v>
                </c:pt>
                <c:pt idx="785">
                  <c:v>7079457843.8434973</c:v>
                </c:pt>
                <c:pt idx="786">
                  <c:v>7244359600.7520924</c:v>
                </c:pt>
                <c:pt idx="787">
                  <c:v>7413102413.0114174</c:v>
                </c:pt>
                <c:pt idx="788">
                  <c:v>7585775750.2941322</c:v>
                </c:pt>
                <c:pt idx="789">
                  <c:v>7762471166.2892637</c:v>
                </c:pt>
                <c:pt idx="790">
                  <c:v>7943282347.2452154</c:v>
                </c:pt>
                <c:pt idx="791">
                  <c:v>8128305161.6434479</c:v>
                </c:pt>
                <c:pt idx="792">
                  <c:v>8317637711.0292225</c:v>
                </c:pt>
                <c:pt idx="793">
                  <c:v>8511380382.0263042</c:v>
                </c:pt>
                <c:pt idx="794">
                  <c:v>8709635899.5634041</c:v>
                </c:pt>
                <c:pt idx="795">
                  <c:v>8912509381.3401451</c:v>
                </c:pt>
                <c:pt idx="796">
                  <c:v>9120108393.5618477</c:v>
                </c:pt>
                <c:pt idx="797">
                  <c:v>9332543007.9727249</c:v>
                </c:pt>
                <c:pt idx="798">
                  <c:v>9549925860.2172394</c:v>
                </c:pt>
                <c:pt idx="799">
                  <c:v>9772372209.5610523</c:v>
                </c:pt>
                <c:pt idx="800">
                  <c:v>10000000000.003012</c:v>
                </c:pt>
                <c:pt idx="801">
                  <c:v>10232929922.810623</c:v>
                </c:pt>
                <c:pt idx="802">
                  <c:v>10471285480.512148</c:v>
                </c:pt>
                <c:pt idx="803">
                  <c:v>10715193052.379326</c:v>
                </c:pt>
                <c:pt idx="804">
                  <c:v>10964781961.435188</c:v>
                </c:pt>
                <c:pt idx="805">
                  <c:v>11220184543.02301</c:v>
                </c:pt>
                <c:pt idx="806">
                  <c:v>11481536214.972279</c:v>
                </c:pt>
                <c:pt idx="807">
                  <c:v>11748975549.398827</c:v>
                </c:pt>
                <c:pt idx="808">
                  <c:v>12022644346.177742</c:v>
                </c:pt>
                <c:pt idx="809">
                  <c:v>12302687708.127819</c:v>
                </c:pt>
                <c:pt idx="810">
                  <c:v>12589254117.945452</c:v>
                </c:pt>
                <c:pt idx="811">
                  <c:v>12882495516.935253</c:v>
                </c:pt>
                <c:pt idx="812">
                  <c:v>13182567385.568354</c:v>
                </c:pt>
                <c:pt idx="813">
                  <c:v>13489628825.92087</c:v>
                </c:pt>
                <c:pt idx="814">
                  <c:v>13803842646.033283</c:v>
                </c:pt>
                <c:pt idx="815">
                  <c:v>14125375446.23213</c:v>
                </c:pt>
                <c:pt idx="816">
                  <c:v>14454397707.463968</c:v>
                </c:pt>
                <c:pt idx="817">
                  <c:v>14791083881.686874</c:v>
                </c:pt>
                <c:pt idx="818">
                  <c:v>15135612484.366991</c:v>
                </c:pt>
              </c:numCache>
            </c:numRef>
          </c:xVal>
          <c:yVal>
            <c:numRef>
              <c:f>Sheet2!$BC$4:$BC$822</c:f>
              <c:numCache>
                <c:formatCode>0.00</c:formatCode>
                <c:ptCount val="819"/>
                <c:pt idx="0">
                  <c:v>-82.987265070819632</c:v>
                </c:pt>
                <c:pt idx="1">
                  <c:v>-82.835724090537568</c:v>
                </c:pt>
                <c:pt idx="2">
                  <c:v>-82.681427532003227</c:v>
                </c:pt>
                <c:pt idx="3">
                  <c:v>-82.524361825822282</c:v>
                </c:pt>
                <c:pt idx="4">
                  <c:v>-82.364516100253311</c:v>
                </c:pt>
                <c:pt idx="5">
                  <c:v>-82.201882395988989</c:v>
                </c:pt>
                <c:pt idx="6">
                  <c:v>-82.03645589034933</c:v>
                </c:pt>
                <c:pt idx="7">
                  <c:v>-81.868235130836368</c:v>
                </c:pt>
                <c:pt idx="8">
                  <c:v>-81.697222277936291</c:v>
                </c:pt>
                <c:pt idx="9">
                  <c:v>-81.523423356985163</c:v>
                </c:pt>
                <c:pt idx="10">
                  <c:v>-81.346848518835728</c:v>
                </c:pt>
                <c:pt idx="11">
                  <c:v>-81.167512308975532</c:v>
                </c:pt>
                <c:pt idx="12">
                  <c:v>-80.985433944654147</c:v>
                </c:pt>
                <c:pt idx="13">
                  <c:v>-80.800637599471926</c:v>
                </c:pt>
                <c:pt idx="14">
                  <c:v>-80.613152694772097</c:v>
                </c:pt>
                <c:pt idx="15">
                  <c:v>-80.423014197058421</c:v>
                </c:pt>
                <c:pt idx="16">
                  <c:v>-80.230262920529611</c:v>
                </c:pt>
                <c:pt idx="17">
                  <c:v>-80.034945833687615</c:v>
                </c:pt>
                <c:pt idx="18">
                  <c:v>-79.837116368829228</c:v>
                </c:pt>
                <c:pt idx="19">
                  <c:v>-79.636834733080491</c:v>
                </c:pt>
                <c:pt idx="20">
                  <c:v>-79.434168219472269</c:v>
                </c:pt>
                <c:pt idx="21">
                  <c:v>-79.229191516394479</c:v>
                </c:pt>
                <c:pt idx="22">
                  <c:v>-79.021987013593176</c:v>
                </c:pt>
                <c:pt idx="23">
                  <c:v>-78.812645102707236</c:v>
                </c:pt>
                <c:pt idx="24">
                  <c:v>-78.601264470165717</c:v>
                </c:pt>
                <c:pt idx="25">
                  <c:v>-78.387952380095058</c:v>
                </c:pt>
                <c:pt idx="26">
                  <c:v>-78.172824944716567</c:v>
                </c:pt>
                <c:pt idx="27">
                  <c:v>-77.956007379548495</c:v>
                </c:pt>
                <c:pt idx="28">
                  <c:v>-77.737634240573229</c:v>
                </c:pt>
                <c:pt idx="29">
                  <c:v>-77.517849640381698</c:v>
                </c:pt>
                <c:pt idx="30">
                  <c:v>-77.296807440178384</c:v>
                </c:pt>
                <c:pt idx="31">
                  <c:v>-77.074671414415846</c:v>
                </c:pt>
                <c:pt idx="32">
                  <c:v>-76.851615384734757</c:v>
                </c:pt>
                <c:pt idx="33">
                  <c:v>-76.627823319818575</c:v>
                </c:pt>
                <c:pt idx="34">
                  <c:v>-76.403489397732514</c:v>
                </c:pt>
                <c:pt idx="35">
                  <c:v>-76.178818027310214</c:v>
                </c:pt>
                <c:pt idx="36">
                  <c:v>-75.95402382517986</c:v>
                </c:pt>
                <c:pt idx="37">
                  <c:v>-75.729331545091455</c:v>
                </c:pt>
                <c:pt idx="38">
                  <c:v>-75.504975956317054</c:v>
                </c:pt>
                <c:pt idx="39">
                  <c:v>-75.28120166805337</c:v>
                </c:pt>
                <c:pt idx="40">
                  <c:v>-75.058262896961025</c:v>
                </c:pt>
                <c:pt idx="41">
                  <c:v>-74.836423175229044</c:v>
                </c:pt>
                <c:pt idx="42">
                  <c:v>-74.615954996859188</c:v>
                </c:pt>
                <c:pt idx="43">
                  <c:v>-74.397139400221704</c:v>
                </c:pt>
                <c:pt idx="44">
                  <c:v>-74.180265485342971</c:v>
                </c:pt>
                <c:pt idx="45">
                  <c:v>-73.965629864842882</c:v>
                </c:pt>
                <c:pt idx="46">
                  <c:v>-73.753536047946199</c:v>
                </c:pt>
                <c:pt idx="47">
                  <c:v>-73.544293757542462</c:v>
                </c:pt>
                <c:pt idx="48">
                  <c:v>-73.338218180858107</c:v>
                </c:pt>
                <c:pt idx="49">
                  <c:v>-73.135629154930967</c:v>
                </c:pt>
                <c:pt idx="50">
                  <c:v>-72.936850288729559</c:v>
                </c:pt>
                <c:pt idx="51">
                  <c:v>-72.74220802443422</c:v>
                </c:pt>
                <c:pt idx="52">
                  <c:v>-72.552030641085906</c:v>
                </c:pt>
                <c:pt idx="53">
                  <c:v>-72.366647204499529</c:v>
                </c:pt>
                <c:pt idx="54">
                  <c:v>-72.186386468025873</c:v>
                </c:pt>
                <c:pt idx="55">
                  <c:v>-72.011575729419349</c:v>
                </c:pt>
                <c:pt idx="56">
                  <c:v>-71.84253964971434</c:v>
                </c:pt>
                <c:pt idx="57">
                  <c:v>-71.679599040626343</c:v>
                </c:pt>
                <c:pt idx="58">
                  <c:v>-71.523069627560261</c:v>
                </c:pt>
                <c:pt idx="59">
                  <c:v>-71.373260795820329</c:v>
                </c:pt>
                <c:pt idx="60">
                  <c:v>-71.230474328064275</c:v>
                </c:pt>
                <c:pt idx="61">
                  <c:v>-71.095003141420079</c:v>
                </c:pt>
                <c:pt idx="62">
                  <c:v>-70.967130032979099</c:v>
                </c:pt>
                <c:pt idx="63">
                  <c:v>-70.847126442589513</c:v>
                </c:pt>
                <c:pt idx="64">
                  <c:v>-70.735251241991364</c:v>
                </c:pt>
                <c:pt idx="65">
                  <c:v>-70.631749559357758</c:v>
                </c:pt>
                <c:pt idx="66">
                  <c:v>-70.53685164823095</c:v>
                </c:pt>
                <c:pt idx="67">
                  <c:v>-70.450771809668268</c:v>
                </c:pt>
                <c:pt idx="68">
                  <c:v>-70.373707376140175</c:v>
                </c:pt>
                <c:pt idx="69">
                  <c:v>-70.30583776535218</c:v>
                </c:pt>
                <c:pt idx="70">
                  <c:v>-70.247323611700921</c:v>
                </c:pt>
                <c:pt idx="71">
                  <c:v>-70.198305982521248</c:v>
                </c:pt>
                <c:pt idx="72">
                  <c:v>-70.158905685647156</c:v>
                </c:pt>
                <c:pt idx="73">
                  <c:v>-70.129222674097491</c:v>
                </c:pt>
                <c:pt idx="74">
                  <c:v>-70.109335552919205</c:v>
                </c:pt>
                <c:pt idx="75">
                  <c:v>-70.099301192381603</c:v>
                </c:pt>
                <c:pt idx="76">
                  <c:v>-70.099154450828379</c:v>
                </c:pt>
                <c:pt idx="77">
                  <c:v>-70.108908009567358</c:v>
                </c:pt>
                <c:pt idx="78">
                  <c:v>-70.128552321223566</c:v>
                </c:pt>
                <c:pt idx="79">
                  <c:v>-70.158055672009695</c:v>
                </c:pt>
                <c:pt idx="80">
                  <c:v>-70.197364357391436</c:v>
                </c:pt>
                <c:pt idx="81">
                  <c:v>-70.246402969654895</c:v>
                </c:pt>
                <c:pt idx="82">
                  <c:v>-70.305074794930221</c:v>
                </c:pt>
                <c:pt idx="83">
                  <c:v>-70.373262316301222</c:v>
                </c:pt>
                <c:pt idx="84">
                  <c:v>-70.450827818747356</c:v>
                </c:pt>
                <c:pt idx="85">
                  <c:v>-70.537614090828669</c:v>
                </c:pt>
                <c:pt idx="86">
                  <c:v>-70.63344521725179</c:v>
                </c:pt>
                <c:pt idx="87">
                  <c:v>-70.738127455746891</c:v>
                </c:pt>
                <c:pt idx="88">
                  <c:v>-70.851450191057722</c:v>
                </c:pt>
                <c:pt idx="89">
                  <c:v>-70.973186958300744</c:v>
                </c:pt>
                <c:pt idx="90">
                  <c:v>-71.10309652749244</c:v>
                </c:pt>
                <c:pt idx="91">
                  <c:v>-71.24092404068162</c:v>
                </c:pt>
                <c:pt idx="92">
                  <c:v>-71.386402192857744</c:v>
                </c:pt>
                <c:pt idx="93">
                  <c:v>-71.539252447638447</c:v>
                </c:pt>
                <c:pt idx="94">
                  <c:v>-71.699186278672499</c:v>
                </c:pt>
                <c:pt idx="95">
                  <c:v>-71.865906427722905</c:v>
                </c:pt>
                <c:pt idx="96">
                  <c:v>-72.039108170519697</c:v>
                </c:pt>
                <c:pt idx="97">
                  <c:v>-72.218480581688922</c:v>
                </c:pt>
                <c:pt idx="98">
                  <c:v>-72.403707790364223</c:v>
                </c:pt>
                <c:pt idx="99">
                  <c:v>-72.594470218470605</c:v>
                </c:pt>
                <c:pt idx="100">
                  <c:v>-72.790445794120942</c:v>
                </c:pt>
                <c:pt idx="101">
                  <c:v>-72.991311133083627</c:v>
                </c:pt>
                <c:pt idx="102">
                  <c:v>-73.196742681848946</c:v>
                </c:pt>
                <c:pt idx="103">
                  <c:v>-73.406417816437809</c:v>
                </c:pt>
                <c:pt idx="104">
                  <c:v>-73.620015891744487</c:v>
                </c:pt>
                <c:pt idx="105">
                  <c:v>-73.837219236879761</c:v>
                </c:pt>
                <c:pt idx="106">
                  <c:v>-74.057714092667979</c:v>
                </c:pt>
                <c:pt idx="107">
                  <c:v>-74.281191488143492</c:v>
                </c:pt>
                <c:pt idx="108">
                  <c:v>-74.507348053580131</c:v>
                </c:pt>
                <c:pt idx="109">
                  <c:v>-74.735886768258879</c:v>
                </c:pt>
                <c:pt idx="110">
                  <c:v>-74.966517641832851</c:v>
                </c:pt>
                <c:pt idx="111">
                  <c:v>-75.198958328769166</c:v>
                </c:pt>
                <c:pt idx="112">
                  <c:v>-75.432934675936622</c:v>
                </c:pt>
                <c:pt idx="113">
                  <c:v>-75.668181203953722</c:v>
                </c:pt>
                <c:pt idx="114">
                  <c:v>-75.904441523415429</c:v>
                </c:pt>
                <c:pt idx="115">
                  <c:v>-76.141468687570637</c:v>
                </c:pt>
                <c:pt idx="116">
                  <c:v>-76.37902548342818</c:v>
                </c:pt>
                <c:pt idx="117">
                  <c:v>-76.616884663621491</c:v>
                </c:pt>
                <c:pt idx="118">
                  <c:v>-76.854829121665674</c:v>
                </c:pt>
                <c:pt idx="119">
                  <c:v>-77.092652013490408</c:v>
                </c:pt>
                <c:pt idx="120">
                  <c:v>-77.330156828334339</c:v>
                </c:pt>
                <c:pt idx="121">
                  <c:v>-77.567157412240022</c:v>
                </c:pt>
                <c:pt idx="122">
                  <c:v>-77.80347794749683</c:v>
                </c:pt>
                <c:pt idx="123">
                  <c:v>-78.03895289144431</c:v>
                </c:pt>
                <c:pt idx="124">
                  <c:v>-78.273426878076393</c:v>
                </c:pt>
                <c:pt idx="125">
                  <c:v>-78.506754585876621</c:v>
                </c:pt>
                <c:pt idx="126">
                  <c:v>-78.738800575273487</c:v>
                </c:pt>
                <c:pt idx="127">
                  <c:v>-78.969439099036549</c:v>
                </c:pt>
                <c:pt idx="128">
                  <c:v>-79.198553888838433</c:v>
                </c:pt>
                <c:pt idx="129">
                  <c:v>-79.426037921094334</c:v>
                </c:pt>
                <c:pt idx="130">
                  <c:v>-79.651793165057015</c:v>
                </c:pt>
                <c:pt idx="131">
                  <c:v>-79.875730316000599</c:v>
                </c:pt>
                <c:pt idx="132">
                  <c:v>-80.097768516168031</c:v>
                </c:pt>
                <c:pt idx="133">
                  <c:v>-80.31783506599335</c:v>
                </c:pt>
                <c:pt idx="134">
                  <c:v>-80.535865127939161</c:v>
                </c:pt>
                <c:pt idx="135">
                  <c:v>-80.75180142511843</c:v>
                </c:pt>
                <c:pt idx="136">
                  <c:v>-80.965593936695115</c:v>
                </c:pt>
                <c:pt idx="137">
                  <c:v>-81.177199591888041</c:v>
                </c:pt>
                <c:pt idx="138">
                  <c:v>-81.386581964233528</c:v>
                </c:pt>
                <c:pt idx="139">
                  <c:v>-81.593710967597374</c:v>
                </c:pt>
                <c:pt idx="140">
                  <c:v>-81.798562555270706</c:v>
                </c:pt>
                <c:pt idx="141">
                  <c:v>-82.001118423330055</c:v>
                </c:pt>
                <c:pt idx="142">
                  <c:v>-82.201365719299886</c:v>
                </c:pt>
                <c:pt idx="143">
                  <c:v>-82.399296757017723</c:v>
                </c:pt>
                <c:pt idx="144">
                  <c:v>-82.59490873847497</c:v>
                </c:pt>
                <c:pt idx="145">
                  <c:v>-82.788203483286665</c:v>
                </c:pt>
                <c:pt idx="146">
                  <c:v>-82.979187166331812</c:v>
                </c:pt>
                <c:pt idx="147">
                  <c:v>-83.167870064004333</c:v>
                </c:pt>
                <c:pt idx="148">
                  <c:v>-83.354266309420467</c:v>
                </c:pt>
                <c:pt idx="149">
                  <c:v>-83.538393656841961</c:v>
                </c:pt>
                <c:pt idx="150">
                  <c:v>-83.720273255498242</c:v>
                </c:pt>
                <c:pt idx="151">
                  <c:v>-83.899929432919819</c:v>
                </c:pt>
                <c:pt idx="152">
                  <c:v>-84.077389487832093</c:v>
                </c:pt>
                <c:pt idx="153">
                  <c:v>-84.252683492604703</c:v>
                </c:pt>
                <c:pt idx="154">
                  <c:v>-84.425844105201023</c:v>
                </c:pt>
                <c:pt idx="155">
                  <c:v>-84.596906390529867</c:v>
                </c:pt>
                <c:pt idx="156">
                  <c:v>-84.765907651064722</c:v>
                </c:pt>
                <c:pt idx="157">
                  <c:v>-84.93288726656337</c:v>
                </c:pt>
                <c:pt idx="158">
                  <c:v>-85.097886542693615</c:v>
                </c:pt>
                <c:pt idx="159">
                  <c:v>-85.260948568348795</c:v>
                </c:pt>
                <c:pt idx="160">
                  <c:v>-85.422118081417722</c:v>
                </c:pt>
                <c:pt idx="161">
                  <c:v>-85.58144134275895</c:v>
                </c:pt>
                <c:pt idx="162">
                  <c:v>-85.738966018117964</c:v>
                </c:pt>
                <c:pt idx="163">
                  <c:v>-85.894741067717206</c:v>
                </c:pt>
                <c:pt idx="164">
                  <c:v>-86.048816643242574</c:v>
                </c:pt>
                <c:pt idx="165">
                  <c:v>-86.201243991948118</c:v>
                </c:pt>
                <c:pt idx="166">
                  <c:v>-86.352075367596555</c:v>
                </c:pt>
                <c:pt idx="167">
                  <c:v>-86.501363947956392</c:v>
                </c:pt>
                <c:pt idx="168">
                  <c:v>-86.649163758577203</c:v>
                </c:pt>
                <c:pt idx="169">
                  <c:v>-86.795529602566972</c:v>
                </c:pt>
                <c:pt idx="170">
                  <c:v>-86.940516996102915</c:v>
                </c:pt>
                <c:pt idx="171">
                  <c:v>-87.08418210940917</c:v>
                </c:pt>
                <c:pt idx="172">
                  <c:v>-87.226581712943755</c:v>
                </c:pt>
                <c:pt idx="173">
                  <c:v>-87.367773128543448</c:v>
                </c:pt>
                <c:pt idx="174">
                  <c:v>-87.507814185282271</c:v>
                </c:pt>
                <c:pt idx="175">
                  <c:v>-87.646763179807934</c:v>
                </c:pt>
                <c:pt idx="176">
                  <c:v>-87.784678840929047</c:v>
                </c:pt>
                <c:pt idx="177">
                  <c:v>-87.921620298233563</c:v>
                </c:pt>
                <c:pt idx="178">
                  <c:v>-88.057647054529056</c:v>
                </c:pt>
                <c:pt idx="179">
                  <c:v>-88.19281896190256</c:v>
                </c:pt>
                <c:pt idx="180">
                  <c:v>-88.327196201207911</c:v>
                </c:pt>
                <c:pt idx="181">
                  <c:v>-88.460839264796704</c:v>
                </c:pt>
                <c:pt idx="182">
                  <c:v>-88.593808942317011</c:v>
                </c:pt>
                <c:pt idx="183">
                  <c:v>-88.726166309413955</c:v>
                </c:pt>
                <c:pt idx="184">
                  <c:v>-88.857972719173389</c:v>
                </c:pt>
                <c:pt idx="185">
                  <c:v>-88.989289796158118</c:v>
                </c:pt>
                <c:pt idx="186">
                  <c:v>-89.120179432895625</c:v>
                </c:pt>
                <c:pt idx="187">
                  <c:v>-89.250703788681193</c:v>
                </c:pt>
                <c:pt idx="188">
                  <c:v>-89.380925290570673</c:v>
                </c:pt>
                <c:pt idx="189">
                  <c:v>-89.510906636442769</c:v>
                </c:pt>
                <c:pt idx="190">
                  <c:v>-89.640710800017573</c:v>
                </c:pt>
                <c:pt idx="191">
                  <c:v>-89.770401037725819</c:v>
                </c:pt>
                <c:pt idx="192">
                  <c:v>-89.900040897328779</c:v>
                </c:pt>
                <c:pt idx="193">
                  <c:v>-90.029694228195481</c:v>
                </c:pt>
                <c:pt idx="194">
                  <c:v>-90.159425193149104</c:v>
                </c:pt>
                <c:pt idx="195">
                  <c:v>-90.289298281801365</c:v>
                </c:pt>
                <c:pt idx="196">
                  <c:v>-90.419378325297131</c:v>
                </c:pt>
                <c:pt idx="197">
                  <c:v>-90.549730512398483</c:v>
                </c:pt>
                <c:pt idx="198">
                  <c:v>-90.680420406840938</c:v>
                </c:pt>
                <c:pt idx="199">
                  <c:v>-90.811513965900019</c:v>
                </c:pt>
                <c:pt idx="200">
                  <c:v>-90.943077560109842</c:v>
                </c:pt>
                <c:pt idx="201">
                  <c:v>-91.075177994080349</c:v>
                </c:pt>
                <c:pt idx="202">
                  <c:v>-91.207882528363342</c:v>
                </c:pt>
                <c:pt idx="203">
                  <c:v>-91.341258902320689</c:v>
                </c:pt>
                <c:pt idx="204">
                  <c:v>-91.475375357952387</c:v>
                </c:pt>
                <c:pt idx="205">
                  <c:v>-91.610300664644583</c:v>
                </c:pt>
                <c:pt idx="206">
                  <c:v>-91.746104144801436</c:v>
                </c:pt>
                <c:pt idx="207">
                  <c:v>-91.882855700326616</c:v>
                </c:pt>
                <c:pt idx="208">
                  <c:v>-92.020625839924051</c:v>
                </c:pt>
                <c:pt idx="209">
                  <c:v>-92.159485707188651</c:v>
                </c:pt>
                <c:pt idx="210">
                  <c:v>-92.299507109461473</c:v>
                </c:pt>
                <c:pt idx="211">
                  <c:v>-92.440762547424654</c:v>
                </c:pt>
                <c:pt idx="212">
                  <c:v>-92.583325245414017</c:v>
                </c:pt>
                <c:pt idx="213">
                  <c:v>-92.727269182429282</c:v>
                </c:pt>
                <c:pt idx="214">
                  <c:v>-92.872669123822973</c:v>
                </c:pt>
                <c:pt idx="215">
                  <c:v>-93.0196006536504</c:v>
                </c:pt>
                <c:pt idx="216">
                  <c:v>-93.168140207665417</c:v>
                </c:pt>
                <c:pt idx="217">
                  <c:v>-93.318365106946828</c:v>
                </c:pt>
                <c:pt idx="218">
                  <c:v>-93.470353592142104</c:v>
                </c:pt>
                <c:pt idx="219">
                  <c:v>-93.624184858315601</c:v>
                </c:pt>
                <c:pt idx="220">
                  <c:v>-93.779939090388979</c:v>
                </c:pt>
                <c:pt idx="221">
                  <c:v>-93.937697499163278</c:v>
                </c:pt>
                <c:pt idx="222">
                  <c:v>-94.097542357911237</c:v>
                </c:pt>
                <c:pt idx="223">
                  <c:v>-94.259557039529909</c:v>
                </c:pt>
                <c:pt idx="224">
                  <c:v>-94.423826054243108</c:v>
                </c:pt>
                <c:pt idx="225">
                  <c:v>-94.590435087843957</c:v>
                </c:pt>
                <c:pt idx="226">
                  <c:v>-94.759471040467488</c:v>
                </c:pt>
                <c:pt idx="227">
                  <c:v>-94.931022065882829</c:v>
                </c:pt>
                <c:pt idx="228">
                  <c:v>-95.105177611295005</c:v>
                </c:pt>
                <c:pt idx="229">
                  <c:v>-95.282028457644785</c:v>
                </c:pt>
                <c:pt idx="230">
                  <c:v>-95.461666760395957</c:v>
                </c:pt>
                <c:pt idx="231">
                  <c:v>-95.644186090796765</c:v>
                </c:pt>
                <c:pt idx="232">
                  <c:v>-95.829681477603572</c:v>
                </c:pt>
                <c:pt idx="233">
                  <c:v>-96.018249449251556</c:v>
                </c:pt>
                <c:pt idx="234">
                  <c:v>-96.209988076457961</c:v>
                </c:pt>
                <c:pt idx="235">
                  <c:v>-96.404997015240525</c:v>
                </c:pt>
                <c:pt idx="236">
                  <c:v>-96.603377550333619</c:v>
                </c:pt>
                <c:pt idx="237">
                  <c:v>-96.805232638981394</c:v>
                </c:pt>
                <c:pt idx="238">
                  <c:v>-97.010666955086521</c:v>
                </c:pt>
                <c:pt idx="239">
                  <c:v>-97.219786933690486</c:v>
                </c:pt>
                <c:pt idx="240">
                  <c:v>-97.432700815759219</c:v>
                </c:pt>
                <c:pt idx="241">
                  <c:v>-97.649518693244957</c:v>
                </c:pt>
                <c:pt idx="242">
                  <c:v>-97.870352554392966</c:v>
                </c:pt>
                <c:pt idx="243">
                  <c:v>-98.095316329258793</c:v>
                </c:pt>
                <c:pt idx="244">
                  <c:v>-98.324525935397631</c:v>
                </c:pt>
                <c:pt idx="245">
                  <c:v>-98.558099323684786</c:v>
                </c:pt>
                <c:pt idx="246">
                  <c:v>-98.796156524222582</c:v>
                </c:pt>
                <c:pt idx="247">
                  <c:v>-99.038819692283312</c:v>
                </c:pt>
                <c:pt idx="248">
                  <c:v>-99.286213154235838</c:v>
                </c:pt>
                <c:pt idx="249">
                  <c:v>-99.538463453396986</c:v>
                </c:pt>
                <c:pt idx="250">
                  <c:v>-99.795699395744521</c:v>
                </c:pt>
                <c:pt idx="251">
                  <c:v>-100.05805209542201</c:v>
                </c:pt>
                <c:pt idx="252">
                  <c:v>-100.32565501996433</c:v>
                </c:pt>
                <c:pt idx="253">
                  <c:v>-100.59864403515864</c:v>
                </c:pt>
                <c:pt idx="254">
                  <c:v>-100.8771574494571</c:v>
                </c:pt>
                <c:pt idx="255">
                  <c:v>-101.16133605784609</c:v>
                </c:pt>
                <c:pt idx="256">
                  <c:v>-101.45132318507028</c:v>
                </c:pt>
                <c:pt idx="257">
                  <c:v>-101.74726472810295</c:v>
                </c:pt>
                <c:pt idx="258">
                  <c:v>-102.04930919774387</c:v>
                </c:pt>
                <c:pt idx="259">
                  <c:v>-102.35760775921958</c:v>
                </c:pt>
                <c:pt idx="260">
                  <c:v>-102.67231427164897</c:v>
                </c:pt>
                <c:pt idx="261">
                  <c:v>-102.99358532622982</c:v>
                </c:pt>
                <c:pt idx="262">
                  <c:v>-103.32158028298927</c:v>
                </c:pt>
                <c:pt idx="263">
                  <c:v>-103.6564613059323</c:v>
                </c:pt>
                <c:pt idx="264">
                  <c:v>-103.99839339640866</c:v>
                </c:pt>
                <c:pt idx="265">
                  <c:v>-104.34754442450908</c:v>
                </c:pt>
                <c:pt idx="266">
                  <c:v>-104.70408515828647</c:v>
                </c:pt>
                <c:pt idx="267">
                  <c:v>-105.06818929058606</c:v>
                </c:pt>
                <c:pt idx="268">
                  <c:v>-105.44003346325455</c:v>
                </c:pt>
                <c:pt idx="269">
                  <c:v>-105.81979728848272</c:v>
                </c:pt>
                <c:pt idx="270">
                  <c:v>-106.20766336702212</c:v>
                </c:pt>
                <c:pt idx="271">
                  <c:v>-106.60381730300034</c:v>
                </c:pt>
                <c:pt idx="272">
                  <c:v>-107.00844771504192</c:v>
                </c:pt>
                <c:pt idx="273">
                  <c:v>-107.42174624338898</c:v>
                </c:pt>
                <c:pt idx="274">
                  <c:v>-107.84390755269078</c:v>
                </c:pt>
                <c:pt idx="275">
                  <c:v>-108.27512933012451</c:v>
                </c:pt>
                <c:pt idx="276">
                  <c:v>-108.7156122784794</c:v>
                </c:pt>
                <c:pt idx="277">
                  <c:v>-109.16556010382631</c:v>
                </c:pt>
                <c:pt idx="278">
                  <c:v>-109.62517949737293</c:v>
                </c:pt>
                <c:pt idx="279">
                  <c:v>-110.09468011108295</c:v>
                </c:pt>
                <c:pt idx="280">
                  <c:v>-110.57427452662314</c:v>
                </c:pt>
                <c:pt idx="281">
                  <c:v>-111.06417821717793</c:v>
                </c:pt>
                <c:pt idx="282">
                  <c:v>-111.56460950165356</c:v>
                </c:pt>
                <c:pt idx="283">
                  <c:v>-112.07578949077586</c:v>
                </c:pt>
                <c:pt idx="284">
                  <c:v>-112.59794202456396</c:v>
                </c:pt>
                <c:pt idx="285">
                  <c:v>-113.13129360064465</c:v>
                </c:pt>
                <c:pt idx="286">
                  <c:v>-113.67607329285588</c:v>
                </c:pt>
                <c:pt idx="287">
                  <c:v>-114.23251265956961</c:v>
                </c:pt>
                <c:pt idx="288">
                  <c:v>-114.80084564114743</c:v>
                </c:pt>
                <c:pt idx="289">
                  <c:v>-115.38130844593124</c:v>
                </c:pt>
                <c:pt idx="290">
                  <c:v>-115.97413942415557</c:v>
                </c:pt>
                <c:pt idx="291">
                  <c:v>-116.57957892916073</c:v>
                </c:pt>
                <c:pt idx="292">
                  <c:v>-117.19786916527643</c:v>
                </c:pt>
                <c:pt idx="293">
                  <c:v>-117.82925402173612</c:v>
                </c:pt>
                <c:pt idx="294">
                  <c:v>-118.47397889199989</c:v>
                </c:pt>
                <c:pt idx="295">
                  <c:v>-119.13229047782471</c:v>
                </c:pt>
                <c:pt idx="296">
                  <c:v>-119.80443657748495</c:v>
                </c:pt>
                <c:pt idx="297">
                  <c:v>-120.49066585749959</c:v>
                </c:pt>
                <c:pt idx="298">
                  <c:v>-121.19122760727817</c:v>
                </c:pt>
                <c:pt idx="299">
                  <c:v>-121.90637147610263</c:v>
                </c:pt>
                <c:pt idx="300">
                  <c:v>-122.63634719189309</c:v>
                </c:pt>
                <c:pt idx="301">
                  <c:v>-123.38140426124303</c:v>
                </c:pt>
                <c:pt idx="302">
                  <c:v>-124.14179165025146</c:v>
                </c:pt>
                <c:pt idx="303">
                  <c:v>-124.91775744573052</c:v>
                </c:pt>
                <c:pt idx="304">
                  <c:v>-125.70954849642759</c:v>
                </c:pt>
                <c:pt idx="305">
                  <c:v>-126.51741003397143</c:v>
                </c:pt>
                <c:pt idx="306">
                  <c:v>-127.34158527333059</c:v>
                </c:pt>
                <c:pt idx="307">
                  <c:v>-128.18231499266307</c:v>
                </c:pt>
                <c:pt idx="308">
                  <c:v>-129.03983709253794</c:v>
                </c:pt>
                <c:pt idx="309">
                  <c:v>-129.91438613462142</c:v>
                </c:pt>
                <c:pt idx="310">
                  <c:v>-130.80619286004793</c:v>
                </c:pt>
                <c:pt idx="311">
                  <c:v>-131.71548368782848</c:v>
                </c:pt>
                <c:pt idx="312">
                  <c:v>-132.64248019380472</c:v>
                </c:pt>
                <c:pt idx="313">
                  <c:v>-133.58739857081022</c:v>
                </c:pt>
                <c:pt idx="314">
                  <c:v>-134.55044907088259</c:v>
                </c:pt>
                <c:pt idx="315">
                  <c:v>-135.53183543055093</c:v>
                </c:pt>
                <c:pt idx="316">
                  <c:v>-136.53175428041786</c:v>
                </c:pt>
                <c:pt idx="317">
                  <c:v>-137.55039454046843</c:v>
                </c:pt>
                <c:pt idx="318">
                  <c:v>-138.58793680274837</c:v>
                </c:pt>
                <c:pt idx="319">
                  <c:v>-139.644552703285</c:v>
                </c:pt>
                <c:pt idx="320">
                  <c:v>-140.72040428534891</c:v>
                </c:pt>
                <c:pt idx="321">
                  <c:v>-141.81564335639649</c:v>
                </c:pt>
                <c:pt idx="322">
                  <c:v>-142.93041084126904</c:v>
                </c:pt>
                <c:pt idx="323">
                  <c:v>-144.06483613446665</c:v>
                </c:pt>
                <c:pt idx="324">
                  <c:v>-145.21903645454603</c:v>
                </c:pt>
                <c:pt idx="325">
                  <c:v>-146.3931162039311</c:v>
                </c:pt>
                <c:pt idx="326">
                  <c:v>-147.58716633764283</c:v>
                </c:pt>
                <c:pt idx="327">
                  <c:v>-148.8012637446671</c:v>
                </c:pt>
                <c:pt idx="328">
                  <c:v>-150.03547064587738</c:v>
                </c:pt>
                <c:pt idx="329">
                  <c:v>-151.28983401259998</c:v>
                </c:pt>
                <c:pt idx="330">
                  <c:v>-152.56438501007051</c:v>
                </c:pt>
                <c:pt idx="331">
                  <c:v>-153.85913847014686</c:v>
                </c:pt>
                <c:pt idx="332">
                  <c:v>-155.17409239774446</c:v>
                </c:pt>
                <c:pt idx="333">
                  <c:v>-156.50922751551781</c:v>
                </c:pt>
                <c:pt idx="334">
                  <c:v>-157.86450685132982</c:v>
                </c:pt>
                <c:pt idx="335">
                  <c:v>-159.23987537303441</c:v>
                </c:pt>
                <c:pt idx="336">
                  <c:v>-160.6352596750211</c:v>
                </c:pt>
                <c:pt idx="337">
                  <c:v>-162.05056772088304</c:v>
                </c:pt>
                <c:pt idx="338">
                  <c:v>-163.48568864635735</c:v>
                </c:pt>
                <c:pt idx="339">
                  <c:v>-164.94049262652845</c:v>
                </c:pt>
                <c:pt idx="340">
                  <c:v>-166.4148308109761</c:v>
                </c:pt>
                <c:pt idx="341">
                  <c:v>-167.90853533025296</c:v>
                </c:pt>
                <c:pt idx="342">
                  <c:v>-169.4214193766978</c:v>
                </c:pt>
                <c:pt idx="343">
                  <c:v>-170.95327736217689</c:v>
                </c:pt>
                <c:pt idx="344">
                  <c:v>-172.50388515487234</c:v>
                </c:pt>
                <c:pt idx="345">
                  <c:v>-174.07300039673186</c:v>
                </c:pt>
                <c:pt idx="346">
                  <c:v>-175.66036290264194</c:v>
                </c:pt>
                <c:pt idx="347">
                  <c:v>-177.26569514179582</c:v>
                </c:pt>
                <c:pt idx="348">
                  <c:v>-178.88870280111757</c:v>
                </c:pt>
                <c:pt idx="349">
                  <c:v>-180.52907542995629</c:v>
                </c:pt>
                <c:pt idx="350">
                  <c:v>-182.18648716461186</c:v>
                </c:pt>
                <c:pt idx="351">
                  <c:v>-183.86059753058225</c:v>
                </c:pt>
                <c:pt idx="352">
                  <c:v>-185.55105231974812</c:v>
                </c:pt>
                <c:pt idx="353">
                  <c:v>-187.257484539047</c:v>
                </c:pt>
                <c:pt idx="354">
                  <c:v>-188.97951542652737</c:v>
                </c:pt>
                <c:pt idx="355">
                  <c:v>-190.71675553003871</c:v>
                </c:pt>
                <c:pt idx="356">
                  <c:v>-192.46880584320189</c:v>
                </c:pt>
                <c:pt idx="357">
                  <c:v>-194.23525899272175</c:v>
                </c:pt>
                <c:pt idx="358">
                  <c:v>-196.01570047057277</c:v>
                </c:pt>
                <c:pt idx="359">
                  <c:v>-197.80970990408596</c:v>
                </c:pt>
                <c:pt idx="360">
                  <c:v>-199.61686235653892</c:v>
                </c:pt>
                <c:pt idx="361">
                  <c:v>-201.43672965045118</c:v>
                </c:pt>
                <c:pt idx="362">
                  <c:v>-203.26888170547809</c:v>
                </c:pt>
                <c:pt idx="363">
                  <c:v>-205.11288788253069</c:v>
                </c:pt>
                <c:pt idx="364">
                  <c:v>-206.96831832556663</c:v>
                </c:pt>
                <c:pt idx="365">
                  <c:v>-208.83474529237031</c:v>
                </c:pt>
                <c:pt idx="366">
                  <c:v>-210.71174446560292</c:v>
                </c:pt>
                <c:pt idx="367">
                  <c:v>-212.59889623542156</c:v>
                </c:pt>
                <c:pt idx="368">
                  <c:v>-214.49578694507056</c:v>
                </c:pt>
                <c:pt idx="369">
                  <c:v>-216.40201009101435</c:v>
                </c:pt>
                <c:pt idx="370">
                  <c:v>-218.31716746942692</c:v>
                </c:pt>
                <c:pt idx="371">
                  <c:v>-220.24087026115694</c:v>
                </c:pt>
                <c:pt idx="372">
                  <c:v>-222.17274004767052</c:v>
                </c:pt>
                <c:pt idx="373">
                  <c:v>-224.1124097508976</c:v>
                </c:pt>
                <c:pt idx="374">
                  <c:v>-226.05952449041467</c:v>
                </c:pt>
                <c:pt idx="375">
                  <c:v>-228.01374235193154</c:v>
                </c:pt>
                <c:pt idx="376">
                  <c:v>-229.97473506165289</c:v>
                </c:pt>
                <c:pt idx="377">
                  <c:v>-231.94218856170733</c:v>
                </c:pt>
                <c:pt idx="378">
                  <c:v>-233.91580348252324</c:v>
                </c:pt>
                <c:pt idx="379">
                  <c:v>-235.89529550869878</c:v>
                </c:pt>
                <c:pt idx="380">
                  <c:v>-237.88039563569015</c:v>
                </c:pt>
                <c:pt idx="381">
                  <c:v>-239.87085031529375</c:v>
                </c:pt>
                <c:pt idx="382">
                  <c:v>-241.86642148872389</c:v>
                </c:pt>
                <c:pt idx="383">
                  <c:v>-243.86688650677826</c:v>
                </c:pt>
                <c:pt idx="384">
                  <c:v>-245.87203793735293</c:v>
                </c:pt>
                <c:pt idx="385">
                  <c:v>-247.88168326128152</c:v>
                </c:pt>
                <c:pt idx="386">
                  <c:v>-249.89564445820449</c:v>
                </c:pt>
                <c:pt idx="387">
                  <c:v>-251.91375748485206</c:v>
                </c:pt>
                <c:pt idx="388">
                  <c:v>-253.93587164880847</c:v>
                </c:pt>
                <c:pt idx="389">
                  <c:v>-255.96184888144924</c:v>
                </c:pt>
                <c:pt idx="390">
                  <c:v>-257.99156291436287</c:v>
                </c:pt>
                <c:pt idx="391">
                  <c:v>-260.02489836412411</c:v>
                </c:pt>
                <c:pt idx="392">
                  <c:v>-262.06174973083904</c:v>
                </c:pt>
                <c:pt idx="393">
                  <c:v>-264.102020316351</c:v>
                </c:pt>
                <c:pt idx="394">
                  <c:v>-266.1456210684716</c:v>
                </c:pt>
                <c:pt idx="395">
                  <c:v>-268.19246935799947</c:v>
                </c:pt>
                <c:pt idx="396">
                  <c:v>-270.24248769566594</c:v>
                </c:pt>
                <c:pt idx="397">
                  <c:v>-272.29560239647191</c:v>
                </c:pt>
                <c:pt idx="398">
                  <c:v>-274.35174219917553</c:v>
                </c:pt>
                <c:pt idx="399">
                  <c:v>-276.41083684892504</c:v>
                </c:pt>
                <c:pt idx="400">
                  <c:v>-278.47281565125144</c:v>
                </c:pt>
                <c:pt idx="401">
                  <c:v>-280.5376060057913</c:v>
                </c:pt>
                <c:pt idx="402">
                  <c:v>-282.6051319282368</c:v>
                </c:pt>
                <c:pt idx="403">
                  <c:v>-284.6753125691065</c:v>
                </c:pt>
                <c:pt idx="404">
                  <c:v>-286.74806073796287</c:v>
                </c:pt>
                <c:pt idx="405">
                  <c:v>-288.82328144171726</c:v>
                </c:pt>
                <c:pt idx="406">
                  <c:v>-290.90087044562927</c:v>
                </c:pt>
                <c:pt idx="407">
                  <c:v>-292.98071286552675</c:v>
                </c:pt>
                <c:pt idx="408">
                  <c:v>-295.06268179966457</c:v>
                </c:pt>
                <c:pt idx="409">
                  <c:v>-297.1466370084762</c:v>
                </c:pt>
                <c:pt idx="410">
                  <c:v>-299.23242365027335</c:v>
                </c:pt>
                <c:pt idx="411">
                  <c:v>-301.31987108070916</c:v>
                </c:pt>
                <c:pt idx="412">
                  <c:v>-303.40879172352192</c:v>
                </c:pt>
                <c:pt idx="413">
                  <c:v>-305.49898001976493</c:v>
                </c:pt>
                <c:pt idx="414">
                  <c:v>-307.59021146233215</c:v>
                </c:pt>
                <c:pt idx="415">
                  <c:v>-309.68224172218896</c:v>
                </c:pt>
                <c:pt idx="416">
                  <c:v>-311.77480587224932</c:v>
                </c:pt>
                <c:pt idx="417">
                  <c:v>-313.86761771434897</c:v>
                </c:pt>
                <c:pt idx="418">
                  <c:v>-315.96036921421847</c:v>
                </c:pt>
                <c:pt idx="419">
                  <c:v>-318.05273004879695</c:v>
                </c:pt>
                <c:pt idx="420">
                  <c:v>-320.14434726961781</c:v>
                </c:pt>
                <c:pt idx="421">
                  <c:v>-322.23484508536984</c:v>
                </c:pt>
                <c:pt idx="422">
                  <c:v>-324.32382476606625</c:v>
                </c:pt>
                <c:pt idx="423">
                  <c:v>-326.41086467062473</c:v>
                </c:pt>
                <c:pt idx="424">
                  <c:v>-328.49552039890239</c:v>
                </c:pt>
                <c:pt idx="425">
                  <c:v>-330.57732506860668</c:v>
                </c:pt>
                <c:pt idx="426">
                  <c:v>-332.65578971676706</c:v>
                </c:pt>
                <c:pt idx="427">
                  <c:v>-334.73040382476813</c:v>
                </c:pt>
                <c:pt idx="428">
                  <c:v>-336.80063596527839</c:v>
                </c:pt>
                <c:pt idx="429">
                  <c:v>-338.86593456872583</c:v>
                </c:pt>
                <c:pt idx="430">
                  <c:v>-340.92572880634771</c:v>
                </c:pt>
                <c:pt idx="431">
                  <c:v>-342.97942958621661</c:v>
                </c:pt>
                <c:pt idx="432">
                  <c:v>-345.02643065806797</c:v>
                </c:pt>
                <c:pt idx="433">
                  <c:v>-347.06610982221014</c:v>
                </c:pt>
                <c:pt idx="434">
                  <c:v>-349.09783023728505</c:v>
                </c:pt>
                <c:pt idx="435">
                  <c:v>-351.12094182118989</c:v>
                </c:pt>
                <c:pt idx="436">
                  <c:v>-353.13478273904389</c:v>
                </c:pt>
                <c:pt idx="437">
                  <c:v>-355.13868097171058</c:v>
                </c:pt>
                <c:pt idx="438">
                  <c:v>-357.13195595805087</c:v>
                </c:pt>
                <c:pt idx="439">
                  <c:v>-359.11392030379562</c:v>
                </c:pt>
                <c:pt idx="440">
                  <c:v>-361.08388154967997</c:v>
                </c:pt>
                <c:pt idx="441">
                  <c:v>-363.04114399127599</c:v>
                </c:pt>
                <c:pt idx="442">
                  <c:v>-364.98501054279296</c:v>
                </c:pt>
                <c:pt idx="443">
                  <c:v>-366.91478463698218</c:v>
                </c:pt>
                <c:pt idx="444">
                  <c:v>-368.82977215318408</c:v>
                </c:pt>
                <c:pt idx="445">
                  <c:v>-370.72928336548853</c:v>
                </c:pt>
                <c:pt idx="446">
                  <c:v>-372.61263490292538</c:v>
                </c:pt>
                <c:pt idx="447">
                  <c:v>-374.47915171359483</c:v>
                </c:pt>
                <c:pt idx="448">
                  <c:v>-376.32816902463355</c:v>
                </c:pt>
                <c:pt idx="449">
                  <c:v>-378.15903428994449</c:v>
                </c:pt>
                <c:pt idx="450">
                  <c:v>-379.97110911764275</c:v>
                </c:pt>
                <c:pt idx="451">
                  <c:v>-381.76377116922913</c:v>
                </c:pt>
                <c:pt idx="452">
                  <c:v>-383.53641602256948</c:v>
                </c:pt>
                <c:pt idx="453">
                  <c:v>-385.28845899084695</c:v>
                </c:pt>
                <c:pt idx="454">
                  <c:v>-387.01933688974958</c:v>
                </c:pt>
                <c:pt idx="455">
                  <c:v>-388.7285097452899</c:v>
                </c:pt>
                <c:pt idx="456">
                  <c:v>-390.41546243479365</c:v>
                </c:pt>
                <c:pt idx="457">
                  <c:v>-392.07970625376771</c:v>
                </c:pt>
                <c:pt idx="458">
                  <c:v>-393.72078040156418</c:v>
                </c:pt>
                <c:pt idx="459">
                  <c:v>-395.33825337898372</c:v>
                </c:pt>
                <c:pt idx="460">
                  <c:v>-396.93172429124479</c:v>
                </c:pt>
                <c:pt idx="461">
                  <c:v>-398.50082405004792</c:v>
                </c:pt>
                <c:pt idx="462">
                  <c:v>-400.04521646883194</c:v>
                </c:pt>
                <c:pt idx="463">
                  <c:v>-401.56459924571215</c:v>
                </c:pt>
                <c:pt idx="464">
                  <c:v>-403.05870482905675</c:v>
                </c:pt>
                <c:pt idx="465">
                  <c:v>-404.52730116115504</c:v>
                </c:pt>
                <c:pt idx="466">
                  <c:v>-405.9701922959872</c:v>
                </c:pt>
                <c:pt idx="467">
                  <c:v>-407.38721888773688</c:v>
                </c:pt>
                <c:pt idx="468">
                  <c:v>-408.77825854730156</c:v>
                </c:pt>
                <c:pt idx="469">
                  <c:v>-410.14322606481261</c:v>
                </c:pt>
                <c:pt idx="470">
                  <c:v>-411.4820734968921</c:v>
                </c:pt>
                <c:pt idx="471">
                  <c:v>-412.79479011817421</c:v>
                </c:pt>
                <c:pt idx="472">
                  <c:v>-414.08140223743453</c:v>
                </c:pt>
                <c:pt idx="473">
                  <c:v>-415.34197287951497</c:v>
                </c:pt>
                <c:pt idx="474">
                  <c:v>-416.57660133508506</c:v>
                </c:pt>
                <c:pt idx="475">
                  <c:v>-417.78542258115033</c:v>
                </c:pt>
                <c:pt idx="476">
                  <c:v>-418.96860657607147</c:v>
                </c:pt>
                <c:pt idx="477">
                  <c:v>-420.12635743370981</c:v>
                </c:pt>
                <c:pt idx="478">
                  <c:v>-421.25891248212639</c:v>
                </c:pt>
                <c:pt idx="479">
                  <c:v>-422.36654121304991</c:v>
                </c:pt>
                <c:pt idx="480">
                  <c:v>-423.44954412906446</c:v>
                </c:pt>
                <c:pt idx="481">
                  <c:v>-424.5082514961457</c:v>
                </c:pt>
                <c:pt idx="482">
                  <c:v>-425.54302200978429</c:v>
                </c:pt>
                <c:pt idx="483">
                  <c:v>-426.55424138347695</c:v>
                </c:pt>
                <c:pt idx="484">
                  <c:v>-427.54232086881325</c:v>
                </c:pt>
                <c:pt idx="485">
                  <c:v>-428.50769571675289</c:v>
                </c:pt>
                <c:pt idx="486">
                  <c:v>-429.45082358995649</c:v>
                </c:pt>
                <c:pt idx="487">
                  <c:v>-430.37218293620361</c:v>
                </c:pt>
                <c:pt idx="488">
                  <c:v>-431.27227133299897</c:v>
                </c:pt>
                <c:pt idx="489">
                  <c:v>-432.15160381344367</c:v>
                </c:pt>
                <c:pt idx="490">
                  <c:v>-433.01071118331163</c:v>
                </c:pt>
                <c:pt idx="491">
                  <c:v>-433.85013833905077</c:v>
                </c:pt>
                <c:pt idx="492">
                  <c:v>-434.67044259610719</c:v>
                </c:pt>
                <c:pt idx="493">
                  <c:v>-435.47219203656806</c:v>
                </c:pt>
                <c:pt idx="494">
                  <c:v>-436.25596388463862</c:v>
                </c:pt>
                <c:pt idx="495">
                  <c:v>-437.02234291790865</c:v>
                </c:pt>
                <c:pt idx="496">
                  <c:v>-437.77191992175744</c:v>
                </c:pt>
                <c:pt idx="497">
                  <c:v>-438.50529019357452</c:v>
                </c:pt>
                <c:pt idx="498">
                  <c:v>-439.22305210276909</c:v>
                </c:pt>
                <c:pt idx="499">
                  <c:v>-439.92580571180224</c:v>
                </c:pt>
                <c:pt idx="500">
                  <c:v>-440.61415146272196</c:v>
                </c:pt>
                <c:pt idx="501">
                  <c:v>-441.28868893291065</c:v>
                </c:pt>
                <c:pt idx="502">
                  <c:v>-441.95001566299527</c:v>
                </c:pt>
                <c:pt idx="503">
                  <c:v>-442.59872605911153</c:v>
                </c:pt>
                <c:pt idx="504">
                  <c:v>-443.23541037098238</c:v>
                </c:pt>
                <c:pt idx="505">
                  <c:v>-443.86065374656187</c:v>
                </c:pt>
                <c:pt idx="506">
                  <c:v>-444.47503536332545</c:v>
                </c:pt>
                <c:pt idx="507">
                  <c:v>-445.079127635654</c:v>
                </c:pt>
                <c:pt idx="508">
                  <c:v>-445.67349549717568</c:v>
                </c:pt>
                <c:pt idx="509">
                  <c:v>-446.25869575638814</c:v>
                </c:pt>
                <c:pt idx="510">
                  <c:v>-446.83527652341473</c:v>
                </c:pt>
                <c:pt idx="511">
                  <c:v>-447.40377670529443</c:v>
                </c:pt>
                <c:pt idx="512">
                  <c:v>-447.96472556685501</c:v>
                </c:pt>
                <c:pt idx="513">
                  <c:v>-448.51864235388791</c:v>
                </c:pt>
                <c:pt idx="514">
                  <c:v>-449.06603597507842</c:v>
                </c:pt>
                <c:pt idx="515">
                  <c:v>-449.60740473893622</c:v>
                </c:pt>
                <c:pt idx="516">
                  <c:v>-450.14323614180705</c:v>
                </c:pt>
                <c:pt idx="517">
                  <c:v>-450.67400670293023</c:v>
                </c:pt>
                <c:pt idx="518">
                  <c:v>-451.20018184244196</c:v>
                </c:pt>
                <c:pt idx="519">
                  <c:v>-451.72221579818967</c:v>
                </c:pt>
                <c:pt idx="520">
                  <c:v>-452.24055157723456</c:v>
                </c:pt>
                <c:pt idx="521">
                  <c:v>-452.75562093796066</c:v>
                </c:pt>
                <c:pt idx="522">
                  <c:v>-453.26784439878327</c:v>
                </c:pt>
                <c:pt idx="523">
                  <c:v>-453.7776312695442</c:v>
                </c:pt>
                <c:pt idx="524">
                  <c:v>-454.28537970180838</c:v>
                </c:pt>
                <c:pt idx="525">
                  <c:v>-454.79147675441175</c:v>
                </c:pt>
                <c:pt idx="526">
                  <c:v>-455.29629847077348</c:v>
                </c:pt>
                <c:pt idx="527">
                  <c:v>-455.80020996464953</c:v>
                </c:pt>
                <c:pt idx="528">
                  <c:v>-456.3035655111936</c:v>
                </c:pt>
                <c:pt idx="529">
                  <c:v>-456.80670864037262</c:v>
                </c:pt>
                <c:pt idx="530">
                  <c:v>-457.30997222998752</c:v>
                </c:pt>
                <c:pt idx="531">
                  <c:v>-457.81367859574419</c:v>
                </c:pt>
                <c:pt idx="532">
                  <c:v>-458.31813957602458</c:v>
                </c:pt>
                <c:pt idx="533">
                  <c:v>-458.82365660921613</c:v>
                </c:pt>
                <c:pt idx="534">
                  <c:v>-459.33052080165521</c:v>
                </c:pt>
                <c:pt idx="535">
                  <c:v>-459.83901298445431</c:v>
                </c:pt>
                <c:pt idx="536">
                  <c:v>-460.34940375768247</c:v>
                </c:pt>
                <c:pt idx="537">
                  <c:v>-460.86195352057263</c:v>
                </c:pt>
                <c:pt idx="538">
                  <c:v>-461.376912486636</c:v>
                </c:pt>
                <c:pt idx="539">
                  <c:v>-461.89452068276557</c:v>
                </c:pt>
                <c:pt idx="540">
                  <c:v>-462.41500793160662</c:v>
                </c:pt>
                <c:pt idx="541">
                  <c:v>-462.93859381668415</c:v>
                </c:pt>
                <c:pt idx="542">
                  <c:v>-463.46548762996554</c:v>
                </c:pt>
                <c:pt idx="543">
                  <c:v>-463.99588830174974</c:v>
                </c:pt>
                <c:pt idx="544">
                  <c:v>-464.5299843129655</c:v>
                </c:pt>
                <c:pt idx="545">
                  <c:v>-465.06795359016837</c:v>
                </c:pt>
                <c:pt idx="546">
                  <c:v>-465.60996338372831</c:v>
                </c:pt>
                <c:pt idx="547">
                  <c:v>-466.15617012989969</c:v>
                </c:pt>
                <c:pt idx="548">
                  <c:v>-466.70671929767201</c:v>
                </c:pt>
                <c:pt idx="549">
                  <c:v>-467.26174522150382</c:v>
                </c:pt>
                <c:pt idx="550">
                  <c:v>-467.82137092124344</c:v>
                </c:pt>
                <c:pt idx="551">
                  <c:v>-468.38570791075006</c:v>
                </c:pt>
                <c:pt idx="552">
                  <c:v>-468.95485599691932</c:v>
                </c:pt>
                <c:pt idx="553">
                  <c:v>-469.52890307103712</c:v>
                </c:pt>
                <c:pt idx="554">
                  <c:v>-470.10792489455514</c:v>
                </c:pt>
                <c:pt idx="555">
                  <c:v>-470.69198488159634</c:v>
                </c:pt>
                <c:pt idx="556">
                  <c:v>-471.28113388066839</c:v>
                </c:pt>
                <c:pt idx="557">
                  <c:v>-471.87540995823963</c:v>
                </c:pt>
                <c:pt idx="558">
                  <c:v>-472.47483818699982</c:v>
                </c:pt>
                <c:pt idx="559">
                  <c:v>-473.07943044176699</c:v>
                </c:pt>
                <c:pt idx="560">
                  <c:v>-473.68918520614261</c:v>
                </c:pt>
                <c:pt idx="561">
                  <c:v>-474.30408739312509</c:v>
                </c:pt>
                <c:pt idx="562">
                  <c:v>-474.9241081829731</c:v>
                </c:pt>
                <c:pt idx="563">
                  <c:v>-475.54920488169023</c:v>
                </c:pt>
                <c:pt idx="564">
                  <c:v>-476.17932080351613</c:v>
                </c:pt>
                <c:pt idx="565">
                  <c:v>-476.81438518082479</c:v>
                </c:pt>
                <c:pt idx="566">
                  <c:v>-477.45431310479</c:v>
                </c:pt>
                <c:pt idx="567">
                  <c:v>-478.09900550011213</c:v>
                </c:pt>
                <c:pt idx="568">
                  <c:v>-478.74834913698339</c:v>
                </c:pt>
                <c:pt idx="569">
                  <c:v>-479.40221668332009</c:v>
                </c:pt>
                <c:pt idx="570">
                  <c:v>-480.06046680009553</c:v>
                </c:pt>
                <c:pt idx="571">
                  <c:v>-480.72294428236501</c:v>
                </c:pt>
                <c:pt idx="572">
                  <c:v>-481.38948024829222</c:v>
                </c:pt>
                <c:pt idx="573">
                  <c:v>-482.05989237816141</c:v>
                </c:pt>
                <c:pt idx="574">
                  <c:v>-482.73398520499103</c:v>
                </c:pt>
                <c:pt idx="575">
                  <c:v>-483.41155045795767</c:v>
                </c:pt>
                <c:pt idx="576">
                  <c:v>-484.09236745940024</c:v>
                </c:pt>
                <c:pt idx="577">
                  <c:v>-484.77620357569526</c:v>
                </c:pt>
                <c:pt idx="578">
                  <c:v>-485.46281472180124</c:v>
                </c:pt>
                <c:pt idx="579">
                  <c:v>-486.15194591874246</c:v>
                </c:pt>
                <c:pt idx="580">
                  <c:v>-486.84333190278028</c:v>
                </c:pt>
                <c:pt idx="581">
                  <c:v>-487.53669778446601</c:v>
                </c:pt>
                <c:pt idx="582">
                  <c:v>-488.23175975524487</c:v>
                </c:pt>
                <c:pt idx="583">
                  <c:v>-488.92822583874477</c:v>
                </c:pt>
                <c:pt idx="584">
                  <c:v>-489.6257966833756</c:v>
                </c:pt>
                <c:pt idx="585">
                  <c:v>-490.32416639238397</c:v>
                </c:pt>
                <c:pt idx="586">
                  <c:v>-491.0230233870563</c:v>
                </c:pt>
                <c:pt idx="587">
                  <c:v>-491.72205129836073</c:v>
                </c:pt>
                <c:pt idx="588">
                  <c:v>-492.42092988196646</c:v>
                </c:pt>
                <c:pt idx="589">
                  <c:v>-493.11933595126862</c:v>
                </c:pt>
                <c:pt idx="590">
                  <c:v>-493.81694432282507</c:v>
                </c:pt>
                <c:pt idx="591">
                  <c:v>-494.51342876842943</c:v>
                </c:pt>
                <c:pt idx="592">
                  <c:v>-495.20846296795139</c:v>
                </c:pt>
                <c:pt idx="593">
                  <c:v>-495.90172145703775</c:v>
                </c:pt>
                <c:pt idx="594">
                  <c:v>-496.59288056381956</c:v>
                </c:pt>
                <c:pt idx="595">
                  <c:v>-497.28161932887463</c:v>
                </c:pt>
                <c:pt idx="596">
                  <c:v>-497.96762040288229</c:v>
                </c:pt>
                <c:pt idx="597">
                  <c:v>-498.65057091665574</c:v>
                </c:pt>
                <c:pt idx="598">
                  <c:v>-499.33016331853611</c:v>
                </c:pt>
                <c:pt idx="599">
                  <c:v>-500.00609617450436</c:v>
                </c:pt>
                <c:pt idx="600">
                  <c:v>-500.67807492677332</c:v>
                </c:pt>
                <c:pt idx="601">
                  <c:v>-501.34581260706852</c:v>
                </c:pt>
                <c:pt idx="602">
                  <c:v>-502.00903050130182</c:v>
                </c:pt>
                <c:pt idx="603">
                  <c:v>-502.66745876283073</c:v>
                </c:pt>
                <c:pt idx="604">
                  <c:v>-503.32083697204155</c:v>
                </c:pt>
                <c:pt idx="605">
                  <c:v>-503.96891464050441</c:v>
                </c:pt>
                <c:pt idx="606">
                  <c:v>-504.61145165849479</c:v>
                </c:pt>
                <c:pt idx="607">
                  <c:v>-505.24821868518779</c:v>
                </c:pt>
                <c:pt idx="608">
                  <c:v>-505.87899748134095</c:v>
                </c:pt>
                <c:pt idx="609">
                  <c:v>-506.50358118477061</c:v>
                </c:pt>
                <c:pt idx="610">
                  <c:v>-507.12177452936913</c:v>
                </c:pt>
                <c:pt idx="611">
                  <c:v>-507.73339400885561</c:v>
                </c:pt>
                <c:pt idx="612">
                  <c:v>-508.33826798681787</c:v>
                </c:pt>
                <c:pt idx="613">
                  <c:v>-508.93623675497179</c:v>
                </c:pt>
                <c:pt idx="614">
                  <c:v>-509.52715254185011</c:v>
                </c:pt>
                <c:pt idx="615">
                  <c:v>-510.11087947442104</c:v>
                </c:pt>
                <c:pt idx="616">
                  <c:v>-510.68729349532862</c:v>
                </c:pt>
                <c:pt idx="617">
                  <c:v>-511.25628223865226</c:v>
                </c:pt>
                <c:pt idx="618">
                  <c:v>-511.81774486719155</c:v>
                </c:pt>
                <c:pt idx="619">
                  <c:v>-512.37159187440329</c:v>
                </c:pt>
                <c:pt idx="620">
                  <c:v>-512.91774485414794</c:v>
                </c:pt>
                <c:pt idx="621">
                  <c:v>-513.45613624144767</c:v>
                </c:pt>
                <c:pt idx="622">
                  <c:v>-513.98670902742401</c:v>
                </c:pt>
                <c:pt idx="623">
                  <c:v>-514.50941645155979</c:v>
                </c:pt>
                <c:pt idx="624">
                  <c:v>-515.02422167434975</c:v>
                </c:pt>
                <c:pt idx="625">
                  <c:v>-515.53109743331174</c:v>
                </c:pt>
                <c:pt idx="626">
                  <c:v>-516.03002568523129</c:v>
                </c:pt>
                <c:pt idx="627">
                  <c:v>-516.52099723736342</c:v>
                </c:pt>
                <c:pt idx="628">
                  <c:v>-517.00401137019708</c:v>
                </c:pt>
                <c:pt idx="629">
                  <c:v>-517.47907545421185</c:v>
                </c:pt>
                <c:pt idx="630">
                  <c:v>-517.94620456291557</c:v>
                </c:pt>
                <c:pt idx="631">
                  <c:v>-518.40542108427303</c:v>
                </c:pt>
                <c:pt idx="632">
                  <c:v>-518.85675433247661</c:v>
                </c:pt>
                <c:pt idx="633">
                  <c:v>-519.30024016183495</c:v>
                </c:pt>
                <c:pt idx="634">
                  <c:v>-519.73592058439374</c:v>
                </c:pt>
                <c:pt idx="635">
                  <c:v>-520.16384339273338</c:v>
                </c:pt>
                <c:pt idx="636">
                  <c:v>-520.58406178923417</c:v>
                </c:pt>
                <c:pt idx="637">
                  <c:v>-520.99663402294038</c:v>
                </c:pt>
                <c:pt idx="638">
                  <c:v>-521.40162303501086</c:v>
                </c:pt>
                <c:pt idx="639">
                  <c:v>-521.79909611360063</c:v>
                </c:pt>
                <c:pt idx="640">
                  <c:v>-522.18912455888926</c:v>
                </c:pt>
                <c:pt idx="641">
                  <c:v>-522.57178335883623</c:v>
                </c:pt>
                <c:pt idx="642">
                  <c:v>-522.94715087615259</c:v>
                </c:pt>
                <c:pt idx="643">
                  <c:v>-523.31530854683876</c:v>
                </c:pt>
                <c:pt idx="644">
                  <c:v>-523.67634059056616</c:v>
                </c:pt>
                <c:pt idx="645">
                  <c:v>-524.03033373307699</c:v>
                </c:pt>
                <c:pt idx="646">
                  <c:v>-524.37737694070051</c:v>
                </c:pt>
                <c:pt idx="647">
                  <c:v>-524.71756116700635</c:v>
                </c:pt>
                <c:pt idx="648">
                  <c:v>-525.0509791115536</c:v>
                </c:pt>
                <c:pt idx="649">
                  <c:v>-525.37772499063635</c:v>
                </c:pt>
                <c:pt idx="650">
                  <c:v>-525.69789431986851</c:v>
                </c:pt>
                <c:pt idx="651">
                  <c:v>-526.0115837084154</c:v>
                </c:pt>
                <c:pt idx="652">
                  <c:v>-526.31889066463623</c:v>
                </c:pt>
                <c:pt idx="653">
                  <c:v>-526.61991341286671</c:v>
                </c:pt>
                <c:pt idx="654">
                  <c:v>-526.91475072104686</c:v>
                </c:pt>
                <c:pt idx="655">
                  <c:v>-527.20350173887948</c:v>
                </c:pt>
                <c:pt idx="656">
                  <c:v>-527.4862658461775</c:v>
                </c:pt>
                <c:pt idx="657">
                  <c:v>-527.76314251105282</c:v>
                </c:pt>
                <c:pt idx="658">
                  <c:v>-528.03423115758687</c:v>
                </c:pt>
                <c:pt idx="659">
                  <c:v>-528.29963104261287</c:v>
                </c:pt>
                <c:pt idx="660">
                  <c:v>-528.55944114123747</c:v>
                </c:pt>
                <c:pt idx="661">
                  <c:v>-528.81376004073172</c:v>
                </c:pt>
                <c:pt idx="662">
                  <c:v>-529.06268584241388</c:v>
                </c:pt>
                <c:pt idx="663">
                  <c:v>-529.30631607115834</c:v>
                </c:pt>
                <c:pt idx="664">
                  <c:v>-529.54474759216032</c:v>
                </c:pt>
                <c:pt idx="665">
                  <c:v>-529.77807653460138</c:v>
                </c:pt>
                <c:pt idx="666">
                  <c:v>-530.00639822186076</c:v>
                </c:pt>
                <c:pt idx="667">
                  <c:v>-530.22980710792763</c:v>
                </c:pt>
                <c:pt idx="668">
                  <c:v>-530.4483967196818</c:v>
                </c:pt>
                <c:pt idx="669">
                  <c:v>-530.66225960471547</c:v>
                </c:pt>
                <c:pt idx="670">
                  <c:v>-530.8714872843816</c:v>
                </c:pt>
                <c:pt idx="671">
                  <c:v>-531.07617021176827</c:v>
                </c:pt>
                <c:pt idx="672">
                  <c:v>-531.27639773429985</c:v>
                </c:pt>
                <c:pt idx="673">
                  <c:v>-531.47225806069059</c:v>
                </c:pt>
                <c:pt idx="674">
                  <c:v>-531.66383823197577</c:v>
                </c:pt>
                <c:pt idx="675">
                  <c:v>-531.85122409636426</c:v>
                </c:pt>
                <c:pt idx="676">
                  <c:v>-532.03450028766508</c:v>
                </c:pt>
                <c:pt idx="677">
                  <c:v>-532.21375020705091</c:v>
                </c:pt>
                <c:pt idx="678">
                  <c:v>-532.3890560079368</c:v>
                </c:pt>
                <c:pt idx="679">
                  <c:v>-532.56049858375593</c:v>
                </c:pt>
                <c:pt idx="680">
                  <c:v>-532.72815755843465</c:v>
                </c:pt>
                <c:pt idx="681">
                  <c:v>-532.89211127936949</c:v>
                </c:pt>
                <c:pt idx="682">
                  <c:v>-533.05243681272702</c:v>
                </c:pt>
                <c:pt idx="683">
                  <c:v>-533.20920994089056</c:v>
                </c:pt>
                <c:pt idx="684">
                  <c:v>-533.36250516189534</c:v>
                </c:pt>
                <c:pt idx="685">
                  <c:v>-533.51239569069162</c:v>
                </c:pt>
                <c:pt idx="686">
                  <c:v>-533.65895346209618</c:v>
                </c:pt>
                <c:pt idx="687">
                  <c:v>-533.80224913529185</c:v>
                </c:pt>
                <c:pt idx="688">
                  <c:v>-533.94235209974727</c:v>
                </c:pt>
                <c:pt idx="689">
                  <c:v>-534.0793304824349</c:v>
                </c:pt>
                <c:pt idx="690">
                  <c:v>-534.21325115623631</c:v>
                </c:pt>
                <c:pt idx="691">
                  <c:v>-534.34417974942278</c:v>
                </c:pt>
                <c:pt idx="692">
                  <c:v>-534.47218065611696</c:v>
                </c:pt>
                <c:pt idx="693">
                  <c:v>-534.59731704763726</c:v>
                </c:pt>
                <c:pt idx="694">
                  <c:v>-534.71965088464037</c:v>
                </c:pt>
                <c:pt idx="695">
                  <c:v>-534.83924292997767</c:v>
                </c:pt>
                <c:pt idx="696">
                  <c:v>-534.9561527621911</c:v>
                </c:pt>
                <c:pt idx="697">
                  <c:v>-535.07043878957506</c:v>
                </c:pt>
                <c:pt idx="698">
                  <c:v>-535.18215826474011</c:v>
                </c:pt>
                <c:pt idx="699">
                  <c:v>-535.29136729961431</c:v>
                </c:pt>
                <c:pt idx="700">
                  <c:v>-535.39812088082567</c:v>
                </c:pt>
                <c:pt idx="701">
                  <c:v>-535.502472885413</c:v>
                </c:pt>
                <c:pt idx="702">
                  <c:v>-535.60447609681455</c:v>
                </c:pt>
                <c:pt idx="703">
                  <c:v>-535.70418222108663</c:v>
                </c:pt>
                <c:pt idx="704">
                  <c:v>-535.80164190331493</c:v>
                </c:pt>
                <c:pt idx="705">
                  <c:v>-535.89690474417273</c:v>
                </c:pt>
                <c:pt idx="706">
                  <c:v>-535.99001931659404</c:v>
                </c:pt>
                <c:pt idx="707">
                  <c:v>-536.08103318252677</c:v>
                </c:pt>
                <c:pt idx="708">
                  <c:v>-536.16999290973354</c:v>
                </c:pt>
                <c:pt idx="709">
                  <c:v>-536.25694408861477</c:v>
                </c:pt>
                <c:pt idx="710">
                  <c:v>-536.34193134902523</c:v>
                </c:pt>
                <c:pt idx="711">
                  <c:v>-536.42499837706077</c:v>
                </c:pt>
                <c:pt idx="712">
                  <c:v>-536.50618793179456</c:v>
                </c:pt>
                <c:pt idx="713">
                  <c:v>-536.58554186194067</c:v>
                </c:pt>
                <c:pt idx="714">
                  <c:v>-536.66310112242923</c:v>
                </c:pt>
                <c:pt idx="715">
                  <c:v>-536.7389057908739</c:v>
                </c:pt>
                <c:pt idx="716">
                  <c:v>-536.81299508391953</c:v>
                </c:pt>
                <c:pt idx="717">
                  <c:v>-536.88540737345375</c:v>
                </c:pt>
                <c:pt idx="718">
                  <c:v>-536.95618020267148</c:v>
                </c:pt>
                <c:pt idx="719">
                  <c:v>-537.02535030198203</c:v>
                </c:pt>
                <c:pt idx="720">
                  <c:v>-537.09295360474709</c:v>
                </c:pt>
                <c:pt idx="721">
                  <c:v>-537.1590252628431</c:v>
                </c:pt>
                <c:pt idx="722">
                  <c:v>-537.22359966203771</c:v>
                </c:pt>
                <c:pt idx="723">
                  <c:v>-537.28671043717634</c:v>
                </c:pt>
                <c:pt idx="724">
                  <c:v>-537.34839048716924</c:v>
                </c:pt>
                <c:pt idx="725">
                  <c:v>-537.40867198977878</c:v>
                </c:pt>
                <c:pt idx="726">
                  <c:v>-537.46758641619715</c:v>
                </c:pt>
                <c:pt idx="727">
                  <c:v>-537.52516454541512</c:v>
                </c:pt>
                <c:pt idx="728">
                  <c:v>-537.58143647837528</c:v>
                </c:pt>
                <c:pt idx="729">
                  <c:v>-537.63643165191081</c:v>
                </c:pt>
                <c:pt idx="730">
                  <c:v>-537.69017885246376</c:v>
                </c:pt>
                <c:pt idx="731">
                  <c:v>-537.74270622958534</c:v>
                </c:pt>
                <c:pt idx="732">
                  <c:v>-537.79404130921318</c:v>
                </c:pt>
                <c:pt idx="733">
                  <c:v>-537.8442110067291</c:v>
                </c:pt>
                <c:pt idx="734">
                  <c:v>-537.89324163979325</c:v>
                </c:pt>
                <c:pt idx="735">
                  <c:v>-537.94115894095751</c:v>
                </c:pt>
                <c:pt idx="736">
                  <c:v>-537.98798807005664</c:v>
                </c:pt>
                <c:pt idx="737">
                  <c:v>-538.03375362637996</c:v>
                </c:pt>
                <c:pt idx="738">
                  <c:v>-538.07847966062218</c:v>
                </c:pt>
                <c:pt idx="739">
                  <c:v>-538.12218968661637</c:v>
                </c:pt>
                <c:pt idx="740">
                  <c:v>-538.16490669284951</c:v>
                </c:pt>
                <c:pt idx="741">
                  <c:v>-538.20665315376311</c:v>
                </c:pt>
                <c:pt idx="742">
                  <c:v>-538.24745104084036</c:v>
                </c:pt>
                <c:pt idx="743">
                  <c:v>-538.28732183348063</c:v>
                </c:pt>
                <c:pt idx="744">
                  <c:v>-538.32628652966559</c:v>
                </c:pt>
                <c:pt idx="745">
                  <c:v>-538.36436565641793</c:v>
                </c:pt>
                <c:pt idx="746">
                  <c:v>-538.40157928005397</c:v>
                </c:pt>
                <c:pt idx="747">
                  <c:v>-538.43794701623665</c:v>
                </c:pt>
                <c:pt idx="748">
                  <c:v>-538.47348803982516</c:v>
                </c:pt>
                <c:pt idx="749">
                  <c:v>-538.5082210945302</c:v>
                </c:pt>
                <c:pt idx="750">
                  <c:v>-538.54216450237288</c:v>
                </c:pt>
                <c:pt idx="751">
                  <c:v>-538.5753361729536</c:v>
                </c:pt>
                <c:pt idx="752">
                  <c:v>-538.6077536125299</c:v>
                </c:pt>
                <c:pt idx="753">
                  <c:v>-538.63943393290992</c:v>
                </c:pt>
                <c:pt idx="754">
                  <c:v>-538.67039386016177</c:v>
                </c:pt>
                <c:pt idx="755">
                  <c:v>-538.70064974314289</c:v>
                </c:pt>
                <c:pt idx="756">
                  <c:v>-538.73021756185153</c:v>
                </c:pt>
                <c:pt idx="757">
                  <c:v>-538.75911293560443</c:v>
                </c:pt>
                <c:pt idx="758">
                  <c:v>-538.78735113104244</c:v>
                </c:pt>
                <c:pt idx="759">
                  <c:v>-538.81494706996716</c:v>
                </c:pt>
                <c:pt idx="760">
                  <c:v>-538.84191533701312</c:v>
                </c:pt>
                <c:pt idx="761">
                  <c:v>-538.86827018715576</c:v>
                </c:pt>
                <c:pt idx="762">
                  <c:v>-538.89402555306071</c:v>
                </c:pt>
                <c:pt idx="763">
                  <c:v>-538.91919505227509</c:v>
                </c:pt>
                <c:pt idx="764">
                  <c:v>-538.94379199426589</c:v>
                </c:pt>
                <c:pt idx="765">
                  <c:v>-538.96782938730644</c:v>
                </c:pt>
                <c:pt idx="766">
                  <c:v>-538.99131994521372</c:v>
                </c:pt>
                <c:pt idx="767">
                  <c:v>-539.01427609394273</c:v>
                </c:pt>
                <c:pt idx="768">
                  <c:v>-539.03670997803476</c:v>
                </c:pt>
                <c:pt idx="769">
                  <c:v>-539.05863346692843</c:v>
                </c:pt>
                <c:pt idx="770">
                  <c:v>-539.08005816113246</c:v>
                </c:pt>
                <c:pt idx="771">
                  <c:v>-539.10099539826274</c:v>
                </c:pt>
                <c:pt idx="772">
                  <c:v>-539.12145625895016</c:v>
                </c:pt>
                <c:pt idx="773">
                  <c:v>-539.14145157261646</c:v>
                </c:pt>
                <c:pt idx="774">
                  <c:v>-539.16099192312447</c:v>
                </c:pt>
                <c:pt idx="775">
                  <c:v>-539.18008765430591</c:v>
                </c:pt>
                <c:pt idx="776">
                  <c:v>-539.19874887536434</c:v>
                </c:pt>
                <c:pt idx="777">
                  <c:v>-539.21698546616187</c:v>
                </c:pt>
                <c:pt idx="778">
                  <c:v>-539.23480708238753</c:v>
                </c:pt>
                <c:pt idx="779">
                  <c:v>-539.25222316061252</c:v>
                </c:pt>
                <c:pt idx="780">
                  <c:v>-539.2692429232327</c:v>
                </c:pt>
                <c:pt idx="781">
                  <c:v>-539.28587538330248</c:v>
                </c:pt>
                <c:pt idx="782">
                  <c:v>-539.30212934925999</c:v>
                </c:pt>
                <c:pt idx="783">
                  <c:v>-539.3180134295493</c:v>
                </c:pt>
                <c:pt idx="784">
                  <c:v>-539.33353603713817</c:v>
                </c:pt>
                <c:pt idx="785">
                  <c:v>-539.34870539393648</c:v>
                </c:pt>
                <c:pt idx="786">
                  <c:v>-539.36352953511448</c:v>
                </c:pt>
                <c:pt idx="787">
                  <c:v>-539.37801631332752</c:v>
                </c:pt>
                <c:pt idx="788">
                  <c:v>-539.39217340284301</c:v>
                </c:pt>
                <c:pt idx="789">
                  <c:v>-539.40600830357812</c:v>
                </c:pt>
                <c:pt idx="790">
                  <c:v>-539.41952834504559</c:v>
                </c:pt>
                <c:pt idx="791">
                  <c:v>-539.43274069021163</c:v>
                </c:pt>
                <c:pt idx="792">
                  <c:v>-539.44565233926744</c:v>
                </c:pt>
                <c:pt idx="793">
                  <c:v>-539.45827013331598</c:v>
                </c:pt>
                <c:pt idx="794">
                  <c:v>-539.47060075797663</c:v>
                </c:pt>
                <c:pt idx="795">
                  <c:v>-539.48265074690789</c:v>
                </c:pt>
                <c:pt idx="796">
                  <c:v>-539.49442648525212</c:v>
                </c:pt>
                <c:pt idx="797">
                  <c:v>-539.50593421300186</c:v>
                </c:pt>
                <c:pt idx="798">
                  <c:v>-539.51718002829148</c:v>
                </c:pt>
                <c:pt idx="799">
                  <c:v>-539.5281698906133</c:v>
                </c:pt>
                <c:pt idx="800">
                  <c:v>-539.53890962396315</c:v>
                </c:pt>
                <c:pt idx="801">
                  <c:v>-539.54940491991374</c:v>
                </c:pt>
                <c:pt idx="802">
                  <c:v>-539.55966134061862</c:v>
                </c:pt>
                <c:pt idx="803">
                  <c:v>-539.56968432174995</c:v>
                </c:pt>
                <c:pt idx="804">
                  <c:v>-539.57947917536819</c:v>
                </c:pt>
                <c:pt idx="805">
                  <c:v>-539.5890510927286</c:v>
                </c:pt>
                <c:pt idx="806">
                  <c:v>-539.5984051470225</c:v>
                </c:pt>
                <c:pt idx="807">
                  <c:v>-539.60754629605935</c:v>
                </c:pt>
                <c:pt idx="808">
                  <c:v>-539.61647938488545</c:v>
                </c:pt>
                <c:pt idx="809">
                  <c:v>-539.62520914834477</c:v>
                </c:pt>
                <c:pt idx="810">
                  <c:v>-539.63374021358266</c:v>
                </c:pt>
                <c:pt idx="811">
                  <c:v>-539.64207710249116</c:v>
                </c:pt>
                <c:pt idx="812">
                  <c:v>-539.65022423410073</c:v>
                </c:pt>
                <c:pt idx="813">
                  <c:v>-539.65818592691619</c:v>
                </c:pt>
                <c:pt idx="814">
                  <c:v>-539.66596640120144</c:v>
                </c:pt>
                <c:pt idx="815">
                  <c:v>-539.6735697812112</c:v>
                </c:pt>
                <c:pt idx="816">
                  <c:v>-539.68100009737327</c:v>
                </c:pt>
                <c:pt idx="817">
                  <c:v>-539.68826128842022</c:v>
                </c:pt>
                <c:pt idx="818">
                  <c:v>-539.69535720347358</c:v>
                </c:pt>
              </c:numCache>
            </c:numRef>
          </c:yVal>
          <c:smooth val="1"/>
          <c:extLst>
            <c:ext xmlns:c16="http://schemas.microsoft.com/office/drawing/2014/chart" uri="{C3380CC4-5D6E-409C-BE32-E72D297353CC}">
              <c16:uniqueId val="{00000003-9647-4C25-AC02-9AC85E218214}"/>
            </c:ext>
          </c:extLst>
        </c:ser>
        <c:dLbls>
          <c:showLegendKey val="0"/>
          <c:showVal val="0"/>
          <c:showCatName val="0"/>
          <c:showSerName val="0"/>
          <c:showPercent val="0"/>
          <c:showBubbleSize val="0"/>
        </c:dLbls>
        <c:axId val="30172288"/>
        <c:axId val="30174208"/>
      </c:scatterChart>
      <c:valAx>
        <c:axId val="30172288"/>
        <c:scaling>
          <c:logBase val="10"/>
          <c:orientation val="minMax"/>
          <c:max val="1000000"/>
          <c:min val="100"/>
        </c:scaling>
        <c:delete val="0"/>
        <c:axPos val="b"/>
        <c:minorGridlines>
          <c:spPr>
            <a:ln>
              <a:prstDash val="sysDot"/>
            </a:ln>
          </c:spPr>
        </c:minorGridlines>
        <c:title>
          <c:tx>
            <c:rich>
              <a:bodyPr rot="0" spcFirstLastPara="0" vertOverflow="ellipsis" vert="horz" wrap="square" anchor="ctr" anchorCtr="1"/>
              <a:lstStyle/>
              <a:p>
                <a:pPr>
                  <a:defRPr lang="zh-CN" sz="1200" b="1" i="0" u="none" strike="noStrike" kern="1200" baseline="0">
                    <a:solidFill>
                      <a:schemeClr val="tx1"/>
                    </a:solidFill>
                    <a:latin typeface="+mn-lt"/>
                    <a:ea typeface="+mn-ea"/>
                    <a:cs typeface="+mn-cs"/>
                  </a:defRPr>
                </a:pPr>
                <a:r>
                  <a:rPr lang="en-US" sz="1200"/>
                  <a:t>Frequency (Hz)</a:t>
                </a:r>
              </a:p>
            </c:rich>
          </c:tx>
          <c:overlay val="0"/>
        </c:title>
        <c:numFmt formatCode="#,##0" sourceLinked="0"/>
        <c:majorTickMark val="none"/>
        <c:minorTickMark val="none"/>
        <c:tickLblPos val="low"/>
        <c:txPr>
          <a:bodyPr rot="-60000000" spcFirstLastPara="0" vertOverflow="ellipsis" vert="horz" wrap="square" anchor="ctr" anchorCtr="0"/>
          <a:lstStyle/>
          <a:p>
            <a:pPr>
              <a:defRPr lang="zh-CN" sz="1400" b="0" i="0" u="none" strike="noStrike" kern="1200" baseline="0">
                <a:solidFill>
                  <a:schemeClr val="tx1"/>
                </a:solidFill>
                <a:latin typeface="+mn-lt"/>
                <a:ea typeface="+mn-ea"/>
                <a:cs typeface="+mn-cs"/>
              </a:defRPr>
            </a:pPr>
            <a:endParaRPr lang="zh-TW"/>
          </a:p>
        </c:txPr>
        <c:crossAx val="30174208"/>
        <c:crossesAt val="0"/>
        <c:crossBetween val="midCat"/>
      </c:valAx>
      <c:valAx>
        <c:axId val="30174208"/>
        <c:scaling>
          <c:orientation val="minMax"/>
          <c:max val="60"/>
          <c:min val="-180"/>
        </c:scaling>
        <c:delete val="0"/>
        <c:axPos val="l"/>
        <c:majorGridlines/>
        <c:title>
          <c:tx>
            <c:rich>
              <a:bodyPr rot="-5400000" spcFirstLastPara="0" vertOverflow="ellipsis" vert="horz" wrap="square" anchor="ctr" anchorCtr="1"/>
              <a:lstStyle/>
              <a:p>
                <a:pPr>
                  <a:defRPr lang="zh-CN" sz="1400" b="1" i="0" u="none" strike="noStrike" kern="1200" baseline="0">
                    <a:solidFill>
                      <a:srgbClr val="0070C0"/>
                    </a:solidFill>
                    <a:latin typeface="+mn-lt"/>
                    <a:ea typeface="+mn-ea"/>
                    <a:cs typeface="+mn-cs"/>
                  </a:defRPr>
                </a:pPr>
                <a:r>
                  <a:rPr lang="en-US" sz="1400">
                    <a:solidFill>
                      <a:srgbClr val="0070C0"/>
                    </a:solidFill>
                  </a:rPr>
                  <a:t>Phase</a:t>
                </a:r>
              </a:p>
            </c:rich>
          </c:tx>
          <c:layout>
            <c:manualLayout>
              <c:xMode val="edge"/>
              <c:yMode val="edge"/>
              <c:x val="1.6220068368872916E-2"/>
              <c:y val="0.38309661531757921"/>
            </c:manualLayout>
          </c:layout>
          <c:overlay val="0"/>
        </c:title>
        <c:numFmt formatCode="0" sourceLinked="0"/>
        <c:majorTickMark val="out"/>
        <c:minorTickMark val="none"/>
        <c:tickLblPos val="nextTo"/>
        <c:txPr>
          <a:bodyPr rot="-60000000" spcFirstLastPara="0" vertOverflow="ellipsis" vert="horz" wrap="square" anchor="ctr" anchorCtr="1"/>
          <a:lstStyle/>
          <a:p>
            <a:pPr>
              <a:defRPr lang="zh-CN" sz="1200" b="0" i="0" u="none" strike="noStrike" kern="1200" baseline="0">
                <a:solidFill>
                  <a:srgbClr val="0070C0"/>
                </a:solidFill>
                <a:latin typeface="+mn-lt"/>
                <a:ea typeface="+mn-ea"/>
                <a:cs typeface="+mn-cs"/>
              </a:defRPr>
            </a:pPr>
            <a:endParaRPr lang="zh-TW"/>
          </a:p>
        </c:txPr>
        <c:crossAx val="30172288"/>
        <c:crossesAt val="100"/>
        <c:crossBetween val="midCat"/>
        <c:majorUnit val="20"/>
      </c:valAx>
    </c:plotArea>
    <c:legend>
      <c:legendPos val="r"/>
      <c:layout>
        <c:manualLayout>
          <c:xMode val="edge"/>
          <c:yMode val="edge"/>
          <c:x val="0.77630914967230258"/>
          <c:y val="4.3380689641490762E-3"/>
          <c:w val="0.22062095877497018"/>
          <c:h val="0.27497518977870844"/>
        </c:manualLayout>
      </c:layout>
      <c:overlay val="0"/>
      <c:spPr>
        <a:solidFill>
          <a:schemeClr val="bg1"/>
        </a:solidFill>
        <a:ln>
          <a:solidFill>
            <a:schemeClr val="tx1"/>
          </a:solidFill>
        </a:ln>
      </c:spPr>
      <c:txPr>
        <a:bodyPr rot="0" spcFirstLastPara="0" vertOverflow="ellipsis" vert="horz" wrap="square" anchor="ctr" anchorCtr="1"/>
        <a:lstStyle/>
        <a:p>
          <a:pPr>
            <a:defRPr lang="zh-CN" sz="1400" b="0" i="0" u="none" strike="noStrike" kern="1200" baseline="0">
              <a:solidFill>
                <a:schemeClr val="tx1"/>
              </a:solidFill>
              <a:latin typeface="+mn-lt"/>
              <a:ea typeface="+mn-ea"/>
              <a:cs typeface="+mn-cs"/>
            </a:defRPr>
          </a:pPr>
          <a:endParaRPr lang="zh-TW"/>
        </a:p>
      </c:txPr>
    </c:legend>
    <c:plotVisOnly val="1"/>
    <c:dispBlanksAs val="gap"/>
    <c:showDLblsOverMax val="0"/>
  </c:chart>
  <c:txPr>
    <a:bodyPr/>
    <a:lstStyle/>
    <a:p>
      <a:pPr>
        <a:defRPr lang="zh-CN"/>
      </a:pPr>
      <a:endParaRPr lang="zh-TW"/>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TW"/>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1400" b="1" i="0" u="none" strike="noStrike" kern="1200" baseline="0">
                <a:solidFill>
                  <a:schemeClr val="tx1"/>
                </a:solidFill>
                <a:latin typeface="+mn-lt"/>
                <a:ea typeface="+mn-ea"/>
                <a:cs typeface="+mn-cs"/>
              </a:defRPr>
            </a:pPr>
            <a:r>
              <a:rPr lang="en-US" sz="1400"/>
              <a:t>Simplis</a:t>
            </a:r>
            <a:r>
              <a:rPr lang="en-US" sz="1400" baseline="0"/>
              <a:t> bode plot VS. excel calculation bode plot</a:t>
            </a:r>
            <a:endParaRPr lang="en-US" sz="1400"/>
          </a:p>
        </c:rich>
      </c:tx>
      <c:layout>
        <c:manualLayout>
          <c:xMode val="edge"/>
          <c:yMode val="edge"/>
          <c:x val="0.37487036354856207"/>
          <c:y val="4.7738469311054431E-2"/>
        </c:manualLayout>
      </c:layout>
      <c:overlay val="0"/>
    </c:title>
    <c:autoTitleDeleted val="0"/>
    <c:plotArea>
      <c:layout>
        <c:manualLayout>
          <c:layoutTarget val="inner"/>
          <c:xMode val="edge"/>
          <c:yMode val="edge"/>
          <c:x val="0.13754928180157133"/>
          <c:y val="0.16504197701770776"/>
          <c:w val="0.73309107814769525"/>
          <c:h val="0.60450453443392704"/>
        </c:manualLayout>
      </c:layout>
      <c:scatterChart>
        <c:scatterStyle val="smoothMarker"/>
        <c:varyColors val="0"/>
        <c:ser>
          <c:idx val="2"/>
          <c:order val="0"/>
          <c:tx>
            <c:v>gain</c:v>
          </c:tx>
          <c:spPr>
            <a:ln>
              <a:solidFill>
                <a:srgbClr val="0070C0"/>
              </a:solidFill>
              <a:prstDash val="solid"/>
            </a:ln>
          </c:spPr>
          <c:marker>
            <c:symbol val="none"/>
          </c:marker>
          <c:xVal>
            <c:numRef>
              <c:f>Sheet2!$W$4:$W$404</c:f>
              <c:numCache>
                <c:formatCode>0</c:formatCode>
                <c:ptCount val="401"/>
                <c:pt idx="0">
                  <c:v>100</c:v>
                </c:pt>
                <c:pt idx="1">
                  <c:v>102.32929922807543</c:v>
                </c:pt>
                <c:pt idx="2">
                  <c:v>104.71285480508999</c:v>
                </c:pt>
                <c:pt idx="3">
                  <c:v>107.15193052376068</c:v>
                </c:pt>
                <c:pt idx="4">
                  <c:v>109.64781961431854</c:v>
                </c:pt>
                <c:pt idx="5">
                  <c:v>112.20184543019636</c:v>
                </c:pt>
                <c:pt idx="6">
                  <c:v>114.81536214968834</c:v>
                </c:pt>
                <c:pt idx="7">
                  <c:v>117.489755493953</c:v>
                </c:pt>
                <c:pt idx="8">
                  <c:v>120.22644346174133</c:v>
                </c:pt>
                <c:pt idx="9">
                  <c:v>123.02687708123818</c:v>
                </c:pt>
                <c:pt idx="10">
                  <c:v>125.8925411794168</c:v>
                </c:pt>
                <c:pt idx="11">
                  <c:v>128.82495516931345</c:v>
                </c:pt>
                <c:pt idx="12">
                  <c:v>131.82567385564076</c:v>
                </c:pt>
                <c:pt idx="13">
                  <c:v>134.89628825916535</c:v>
                </c:pt>
                <c:pt idx="14">
                  <c:v>138.03842646028852</c:v>
                </c:pt>
                <c:pt idx="15">
                  <c:v>141.25375446227542</c:v>
                </c:pt>
                <c:pt idx="16">
                  <c:v>144.54397707459276</c:v>
                </c:pt>
                <c:pt idx="17">
                  <c:v>147.91083881682073</c:v>
                </c:pt>
                <c:pt idx="18">
                  <c:v>151.35612484362088</c:v>
                </c:pt>
                <c:pt idx="19">
                  <c:v>154.88166189124817</c:v>
                </c:pt>
                <c:pt idx="20">
                  <c:v>158.48931924611136</c:v>
                </c:pt>
                <c:pt idx="21">
                  <c:v>162.18100973589299</c:v>
                </c:pt>
                <c:pt idx="22">
                  <c:v>165.95869074375614</c:v>
                </c:pt>
                <c:pt idx="23">
                  <c:v>169.82436524617447</c:v>
                </c:pt>
                <c:pt idx="24">
                  <c:v>173.78008287493756</c:v>
                </c:pt>
                <c:pt idx="25">
                  <c:v>177.82794100389236</c:v>
                </c:pt>
                <c:pt idx="26">
                  <c:v>181.97008586099841</c:v>
                </c:pt>
                <c:pt idx="27">
                  <c:v>186.2087136662868</c:v>
                </c:pt>
                <c:pt idx="28">
                  <c:v>190.54607179632478</c:v>
                </c:pt>
                <c:pt idx="29">
                  <c:v>194.98445997580464</c:v>
                </c:pt>
                <c:pt idx="30">
                  <c:v>199.52623149688804</c:v>
                </c:pt>
                <c:pt idx="31">
                  <c:v>204.17379446695298</c:v>
                </c:pt>
                <c:pt idx="32">
                  <c:v>208.92961308540401</c:v>
                </c:pt>
                <c:pt idx="33">
                  <c:v>213.79620895022333</c:v>
                </c:pt>
                <c:pt idx="34">
                  <c:v>218.77616239495538</c:v>
                </c:pt>
                <c:pt idx="35">
                  <c:v>223.87211385683403</c:v>
                </c:pt>
                <c:pt idx="36">
                  <c:v>229.08676527677738</c:v>
                </c:pt>
                <c:pt idx="37">
                  <c:v>234.42288153199235</c:v>
                </c:pt>
                <c:pt idx="38">
                  <c:v>239.88329190194906</c:v>
                </c:pt>
                <c:pt idx="39">
                  <c:v>245.47089156850305</c:v>
                </c:pt>
                <c:pt idx="40">
                  <c:v>251.188643150958</c:v>
                </c:pt>
                <c:pt idx="41">
                  <c:v>257.03957827688646</c:v>
                </c:pt>
                <c:pt idx="42">
                  <c:v>263.02679918953822</c:v>
                </c:pt>
                <c:pt idx="43">
                  <c:v>269.15348039269156</c:v>
                </c:pt>
                <c:pt idx="44">
                  <c:v>275.42287033381666</c:v>
                </c:pt>
                <c:pt idx="45">
                  <c:v>281.83829312644548</c:v>
                </c:pt>
                <c:pt idx="46">
                  <c:v>288.40315031266067</c:v>
                </c:pt>
                <c:pt idx="47">
                  <c:v>295.12092266663865</c:v>
                </c:pt>
                <c:pt idx="48">
                  <c:v>301.99517204020162</c:v>
                </c:pt>
                <c:pt idx="49">
                  <c:v>309.0295432513592</c:v>
                </c:pt>
                <c:pt idx="50">
                  <c:v>316.22776601683802</c:v>
                </c:pt>
                <c:pt idx="51">
                  <c:v>323.59365692962831</c:v>
                </c:pt>
                <c:pt idx="52">
                  <c:v>331.13112148259125</c:v>
                </c:pt>
                <c:pt idx="53">
                  <c:v>338.84415613920271</c:v>
                </c:pt>
                <c:pt idx="54">
                  <c:v>346.73685045253183</c:v>
                </c:pt>
                <c:pt idx="55">
                  <c:v>354.81338923357555</c:v>
                </c:pt>
                <c:pt idx="56">
                  <c:v>363.07805477010157</c:v>
                </c:pt>
                <c:pt idx="57">
                  <c:v>371.53522909717276</c:v>
                </c:pt>
                <c:pt idx="58">
                  <c:v>380.1893963205614</c:v>
                </c:pt>
                <c:pt idx="59">
                  <c:v>389.04514499428075</c:v>
                </c:pt>
                <c:pt idx="60">
                  <c:v>398.10717055349755</c:v>
                </c:pt>
                <c:pt idx="61">
                  <c:v>407.38027780411301</c:v>
                </c:pt>
                <c:pt idx="62">
                  <c:v>416.86938347033561</c:v>
                </c:pt>
                <c:pt idx="63">
                  <c:v>426.57951880159266</c:v>
                </c:pt>
                <c:pt idx="64">
                  <c:v>436.51583224016611</c:v>
                </c:pt>
                <c:pt idx="65">
                  <c:v>446.68359215096325</c:v>
                </c:pt>
                <c:pt idx="66">
                  <c:v>457.08818961487509</c:v>
                </c:pt>
                <c:pt idx="67">
                  <c:v>467.73514128719819</c:v>
                </c:pt>
                <c:pt idx="68">
                  <c:v>478.63009232263857</c:v>
                </c:pt>
                <c:pt idx="69">
                  <c:v>489.77881936844631</c:v>
                </c:pt>
                <c:pt idx="70">
                  <c:v>501.18723362727235</c:v>
                </c:pt>
                <c:pt idx="71">
                  <c:v>512.86138399136485</c:v>
                </c:pt>
                <c:pt idx="72">
                  <c:v>524.80746024977282</c:v>
                </c:pt>
                <c:pt idx="73">
                  <c:v>537.03179637025289</c:v>
                </c:pt>
                <c:pt idx="74">
                  <c:v>549.54087385762466</c:v>
                </c:pt>
                <c:pt idx="75">
                  <c:v>562.34132519034915</c:v>
                </c:pt>
                <c:pt idx="76">
                  <c:v>575.43993733715695</c:v>
                </c:pt>
                <c:pt idx="77">
                  <c:v>588.84365535558948</c:v>
                </c:pt>
                <c:pt idx="78">
                  <c:v>602.55958607435821</c:v>
                </c:pt>
                <c:pt idx="79">
                  <c:v>616.59500186148261</c:v>
                </c:pt>
                <c:pt idx="80">
                  <c:v>630.95734448019368</c:v>
                </c:pt>
                <c:pt idx="81">
                  <c:v>645.65422903465583</c:v>
                </c:pt>
                <c:pt idx="82">
                  <c:v>660.6934480075962</c:v>
                </c:pt>
                <c:pt idx="83">
                  <c:v>676.0829753919819</c:v>
                </c:pt>
                <c:pt idx="84">
                  <c:v>691.8309709189366</c:v>
                </c:pt>
                <c:pt idx="85">
                  <c:v>707.94578438413862</c:v>
                </c:pt>
                <c:pt idx="86">
                  <c:v>724.4359600749907</c:v>
                </c:pt>
                <c:pt idx="87">
                  <c:v>741.31024130091816</c:v>
                </c:pt>
                <c:pt idx="88">
                  <c:v>758.57757502918366</c:v>
                </c:pt>
                <c:pt idx="89">
                  <c:v>776.2471166286922</c:v>
                </c:pt>
                <c:pt idx="90">
                  <c:v>794.32823472428197</c:v>
                </c:pt>
                <c:pt idx="91">
                  <c:v>812.83051616409966</c:v>
                </c:pt>
                <c:pt idx="92">
                  <c:v>831.76377110267129</c:v>
                </c:pt>
                <c:pt idx="93">
                  <c:v>851.13803820237661</c:v>
                </c:pt>
                <c:pt idx="94">
                  <c:v>870.96358995608068</c:v>
                </c:pt>
                <c:pt idx="95">
                  <c:v>891.25093813374565</c:v>
                </c:pt>
                <c:pt idx="96">
                  <c:v>912.01083935590975</c:v>
                </c:pt>
                <c:pt idx="97">
                  <c:v>933.25430079699174</c:v>
                </c:pt>
                <c:pt idx="98">
                  <c:v>954.99258602143652</c:v>
                </c:pt>
                <c:pt idx="99">
                  <c:v>977.23722095581127</c:v>
                </c:pt>
                <c:pt idx="100">
                  <c:v>1000</c:v>
                </c:pt>
                <c:pt idx="101">
                  <c:v>1023.2929922807544</c:v>
                </c:pt>
                <c:pt idx="102">
                  <c:v>1047.1285480508998</c:v>
                </c:pt>
                <c:pt idx="103">
                  <c:v>1071.5193052376067</c:v>
                </c:pt>
                <c:pt idx="104">
                  <c:v>1096.4781961431861</c:v>
                </c:pt>
                <c:pt idx="105">
                  <c:v>1122.0184543019634</c:v>
                </c:pt>
                <c:pt idx="106">
                  <c:v>1148.1536214968835</c:v>
                </c:pt>
                <c:pt idx="107">
                  <c:v>1174.8975549395293</c:v>
                </c:pt>
                <c:pt idx="108">
                  <c:v>1202.2644346174136</c:v>
                </c:pt>
                <c:pt idx="109">
                  <c:v>1230.2687708123822</c:v>
                </c:pt>
                <c:pt idx="110">
                  <c:v>1258.9254117941678</c:v>
                </c:pt>
                <c:pt idx="111">
                  <c:v>1288.2495516931342</c:v>
                </c:pt>
                <c:pt idx="112">
                  <c:v>1318.2567385564084</c:v>
                </c:pt>
                <c:pt idx="113">
                  <c:v>1348.9628825916539</c:v>
                </c:pt>
                <c:pt idx="114">
                  <c:v>1380.3842646028861</c:v>
                </c:pt>
                <c:pt idx="115">
                  <c:v>1412.5375446227542</c:v>
                </c:pt>
                <c:pt idx="116">
                  <c:v>1445.4397707459284</c:v>
                </c:pt>
                <c:pt idx="117">
                  <c:v>1479.1083881682084</c:v>
                </c:pt>
                <c:pt idx="118">
                  <c:v>1513.5612484362091</c:v>
                </c:pt>
                <c:pt idx="119">
                  <c:v>1548.816618912482</c:v>
                </c:pt>
                <c:pt idx="120">
                  <c:v>1584.8931924611154</c:v>
                </c:pt>
                <c:pt idx="121">
                  <c:v>1621.8100973589303</c:v>
                </c:pt>
                <c:pt idx="122">
                  <c:v>1659.5869074375623</c:v>
                </c:pt>
                <c:pt idx="123">
                  <c:v>1698.2436524617444</c:v>
                </c:pt>
                <c:pt idx="124">
                  <c:v>1737.8008287493767</c:v>
                </c:pt>
                <c:pt idx="125">
                  <c:v>1778.2794100389242</c:v>
                </c:pt>
                <c:pt idx="126">
                  <c:v>1819.700858609983</c:v>
                </c:pt>
                <c:pt idx="127">
                  <c:v>1862.0871366628685</c:v>
                </c:pt>
                <c:pt idx="128">
                  <c:v>1905.460717963248</c:v>
                </c:pt>
                <c:pt idx="129">
                  <c:v>1949.8445997580459</c:v>
                </c:pt>
                <c:pt idx="130">
                  <c:v>1995.2623149688802</c:v>
                </c:pt>
                <c:pt idx="131">
                  <c:v>2041.7379446695315</c:v>
                </c:pt>
                <c:pt idx="132">
                  <c:v>2089.2961308540398</c:v>
                </c:pt>
                <c:pt idx="133">
                  <c:v>2137.962089502234</c:v>
                </c:pt>
                <c:pt idx="134">
                  <c:v>2187.7616239495524</c:v>
                </c:pt>
                <c:pt idx="135">
                  <c:v>2238.7211385683413</c:v>
                </c:pt>
                <c:pt idx="136">
                  <c:v>2290.8676527677744</c:v>
                </c:pt>
                <c:pt idx="137">
                  <c:v>2344.2288153199233</c:v>
                </c:pt>
                <c:pt idx="138">
                  <c:v>2398.8329190194913</c:v>
                </c:pt>
                <c:pt idx="139">
                  <c:v>2454.7089156850329</c:v>
                </c:pt>
                <c:pt idx="140">
                  <c:v>2511.8864315095807</c:v>
                </c:pt>
                <c:pt idx="141">
                  <c:v>2570.3957827688664</c:v>
                </c:pt>
                <c:pt idx="142">
                  <c:v>2630.2679918953818</c:v>
                </c:pt>
                <c:pt idx="143">
                  <c:v>2691.5348039269179</c:v>
                </c:pt>
                <c:pt idx="144">
                  <c:v>2754.2287033381681</c:v>
                </c:pt>
                <c:pt idx="145">
                  <c:v>2818.3829312644552</c:v>
                </c:pt>
                <c:pt idx="146">
                  <c:v>2884.0315031266073</c:v>
                </c:pt>
                <c:pt idx="147">
                  <c:v>2951.2092266663894</c:v>
                </c:pt>
                <c:pt idx="148">
                  <c:v>3019.9517204020167</c:v>
                </c:pt>
                <c:pt idx="149">
                  <c:v>3090.2954325135938</c:v>
                </c:pt>
                <c:pt idx="150">
                  <c:v>3162.2776601683827</c:v>
                </c:pt>
                <c:pt idx="151">
                  <c:v>3235.9365692962824</c:v>
                </c:pt>
                <c:pt idx="152">
                  <c:v>3311.3112148259138</c:v>
                </c:pt>
                <c:pt idx="153">
                  <c:v>3388.4415613920246</c:v>
                </c:pt>
                <c:pt idx="154">
                  <c:v>3467.3685045253183</c:v>
                </c:pt>
                <c:pt idx="155">
                  <c:v>3548.1338923357566</c:v>
                </c:pt>
                <c:pt idx="156">
                  <c:v>3630.7805477010152</c:v>
                </c:pt>
                <c:pt idx="157">
                  <c:v>3715.3522909717267</c:v>
                </c:pt>
                <c:pt idx="158">
                  <c:v>3801.8939632056163</c:v>
                </c:pt>
                <c:pt idx="159">
                  <c:v>3890.4514499428064</c:v>
                </c:pt>
                <c:pt idx="160">
                  <c:v>3981.071705534976</c:v>
                </c:pt>
                <c:pt idx="161">
                  <c:v>4073.8027780411271</c:v>
                </c:pt>
                <c:pt idx="162">
                  <c:v>4168.6938347033574</c:v>
                </c:pt>
                <c:pt idx="163">
                  <c:v>4265.7951880159289</c:v>
                </c:pt>
                <c:pt idx="164">
                  <c:v>4365.1583224016622</c:v>
                </c:pt>
                <c:pt idx="165">
                  <c:v>4466.8359215096334</c:v>
                </c:pt>
                <c:pt idx="166">
                  <c:v>4570.8818961487559</c:v>
                </c:pt>
                <c:pt idx="167">
                  <c:v>4677.3514128719835</c:v>
                </c:pt>
                <c:pt idx="168">
                  <c:v>4786.3009232263885</c:v>
                </c:pt>
                <c:pt idx="169">
                  <c:v>4897.7881936844624</c:v>
                </c:pt>
                <c:pt idx="170">
                  <c:v>5011.8723362727269</c:v>
                </c:pt>
                <c:pt idx="171">
                  <c:v>5128.6138399136516</c:v>
                </c:pt>
                <c:pt idx="172">
                  <c:v>5248.0746024977288</c:v>
                </c:pt>
                <c:pt idx="173">
                  <c:v>5370.3179637025296</c:v>
                </c:pt>
                <c:pt idx="174">
                  <c:v>5495.4087385762532</c:v>
                </c:pt>
                <c:pt idx="175">
                  <c:v>5623.4132519034929</c:v>
                </c:pt>
                <c:pt idx="176">
                  <c:v>5754.3993733715706</c:v>
                </c:pt>
                <c:pt idx="177">
                  <c:v>5888.4365535558954</c:v>
                </c:pt>
                <c:pt idx="178">
                  <c:v>6025.5958607435778</c:v>
                </c:pt>
                <c:pt idx="179">
                  <c:v>6165.9500186148271</c:v>
                </c:pt>
                <c:pt idx="180">
                  <c:v>6309.5734448019321</c:v>
                </c:pt>
                <c:pt idx="181">
                  <c:v>6456.5422903465596</c:v>
                </c:pt>
                <c:pt idx="182">
                  <c:v>6606.9344800759645</c:v>
                </c:pt>
                <c:pt idx="183">
                  <c:v>6760.8297539198211</c:v>
                </c:pt>
                <c:pt idx="184">
                  <c:v>6918.3097091893669</c:v>
                </c:pt>
                <c:pt idx="185">
                  <c:v>7079.4578438413873</c:v>
                </c:pt>
                <c:pt idx="186">
                  <c:v>7244.3596007499027</c:v>
                </c:pt>
                <c:pt idx="187">
                  <c:v>7413.1024130091828</c:v>
                </c:pt>
                <c:pt idx="188">
                  <c:v>7585.7757502918375</c:v>
                </c:pt>
                <c:pt idx="189">
                  <c:v>7762.4711662869231</c:v>
                </c:pt>
                <c:pt idx="190">
                  <c:v>7943.2823472428208</c:v>
                </c:pt>
                <c:pt idx="191">
                  <c:v>8128.3051616409975</c:v>
                </c:pt>
                <c:pt idx="192">
                  <c:v>8317.6377110267131</c:v>
                </c:pt>
                <c:pt idx="193">
                  <c:v>8511.3803820237772</c:v>
                </c:pt>
                <c:pt idx="194">
                  <c:v>8709.6358995608098</c:v>
                </c:pt>
                <c:pt idx="195">
                  <c:v>8912.509381337466</c:v>
                </c:pt>
                <c:pt idx="196">
                  <c:v>9120.1083935590977</c:v>
                </c:pt>
                <c:pt idx="197">
                  <c:v>9332.5430079699199</c:v>
                </c:pt>
                <c:pt idx="198">
                  <c:v>9549.9258602143673</c:v>
                </c:pt>
                <c:pt idx="199">
                  <c:v>9772.3722095581143</c:v>
                </c:pt>
                <c:pt idx="200">
                  <c:v>10000</c:v>
                </c:pt>
                <c:pt idx="201">
                  <c:v>10232.929922807547</c:v>
                </c:pt>
                <c:pt idx="202">
                  <c:v>10471.285480508999</c:v>
                </c:pt>
                <c:pt idx="203">
                  <c:v>10715.193052376069</c:v>
                </c:pt>
                <c:pt idx="204">
                  <c:v>10964.781961431863</c:v>
                </c:pt>
                <c:pt idx="205">
                  <c:v>11220.184543019637</c:v>
                </c:pt>
                <c:pt idx="206">
                  <c:v>11481.536214968839</c:v>
                </c:pt>
                <c:pt idx="207">
                  <c:v>11748.975549395294</c:v>
                </c:pt>
                <c:pt idx="208">
                  <c:v>12022.644346174138</c:v>
                </c:pt>
                <c:pt idx="209">
                  <c:v>12302.687708123824</c:v>
                </c:pt>
                <c:pt idx="210">
                  <c:v>12589.25411794168</c:v>
                </c:pt>
                <c:pt idx="211">
                  <c:v>12882.495516931347</c:v>
                </c:pt>
                <c:pt idx="212">
                  <c:v>13182.567385564089</c:v>
                </c:pt>
                <c:pt idx="213">
                  <c:v>13489.628825916541</c:v>
                </c:pt>
                <c:pt idx="214">
                  <c:v>13803.842646028863</c:v>
                </c:pt>
                <c:pt idx="215">
                  <c:v>14125.375446227545</c:v>
                </c:pt>
                <c:pt idx="216">
                  <c:v>14454.397707459288</c:v>
                </c:pt>
                <c:pt idx="217">
                  <c:v>14791.083881682087</c:v>
                </c:pt>
                <c:pt idx="218">
                  <c:v>15135.612484362093</c:v>
                </c:pt>
                <c:pt idx="219">
                  <c:v>15488.166189124822</c:v>
                </c:pt>
                <c:pt idx="220">
                  <c:v>15848.931924611155</c:v>
                </c:pt>
                <c:pt idx="221">
                  <c:v>16218.100973589308</c:v>
                </c:pt>
                <c:pt idx="222">
                  <c:v>16595.869074375627</c:v>
                </c:pt>
                <c:pt idx="223">
                  <c:v>16982.436524617446</c:v>
                </c:pt>
                <c:pt idx="224">
                  <c:v>17378.008287493773</c:v>
                </c:pt>
                <c:pt idx="225">
                  <c:v>17782.794100389245</c:v>
                </c:pt>
                <c:pt idx="226">
                  <c:v>18197.008586099833</c:v>
                </c:pt>
                <c:pt idx="227">
                  <c:v>18620.871366628686</c:v>
                </c:pt>
                <c:pt idx="228">
                  <c:v>19054.607179632483</c:v>
                </c:pt>
                <c:pt idx="229">
                  <c:v>19498.445997580464</c:v>
                </c:pt>
                <c:pt idx="230">
                  <c:v>19952.623149688803</c:v>
                </c:pt>
                <c:pt idx="231">
                  <c:v>20417.379446695319</c:v>
                </c:pt>
                <c:pt idx="232">
                  <c:v>20892.961308540398</c:v>
                </c:pt>
                <c:pt idx="233">
                  <c:v>21379.620895022344</c:v>
                </c:pt>
                <c:pt idx="234">
                  <c:v>21877.616239495528</c:v>
                </c:pt>
                <c:pt idx="235">
                  <c:v>22387.211385683418</c:v>
                </c:pt>
                <c:pt idx="236">
                  <c:v>22908.676527677748</c:v>
                </c:pt>
                <c:pt idx="237">
                  <c:v>23442.288153199239</c:v>
                </c:pt>
                <c:pt idx="238">
                  <c:v>23988.32919019492</c:v>
                </c:pt>
                <c:pt idx="239">
                  <c:v>24547.089156850339</c:v>
                </c:pt>
                <c:pt idx="240">
                  <c:v>25118.864315095812</c:v>
                </c:pt>
                <c:pt idx="241">
                  <c:v>25703.957827688668</c:v>
                </c:pt>
                <c:pt idx="242">
                  <c:v>26302.679918953821</c:v>
                </c:pt>
                <c:pt idx="243">
                  <c:v>26915.348039269185</c:v>
                </c:pt>
                <c:pt idx="244">
                  <c:v>27542.28703338169</c:v>
                </c:pt>
                <c:pt idx="245">
                  <c:v>28183.829312644561</c:v>
                </c:pt>
                <c:pt idx="246">
                  <c:v>28840.315031266076</c:v>
                </c:pt>
                <c:pt idx="247">
                  <c:v>29512.092266663898</c:v>
                </c:pt>
                <c:pt idx="248">
                  <c:v>30199.517204020176</c:v>
                </c:pt>
                <c:pt idx="249">
                  <c:v>30902.954325135921</c:v>
                </c:pt>
                <c:pt idx="250">
                  <c:v>31622.776601684531</c:v>
                </c:pt>
                <c:pt idx="251">
                  <c:v>32359.36569296358</c:v>
                </c:pt>
                <c:pt idx="252">
                  <c:v>33113.112148259883</c:v>
                </c:pt>
                <c:pt idx="253">
                  <c:v>33884.415613921039</c:v>
                </c:pt>
                <c:pt idx="254">
                  <c:v>34673.685045253958</c:v>
                </c:pt>
                <c:pt idx="255">
                  <c:v>35481.338923358424</c:v>
                </c:pt>
                <c:pt idx="256">
                  <c:v>36307.805477010959</c:v>
                </c:pt>
                <c:pt idx="257">
                  <c:v>37153.522909718165</c:v>
                </c:pt>
                <c:pt idx="258">
                  <c:v>38018.939632056979</c:v>
                </c:pt>
                <c:pt idx="259">
                  <c:v>38904.514499429002</c:v>
                </c:pt>
                <c:pt idx="260">
                  <c:v>39810.717055350688</c:v>
                </c:pt>
                <c:pt idx="261">
                  <c:v>40738.02778041226</c:v>
                </c:pt>
                <c:pt idx="262">
                  <c:v>41686.938347034535</c:v>
                </c:pt>
                <c:pt idx="263">
                  <c:v>42657.95188016029</c:v>
                </c:pt>
                <c:pt idx="264">
                  <c:v>43651.583224017639</c:v>
                </c:pt>
                <c:pt idx="265">
                  <c:v>44668.359215097371</c:v>
                </c:pt>
                <c:pt idx="266">
                  <c:v>45708.818961488585</c:v>
                </c:pt>
                <c:pt idx="267">
                  <c:v>46773.514128720919</c:v>
                </c:pt>
                <c:pt idx="268">
                  <c:v>47863.009232264958</c:v>
                </c:pt>
                <c:pt idx="269">
                  <c:v>48977.881936845763</c:v>
                </c:pt>
                <c:pt idx="270">
                  <c:v>50118.7233627284</c:v>
                </c:pt>
                <c:pt idx="271">
                  <c:v>51286.138399137766</c:v>
                </c:pt>
                <c:pt idx="272">
                  <c:v>52480.746024978471</c:v>
                </c:pt>
                <c:pt idx="273">
                  <c:v>53703.179637026609</c:v>
                </c:pt>
                <c:pt idx="274">
                  <c:v>54954.087385763814</c:v>
                </c:pt>
                <c:pt idx="275">
                  <c:v>56234.132519036291</c:v>
                </c:pt>
                <c:pt idx="276">
                  <c:v>57543.9937337171</c:v>
                </c:pt>
                <c:pt idx="277">
                  <c:v>58884.365535560224</c:v>
                </c:pt>
                <c:pt idx="278">
                  <c:v>60255.958607437242</c:v>
                </c:pt>
                <c:pt idx="279">
                  <c:v>61659.500186149708</c:v>
                </c:pt>
                <c:pt idx="280">
                  <c:v>63095.734448020849</c:v>
                </c:pt>
                <c:pt idx="281">
                  <c:v>64565.422903467101</c:v>
                </c:pt>
                <c:pt idx="282">
                  <c:v>66069.344800761188</c:v>
                </c:pt>
                <c:pt idx="283">
                  <c:v>67608.29753919979</c:v>
                </c:pt>
                <c:pt idx="284">
                  <c:v>69183.097091895295</c:v>
                </c:pt>
                <c:pt idx="285">
                  <c:v>70794.578438415469</c:v>
                </c:pt>
                <c:pt idx="286">
                  <c:v>72443.596007500717</c:v>
                </c:pt>
                <c:pt idx="287">
                  <c:v>74131.024130093487</c:v>
                </c:pt>
                <c:pt idx="288">
                  <c:v>75857.757502920154</c:v>
                </c:pt>
                <c:pt idx="289">
                  <c:v>77624.711662870977</c:v>
                </c:pt>
                <c:pt idx="290">
                  <c:v>79432.823472430129</c:v>
                </c:pt>
                <c:pt idx="291">
                  <c:v>81283.051616411802</c:v>
                </c:pt>
                <c:pt idx="292">
                  <c:v>83176.377110270929</c:v>
                </c:pt>
                <c:pt idx="293">
                  <c:v>85113.803820239584</c:v>
                </c:pt>
                <c:pt idx="294">
                  <c:v>87096.358995612216</c:v>
                </c:pt>
                <c:pt idx="295">
                  <c:v>89125.093813378786</c:v>
                </c:pt>
                <c:pt idx="296">
                  <c:v>91201.083935595307</c:v>
                </c:pt>
                <c:pt idx="297">
                  <c:v>93325.430079703525</c:v>
                </c:pt>
                <c:pt idx="298">
                  <c:v>95499.258602148111</c:v>
                </c:pt>
                <c:pt idx="299">
                  <c:v>97723.722095585676</c:v>
                </c:pt>
                <c:pt idx="300">
                  <c:v>100000.00000000471</c:v>
                </c:pt>
                <c:pt idx="301">
                  <c:v>102329.29922808021</c:v>
                </c:pt>
                <c:pt idx="302">
                  <c:v>104712.85480509486</c:v>
                </c:pt>
                <c:pt idx="303">
                  <c:v>107151.93052376565</c:v>
                </c:pt>
                <c:pt idx="304">
                  <c:v>109647.81961432361</c:v>
                </c:pt>
                <c:pt idx="305">
                  <c:v>112201.84543020178</c:v>
                </c:pt>
                <c:pt idx="306">
                  <c:v>114815.36214969361</c:v>
                </c:pt>
                <c:pt idx="307">
                  <c:v>117489.75549395839</c:v>
                </c:pt>
                <c:pt idx="308">
                  <c:v>120226.44346174685</c:v>
                </c:pt>
                <c:pt idx="309">
                  <c:v>123026.87708124405</c:v>
                </c:pt>
                <c:pt idx="310">
                  <c:v>125892.54117942275</c:v>
                </c:pt>
                <c:pt idx="311">
                  <c:v>128824.95516931932</c:v>
                </c:pt>
                <c:pt idx="312">
                  <c:v>131825.67385564678</c:v>
                </c:pt>
                <c:pt idx="313">
                  <c:v>134896.28825917176</c:v>
                </c:pt>
                <c:pt idx="314">
                  <c:v>138038.42646029504</c:v>
                </c:pt>
                <c:pt idx="315">
                  <c:v>141253.75446228212</c:v>
                </c:pt>
                <c:pt idx="316">
                  <c:v>144543.97707459933</c:v>
                </c:pt>
                <c:pt idx="317">
                  <c:v>147910.83881682772</c:v>
                </c:pt>
                <c:pt idx="318">
                  <c:v>151356.12484362794</c:v>
                </c:pt>
                <c:pt idx="319">
                  <c:v>154881.66189125541</c:v>
                </c:pt>
                <c:pt idx="320">
                  <c:v>158489.3192461188</c:v>
                </c:pt>
                <c:pt idx="321">
                  <c:v>162181.00973590088</c:v>
                </c:pt>
                <c:pt idx="322">
                  <c:v>165958.69074376384</c:v>
                </c:pt>
                <c:pt idx="323">
                  <c:v>169824.36524618237</c:v>
                </c:pt>
                <c:pt idx="324">
                  <c:v>173780.08287494563</c:v>
                </c:pt>
                <c:pt idx="325">
                  <c:v>177827.94100390084</c:v>
                </c:pt>
                <c:pt idx="326">
                  <c:v>181970.0858610071</c:v>
                </c:pt>
                <c:pt idx="327">
                  <c:v>186208.71366629537</c:v>
                </c:pt>
                <c:pt idx="328">
                  <c:v>190546.07179633353</c:v>
                </c:pt>
                <c:pt idx="329">
                  <c:v>194984.45997581352</c:v>
                </c:pt>
                <c:pt idx="330">
                  <c:v>199526.2314968975</c:v>
                </c:pt>
                <c:pt idx="331">
                  <c:v>204173.79446696263</c:v>
                </c:pt>
                <c:pt idx="332">
                  <c:v>208929.61308541353</c:v>
                </c:pt>
                <c:pt idx="333">
                  <c:v>213796.20895023298</c:v>
                </c:pt>
                <c:pt idx="334">
                  <c:v>218776.16239496562</c:v>
                </c:pt>
                <c:pt idx="335">
                  <c:v>223872.11385684973</c:v>
                </c:pt>
                <c:pt idx="336">
                  <c:v>229086.76527679298</c:v>
                </c:pt>
                <c:pt idx="337">
                  <c:v>234422.88153200864</c:v>
                </c:pt>
                <c:pt idx="338">
                  <c:v>239883.29190196586</c:v>
                </c:pt>
                <c:pt idx="339">
                  <c:v>245470.89156852019</c:v>
                </c:pt>
                <c:pt idx="340">
                  <c:v>251188.64315097555</c:v>
                </c:pt>
                <c:pt idx="341">
                  <c:v>257039.57827690477</c:v>
                </c:pt>
                <c:pt idx="342">
                  <c:v>263026.79918955651</c:v>
                </c:pt>
                <c:pt idx="343">
                  <c:v>269153.48039271031</c:v>
                </c:pt>
                <c:pt idx="344">
                  <c:v>275422.87033383577</c:v>
                </c:pt>
                <c:pt idx="345">
                  <c:v>281838.2931264654</c:v>
                </c:pt>
                <c:pt idx="346">
                  <c:v>288403.1503126811</c:v>
                </c:pt>
                <c:pt idx="347">
                  <c:v>295120.922666659</c:v>
                </c:pt>
                <c:pt idx="348">
                  <c:v>301995.1720402225</c:v>
                </c:pt>
                <c:pt idx="349">
                  <c:v>309029.54325138091</c:v>
                </c:pt>
                <c:pt idx="350">
                  <c:v>316227.76601686032</c:v>
                </c:pt>
                <c:pt idx="351">
                  <c:v>323593.6569296511</c:v>
                </c:pt>
                <c:pt idx="352">
                  <c:v>331131.1214826139</c:v>
                </c:pt>
                <c:pt idx="353">
                  <c:v>338844.15613922582</c:v>
                </c:pt>
                <c:pt idx="354">
                  <c:v>346736.85045255604</c:v>
                </c:pt>
                <c:pt idx="355">
                  <c:v>354813.38923360041</c:v>
                </c:pt>
                <c:pt idx="356">
                  <c:v>363078.05477012682</c:v>
                </c:pt>
                <c:pt idx="357">
                  <c:v>371535.22909719788</c:v>
                </c:pt>
                <c:pt idx="358">
                  <c:v>380189.39632058778</c:v>
                </c:pt>
                <c:pt idx="359">
                  <c:v>389045.14499430778</c:v>
                </c:pt>
                <c:pt idx="360">
                  <c:v>398107.17055352498</c:v>
                </c:pt>
                <c:pt idx="361">
                  <c:v>407380.27780414105</c:v>
                </c:pt>
                <c:pt idx="362">
                  <c:v>416869.38347036514</c:v>
                </c:pt>
                <c:pt idx="363">
                  <c:v>426579.51880162227</c:v>
                </c:pt>
                <c:pt idx="364">
                  <c:v>436515.83224019624</c:v>
                </c:pt>
                <c:pt idx="365">
                  <c:v>446683.59215099411</c:v>
                </c:pt>
                <c:pt idx="366">
                  <c:v>457088.18961490749</c:v>
                </c:pt>
                <c:pt idx="367">
                  <c:v>467735.14128723129</c:v>
                </c:pt>
                <c:pt idx="368">
                  <c:v>478630.09232267219</c:v>
                </c:pt>
                <c:pt idx="369">
                  <c:v>489778.81936847995</c:v>
                </c:pt>
                <c:pt idx="370">
                  <c:v>501187.23362730764</c:v>
                </c:pt>
                <c:pt idx="371">
                  <c:v>512861.383991401</c:v>
                </c:pt>
                <c:pt idx="372">
                  <c:v>524807.46024980955</c:v>
                </c:pt>
                <c:pt idx="373">
                  <c:v>537031.79637029045</c:v>
                </c:pt>
                <c:pt idx="374">
                  <c:v>549540.87385766313</c:v>
                </c:pt>
                <c:pt idx="375">
                  <c:v>562341.32519038848</c:v>
                </c:pt>
                <c:pt idx="376">
                  <c:v>575439.93733719713</c:v>
                </c:pt>
                <c:pt idx="377">
                  <c:v>588843.65535563009</c:v>
                </c:pt>
                <c:pt idx="378">
                  <c:v>602559.58607441373</c:v>
                </c:pt>
                <c:pt idx="379">
                  <c:v>616595.00186153932</c:v>
                </c:pt>
                <c:pt idx="380">
                  <c:v>630957.34448025166</c:v>
                </c:pt>
                <c:pt idx="381">
                  <c:v>645654.22903471533</c:v>
                </c:pt>
                <c:pt idx="382">
                  <c:v>660693.44800765836</c:v>
                </c:pt>
                <c:pt idx="383">
                  <c:v>676082.97539204429</c:v>
                </c:pt>
                <c:pt idx="384">
                  <c:v>691830.97091900045</c:v>
                </c:pt>
                <c:pt idx="385">
                  <c:v>707945.78438420314</c:v>
                </c:pt>
                <c:pt idx="386">
                  <c:v>724435.96007505804</c:v>
                </c:pt>
                <c:pt idx="387">
                  <c:v>741310.24130098708</c:v>
                </c:pt>
                <c:pt idx="388">
                  <c:v>758577.57502925477</c:v>
                </c:pt>
                <c:pt idx="389">
                  <c:v>776247.11662876303</c:v>
                </c:pt>
                <c:pt idx="390">
                  <c:v>794328.23472435586</c:v>
                </c:pt>
                <c:pt idx="391">
                  <c:v>812830.51616417523</c:v>
                </c:pt>
                <c:pt idx="392">
                  <c:v>831763.77110274858</c:v>
                </c:pt>
                <c:pt idx="393">
                  <c:v>851138.03820245573</c:v>
                </c:pt>
                <c:pt idx="394">
                  <c:v>870963.5899561618</c:v>
                </c:pt>
                <c:pt idx="395">
                  <c:v>891250.93813382846</c:v>
                </c:pt>
                <c:pt idx="396">
                  <c:v>912010.83935599448</c:v>
                </c:pt>
                <c:pt idx="397">
                  <c:v>933254.30079707771</c:v>
                </c:pt>
                <c:pt idx="398">
                  <c:v>954992.58602152625</c:v>
                </c:pt>
                <c:pt idx="399">
                  <c:v>977237.22095590306</c:v>
                </c:pt>
                <c:pt idx="400">
                  <c:v>1000000.0000000926</c:v>
                </c:pt>
              </c:numCache>
            </c:numRef>
          </c:xVal>
          <c:yVal>
            <c:numRef>
              <c:f>Sheet2!$BB$4:$BB$404</c:f>
              <c:numCache>
                <c:formatCode>0.00</c:formatCode>
                <c:ptCount val="401"/>
                <c:pt idx="0">
                  <c:v>15.370904649250367</c:v>
                </c:pt>
                <c:pt idx="1">
                  <c:v>15.179840740064167</c:v>
                </c:pt>
                <c:pt idx="2">
                  <c:v>14.989165221669722</c:v>
                </c:pt>
                <c:pt idx="3">
                  <c:v>14.79889345392654</c:v>
                </c:pt>
                <c:pt idx="4">
                  <c:v>14.609041266257201</c:v>
                </c:pt>
                <c:pt idx="5">
                  <c:v>14.419624959235977</c:v>
                </c:pt>
                <c:pt idx="6">
                  <c:v>14.230661304786667</c:v>
                </c:pt>
                <c:pt idx="7">
                  <c:v>14.042167544845771</c:v>
                </c:pt>
                <c:pt idx="8">
                  <c:v>13.854161388339223</c:v>
                </c:pt>
                <c:pt idx="9">
                  <c:v>13.666661006314756</c:v>
                </c:pt>
                <c:pt idx="10">
                  <c:v>13.479685025064144</c:v>
                </c:pt>
                <c:pt idx="11">
                  <c:v>13.29325251706403</c:v>
                </c:pt>
                <c:pt idx="12">
                  <c:v>13.107382989558058</c:v>
                </c:pt>
                <c:pt idx="13">
                  <c:v>12.922096370598316</c:v>
                </c:pt>
                <c:pt idx="14">
                  <c:v>12.73741299236009</c:v>
                </c:pt>
                <c:pt idx="15">
                  <c:v>12.553353571540914</c:v>
                </c:pt>
                <c:pt idx="16">
                  <c:v>12.369939186653735</c:v>
                </c:pt>
                <c:pt idx="17">
                  <c:v>12.187191252023728</c:v>
                </c:pt>
                <c:pt idx="18">
                  <c:v>12.005131488299739</c:v>
                </c:pt>
                <c:pt idx="19">
                  <c:v>11.82378188929547</c:v>
                </c:pt>
                <c:pt idx="20">
                  <c:v>11.643164684980867</c:v>
                </c:pt>
                <c:pt idx="21">
                  <c:v>11.463302300452135</c:v>
                </c:pt>
                <c:pt idx="22">
                  <c:v>11.284217310720109</c:v>
                </c:pt>
                <c:pt idx="23">
                  <c:v>11.105932391169612</c:v>
                </c:pt>
                <c:pt idx="24">
                  <c:v>10.928470263559131</c:v>
                </c:pt>
                <c:pt idx="25">
                  <c:v>10.751853637450516</c:v>
                </c:pt>
                <c:pt idx="26">
                  <c:v>10.576105146980623</c:v>
                </c:pt>
                <c:pt idx="27">
                  <c:v>10.401247282914268</c:v>
                </c:pt>
                <c:pt idx="28">
                  <c:v>10.227302319948249</c:v>
                </c:pt>
                <c:pt idx="29">
                  <c:v>10.054292239269865</c:v>
                </c:pt>
                <c:pt idx="30">
                  <c:v>9.8822386464117908</c:v>
                </c:pt>
                <c:pt idx="31">
                  <c:v>9.7111626844865597</c:v>
                </c:pt>
                <c:pt idx="32">
                  <c:v>9.541084942929146</c:v>
                </c:pt>
                <c:pt idx="33">
                  <c:v>9.3720253619250364</c:v>
                </c:pt>
                <c:pt idx="34">
                  <c:v>9.2040031327530833</c:v>
                </c:pt>
                <c:pt idx="35">
                  <c:v>9.0370365943271587</c:v>
                </c:pt>
                <c:pt idx="36">
                  <c:v>8.8711431262780902</c:v>
                </c:pt>
                <c:pt idx="37">
                  <c:v>8.7063390389767381</c:v>
                </c:pt>
                <c:pt idx="38">
                  <c:v>8.5426394609596485</c:v>
                </c:pt>
                <c:pt idx="39">
                  <c:v>8.3800582242797681</c:v>
                </c:pt>
                <c:pt idx="40">
                  <c:v>8.2186077483672104</c:v>
                </c:pt>
                <c:pt idx="41">
                  <c:v>8.0582989230433881</c:v>
                </c:pt>
                <c:pt idx="42">
                  <c:v>7.8991409913928408</c:v>
                </c:pt>
                <c:pt idx="43">
                  <c:v>7.7411414332506627</c:v>
                </c:pt>
                <c:pt idx="44">
                  <c:v>7.5843058501165173</c:v>
                </c:pt>
                <c:pt idx="45">
                  <c:v>7.4286378523530736</c:v>
                </c:pt>
                <c:pt idx="46">
                  <c:v>7.2741389495669075</c:v>
                </c:pt>
                <c:pt idx="47">
                  <c:v>7.1208084451050953</c:v>
                </c:pt>
                <c:pt idx="48">
                  <c:v>6.9686433356255817</c:v>
                </c:pt>
                <c:pt idx="49">
                  <c:v>6.8176382167167739</c:v>
                </c:pt>
                <c:pt idx="50">
                  <c:v>6.6677851955489604</c:v>
                </c:pt>
                <c:pt idx="51">
                  <c:v>6.519073811536269</c:v>
                </c:pt>
                <c:pt idx="52">
                  <c:v>6.3714909659731784</c:v>
                </c:pt>
                <c:pt idx="53">
                  <c:v>6.2250208615826939</c:v>
                </c:pt>
                <c:pt idx="54">
                  <c:v>6.0796449528748795</c:v>
                </c:pt>
                <c:pt idx="55">
                  <c:v>5.935341908163168</c:v>
                </c:pt>
                <c:pt idx="56">
                  <c:v>5.7920875840226804</c:v>
                </c:pt>
                <c:pt idx="57">
                  <c:v>5.6498550129002965</c:v>
                </c:pt>
                <c:pt idx="58">
                  <c:v>5.5086144044994265</c:v>
                </c:pt>
                <c:pt idx="59">
                  <c:v>5.368333161464963</c:v>
                </c:pt>
                <c:pt idx="60">
                  <c:v>5.2289759097886437</c:v>
                </c:pt>
                <c:pt idx="61">
                  <c:v>5.0905045442372812</c:v>
                </c:pt>
                <c:pt idx="62">
                  <c:v>4.9528782889853966</c:v>
                </c:pt>
                <c:pt idx="63">
                  <c:v>4.8160537735034197</c:v>
                </c:pt>
                <c:pt idx="64">
                  <c:v>4.6799851236197112</c:v>
                </c:pt>
                <c:pt idx="65">
                  <c:v>4.5446240675382787</c:v>
                </c:pt>
                <c:pt idx="66">
                  <c:v>4.4099200564559347</c:v>
                </c:pt>
                <c:pt idx="67">
                  <c:v>4.2758203992866948</c:v>
                </c:pt>
                <c:pt idx="68">
                  <c:v>4.1422704108653967</c:v>
                </c:pt>
                <c:pt idx="69">
                  <c:v>4.0092135728731337</c:v>
                </c:pt>
                <c:pt idx="70">
                  <c:v>3.8765917066013174</c:v>
                </c:pt>
                <c:pt idx="71">
                  <c:v>3.7443451565548611</c:v>
                </c:pt>
                <c:pt idx="72">
                  <c:v>3.6124129837856054</c:v>
                </c:pt>
                <c:pt idx="73">
                  <c:v>3.4807331677499258</c:v>
                </c:pt>
                <c:pt idx="74">
                  <c:v>3.3492428153974054</c:v>
                </c:pt>
                <c:pt idx="75">
                  <c:v>3.217878376124065</c:v>
                </c:pt>
                <c:pt idx="76">
                  <c:v>3.0865758611638641</c:v>
                </c:pt>
                <c:pt idx="77">
                  <c:v>2.955271065946167</c:v>
                </c:pt>
                <c:pt idx="78">
                  <c:v>2.8238997939164761</c:v>
                </c:pt>
                <c:pt idx="79">
                  <c:v>2.692398080303176</c:v>
                </c:pt>
                <c:pt idx="80">
                  <c:v>2.5607024143131141</c:v>
                </c:pt>
                <c:pt idx="81">
                  <c:v>2.4287499582548571</c:v>
                </c:pt>
                <c:pt idx="82">
                  <c:v>2.2964787621204721</c:v>
                </c:pt>
                <c:pt idx="83">
                  <c:v>2.1638279722034905</c:v>
                </c:pt>
                <c:pt idx="84">
                  <c:v>2.0307380323905755</c:v>
                </c:pt>
                <c:pt idx="85">
                  <c:v>1.8971508768403815</c:v>
                </c:pt>
                <c:pt idx="86">
                  <c:v>1.7630101128496636</c:v>
                </c:pt>
                <c:pt idx="87">
                  <c:v>1.6282611928054291</c:v>
                </c:pt>
                <c:pt idx="88">
                  <c:v>1.492851574231471</c:v>
                </c:pt>
                <c:pt idx="89">
                  <c:v>1.3567308670550797</c:v>
                </c:pt>
                <c:pt idx="90">
                  <c:v>1.2198509673453801</c:v>
                </c:pt>
                <c:pt idx="91">
                  <c:v>1.0821661769049795</c:v>
                </c:pt>
                <c:pt idx="92">
                  <c:v>0.94363330823224656</c:v>
                </c:pt>
                <c:pt idx="93">
                  <c:v>0.80421177450795422</c:v>
                </c:pt>
                <c:pt idx="94">
                  <c:v>0.66386366439797961</c:v>
                </c:pt>
                <c:pt idx="95">
                  <c:v>0.52255380159958786</c:v>
                </c:pt>
                <c:pt idx="96">
                  <c:v>0.38024978919268565</c:v>
                </c:pt>
                <c:pt idx="97">
                  <c:v>0.2369220389851365</c:v>
                </c:pt>
                <c:pt idx="98">
                  <c:v>9.2543786164949834E-2</c:v>
                </c:pt>
                <c:pt idx="99">
                  <c:v>-5.2908910314103719E-2</c:v>
                </c:pt>
                <c:pt idx="100">
                  <c:v>-0.19945718107999519</c:v>
                </c:pt>
                <c:pt idx="101">
                  <c:v>-0.34711937279329597</c:v>
                </c:pt>
                <c:pt idx="102">
                  <c:v>-0.49591108698673725</c:v>
                </c:pt>
                <c:pt idx="103">
                  <c:v>-0.64584523050344977</c:v>
                </c:pt>
                <c:pt idx="104">
                  <c:v>-0.79693207668311017</c:v>
                </c:pt>
                <c:pt idx="105">
                  <c:v>-0.94917933639375673</c:v>
                </c:pt>
                <c:pt idx="106">
                  <c:v>-1.1025922379697808</c:v>
                </c:pt>
                <c:pt idx="107">
                  <c:v>-1.2571736150911443</c:v>
                </c:pt>
                <c:pt idx="108">
                  <c:v>-1.4129240016236575</c:v>
                </c:pt>
                <c:pt idx="109">
                  <c:v>-1.5698417324386305</c:v>
                </c:pt>
                <c:pt idx="110">
                  <c:v>-1.7279230492370694</c:v>
                </c:pt>
                <c:pt idx="111">
                  <c:v>-1.8871622104215457</c:v>
                </c:pt>
                <c:pt idx="112">
                  <c:v>-2.0475516040851813</c:v>
                </c:pt>
                <c:pt idx="113">
                  <c:v>-2.2090818632221731</c:v>
                </c:pt>
                <c:pt idx="114">
                  <c:v>-2.371741982305013</c:v>
                </c:pt>
                <c:pt idx="115">
                  <c:v>-2.5355194344215026</c:v>
                </c:pt>
                <c:pt idx="116">
                  <c:v>-2.7004002882165308</c:v>
                </c:pt>
                <c:pt idx="117">
                  <c:v>-2.8663693239396011</c:v>
                </c:pt>
                <c:pt idx="118">
                  <c:v>-3.0334101479580058</c:v>
                </c:pt>
                <c:pt idx="119">
                  <c:v>-3.2015053051554831</c:v>
                </c:pt>
                <c:pt idx="120">
                  <c:v>-3.3706363886982054</c:v>
                </c:pt>
                <c:pt idx="121">
                  <c:v>-3.540784146710954</c:v>
                </c:pt>
                <c:pt idx="122">
                  <c:v>-3.711928585466862</c:v>
                </c:pt>
                <c:pt idx="123">
                  <c:v>-3.884049068753372</c:v>
                </c:pt>
                <c:pt idx="124">
                  <c:v>-4.0571244131346615</c:v>
                </c:pt>
                <c:pt idx="125">
                  <c:v>-4.231132978884439</c:v>
                </c:pt>
                <c:pt idx="126">
                  <c:v>-4.4060527564158889</c:v>
                </c:pt>
                <c:pt idx="127">
                  <c:v>-4.5818614480833686</c:v>
                </c:pt>
                <c:pt idx="128">
                  <c:v>-4.7585365452754278</c:v>
                </c:pt>
                <c:pt idx="129">
                  <c:v>-4.9360554007607425</c:v>
                </c:pt>
                <c:pt idx="130">
                  <c:v>-5.1143952962851804</c:v>
                </c:pt>
                <c:pt idx="131">
                  <c:v>-5.2935335054533432</c:v>
                </c:pt>
                <c:pt idx="132">
                  <c:v>-5.4734473519568034</c:v>
                </c:pt>
                <c:pt idx="133">
                  <c:v>-5.6541142632387968</c:v>
                </c:pt>
                <c:pt idx="134">
                  <c:v>-5.8355118197073894</c:v>
                </c:pt>
                <c:pt idx="135">
                  <c:v>-6.0176177996290425</c:v>
                </c:pt>
                <c:pt idx="136">
                  <c:v>-6.2004102198505899</c:v>
                </c:pt>
                <c:pt idx="137">
                  <c:v>-6.3838673725113315</c:v>
                </c:pt>
                <c:pt idx="138">
                  <c:v>-6.5679678579168828</c:v>
                </c:pt>
                <c:pt idx="139">
                  <c:v>-6.7526906137552087</c:v>
                </c:pt>
                <c:pt idx="140">
                  <c:v>-6.9380149408395511</c:v>
                </c:pt>
                <c:pt idx="141">
                  <c:v>-7.1239205255680611</c:v>
                </c:pt>
                <c:pt idx="142">
                  <c:v>-7.3103874592897444</c:v>
                </c:pt>
                <c:pt idx="143">
                  <c:v>-7.4973962547677546</c:v>
                </c:pt>
                <c:pt idx="144">
                  <c:v>-7.6849278599280684</c:v>
                </c:pt>
                <c:pt idx="145">
                  <c:v>-7.8729636690795868</c:v>
                </c:pt>
                <c:pt idx="146">
                  <c:v>-8.0614855317872909</c:v>
                </c:pt>
                <c:pt idx="147">
                  <c:v>-8.2504757595752185</c:v>
                </c:pt>
                <c:pt idx="148">
                  <c:v>-8.4399171306302279</c:v>
                </c:pt>
                <c:pt idx="149">
                  <c:v>-8.6297928926715102</c:v>
                </c:pt>
                <c:pt idx="150">
                  <c:v>-8.8200867641433138</c:v>
                </c:pt>
                <c:pt idx="151">
                  <c:v>-9.01078293388235</c:v>
                </c:pt>
                <c:pt idx="152">
                  <c:v>-9.2018660594029154</c:v>
                </c:pt>
                <c:pt idx="153">
                  <c:v>-9.3933212639354657</c:v>
                </c:pt>
                <c:pt idx="154">
                  <c:v>-9.585134132347422</c:v>
                </c:pt>
                <c:pt idx="155">
                  <c:v>-9.7772907060664576</c:v>
                </c:pt>
                <c:pt idx="156">
                  <c:v>-9.9697774771197434</c:v>
                </c:pt>
                <c:pt idx="157">
                  <c:v>-10.162581381394791</c:v>
                </c:pt>
                <c:pt idx="158">
                  <c:v>-10.355689791220502</c:v>
                </c:pt>
                <c:pt idx="159">
                  <c:v>-10.549090507360008</c:v>
                </c:pt>
                <c:pt idx="160">
                  <c:v>-10.742771750500108</c:v>
                </c:pt>
                <c:pt idx="161">
                  <c:v>-10.936722152315413</c:v>
                </c:pt>
                <c:pt idx="162">
                  <c:v>-11.13093074617959</c:v>
                </c:pt>
                <c:pt idx="163">
                  <c:v>-11.325386957589128</c:v>
                </c:pt>
                <c:pt idx="164">
                  <c:v>-11.520080594360861</c:v>
                </c:pt>
                <c:pt idx="165">
                  <c:v>-11.715001836657706</c:v>
                </c:pt>
                <c:pt idx="166">
                  <c:v>-11.910141226892634</c:v>
                </c:pt>
                <c:pt idx="167">
                  <c:v>-12.105489659556753</c:v>
                </c:pt>
                <c:pt idx="168">
                  <c:v>-12.301038371011559</c:v>
                </c:pt>
                <c:pt idx="169">
                  <c:v>-12.49677892928233</c:v>
                </c:pt>
                <c:pt idx="170">
                  <c:v>-12.692703223885626</c:v>
                </c:pt>
                <c:pt idx="171">
                  <c:v>-12.888803455719492</c:v>
                </c:pt>
                <c:pt idx="172">
                  <c:v>-13.085072127042693</c:v>
                </c:pt>
                <c:pt idx="173">
                  <c:v>-13.281502031565248</c:v>
                </c:pt>
                <c:pt idx="174">
                  <c:v>-13.478086244670406</c:v>
                </c:pt>
                <c:pt idx="175">
                  <c:v>-13.674818113784776</c:v>
                </c:pt>
                <c:pt idx="176">
                  <c:v>-13.871691248912006</c:v>
                </c:pt>
                <c:pt idx="177">
                  <c:v>-14.068699513341841</c:v>
                </c:pt>
                <c:pt idx="178">
                  <c:v>-14.265837014545397</c:v>
                </c:pt>
                <c:pt idx="179">
                  <c:v>-14.463098095265437</c:v>
                </c:pt>
                <c:pt idx="180">
                  <c:v>-14.660477324808188</c:v>
                </c:pt>
                <c:pt idx="181">
                  <c:v>-14.857969490542473</c:v>
                </c:pt>
                <c:pt idx="182">
                  <c:v>-15.055569589609933</c:v>
                </c:pt>
                <c:pt idx="183">
                  <c:v>-15.253272820849393</c:v>
                </c:pt>
                <c:pt idx="184">
                  <c:v>-15.451074576936707</c:v>
                </c:pt>
                <c:pt idx="185">
                  <c:v>-15.648970436741138</c:v>
                </c:pt>
                <c:pt idx="186">
                  <c:v>-15.846956157897603</c:v>
                </c:pt>
                <c:pt idx="187">
                  <c:v>-16.045027669594297</c:v>
                </c:pt>
                <c:pt idx="188">
                  <c:v>-16.243181065573154</c:v>
                </c:pt>
                <c:pt idx="189">
                  <c:v>-16.44141259734182</c:v>
                </c:pt>
                <c:pt idx="190">
                  <c:v>-16.639718667593066</c:v>
                </c:pt>
                <c:pt idx="191">
                  <c:v>-16.838095823829324</c:v>
                </c:pt>
                <c:pt idx="192">
                  <c:v>-17.036540752187648</c:v>
                </c:pt>
                <c:pt idx="193">
                  <c:v>-17.235050271461649</c:v>
                </c:pt>
                <c:pt idx="194">
                  <c:v>-17.43362132731524</c:v>
                </c:pt>
                <c:pt idx="195">
                  <c:v>-17.632250986684042</c:v>
                </c:pt>
                <c:pt idx="196">
                  <c:v>-17.830936432359152</c:v>
                </c:pt>
                <c:pt idx="197">
                  <c:v>-18.029674957748295</c:v>
                </c:pt>
                <c:pt idx="198">
                  <c:v>-18.228463961808885</c:v>
                </c:pt>
                <c:pt idx="199">
                  <c:v>-18.427300944147866</c:v>
                </c:pt>
                <c:pt idx="200">
                  <c:v>-18.626183500282732</c:v>
                </c:pt>
                <c:pt idx="201">
                  <c:v>-18.825109317058104</c:v>
                </c:pt>
                <c:pt idx="202">
                  <c:v>-19.024076168212378</c:v>
                </c:pt>
                <c:pt idx="203">
                  <c:v>-19.223081910088894</c:v>
                </c:pt>
                <c:pt idx="204">
                  <c:v>-19.422124477485809</c:v>
                </c:pt>
                <c:pt idx="205">
                  <c:v>-19.621201879639376</c:v>
                </c:pt>
                <c:pt idx="206">
                  <c:v>-19.820312196334957</c:v>
                </c:pt>
                <c:pt idx="207">
                  <c:v>-20.019453574139774</c:v>
                </c:pt>
                <c:pt idx="208">
                  <c:v>-20.21862422275283</c:v>
                </c:pt>
                <c:pt idx="209">
                  <c:v>-20.417822411465639</c:v>
                </c:pt>
                <c:pt idx="210">
                  <c:v>-20.617046465728855</c:v>
                </c:pt>
                <c:pt idx="211">
                  <c:v>-20.816294763819347</c:v>
                </c:pt>
                <c:pt idx="212">
                  <c:v>-21.01556573360245</c:v>
                </c:pt>
                <c:pt idx="213">
                  <c:v>-21.214857849384181</c:v>
                </c:pt>
                <c:pt idx="214">
                  <c:v>-21.41416962884826</c:v>
                </c:pt>
                <c:pt idx="215">
                  <c:v>-21.61349963007283</c:v>
                </c:pt>
                <c:pt idx="216">
                  <c:v>-21.812846448622132</c:v>
                </c:pt>
                <c:pt idx="217">
                  <c:v>-22.012208714707754</c:v>
                </c:pt>
                <c:pt idx="218">
                  <c:v>-22.211585090414889</c:v>
                </c:pt>
                <c:pt idx="219">
                  <c:v>-22.410974266989115</c:v>
                </c:pt>
                <c:pt idx="220">
                  <c:v>-22.610374962177993</c:v>
                </c:pt>
                <c:pt idx="221">
                  <c:v>-22.809785917624083</c:v>
                </c:pt>
                <c:pt idx="222">
                  <c:v>-23.009205896303797</c:v>
                </c:pt>
                <c:pt idx="223">
                  <c:v>-23.208633680007896</c:v>
                </c:pt>
                <c:pt idx="224">
                  <c:v>-23.408068066859492</c:v>
                </c:pt>
                <c:pt idx="225">
                  <c:v>-23.607507868864431</c:v>
                </c:pt>
                <c:pt idx="226">
                  <c:v>-23.806951909490348</c:v>
                </c:pt>
                <c:pt idx="227">
                  <c:v>-24.006399021269807</c:v>
                </c:pt>
                <c:pt idx="228">
                  <c:v>-24.205848043423007</c:v>
                </c:pt>
                <c:pt idx="229">
                  <c:v>-24.405297819496479</c:v>
                </c:pt>
                <c:pt idx="230">
                  <c:v>-24.604747195013022</c:v>
                </c:pt>
                <c:pt idx="231">
                  <c:v>-24.804195015128865</c:v>
                </c:pt>
                <c:pt idx="232">
                  <c:v>-25.003640122294275</c:v>
                </c:pt>
                <c:pt idx="233">
                  <c:v>-25.20308135391334</c:v>
                </c:pt>
                <c:pt idx="234">
                  <c:v>-25.402517539998435</c:v>
                </c:pt>
                <c:pt idx="235">
                  <c:v>-25.601947500816792</c:v>
                </c:pt>
                <c:pt idx="236">
                  <c:v>-25.801370044523264</c:v>
                </c:pt>
                <c:pt idx="237">
                  <c:v>-26.000783964777312</c:v>
                </c:pt>
                <c:pt idx="238">
                  <c:v>-26.200188038338993</c:v>
                </c:pt>
                <c:pt idx="239">
                  <c:v>-26.39958102264066</c:v>
                </c:pt>
                <c:pt idx="240">
                  <c:v>-26.598961653330708</c:v>
                </c:pt>
                <c:pt idx="241">
                  <c:v>-26.798328641785307</c:v>
                </c:pt>
                <c:pt idx="242">
                  <c:v>-26.997680672584448</c:v>
                </c:pt>
                <c:pt idx="243">
                  <c:v>-27.197016400949124</c:v>
                </c:pt>
                <c:pt idx="244">
                  <c:v>-27.396334450135271</c:v>
                </c:pt>
                <c:pt idx="245">
                  <c:v>-27.595633408781733</c:v>
                </c:pt>
                <c:pt idx="246">
                  <c:v>-27.794911828208036</c:v>
                </c:pt>
                <c:pt idx="247">
                  <c:v>-27.994168219659379</c:v>
                </c:pt>
                <c:pt idx="248">
                  <c:v>-28.193401051494941</c:v>
                </c:pt>
                <c:pt idx="249">
                  <c:v>-28.392608746316412</c:v>
                </c:pt>
                <c:pt idx="250">
                  <c:v>-28.591789678034278</c:v>
                </c:pt>
                <c:pt idx="251">
                  <c:v>-28.790942168867058</c:v>
                </c:pt>
                <c:pt idx="252">
                  <c:v>-28.99006448627453</c:v>
                </c:pt>
                <c:pt idx="253">
                  <c:v>-29.189154839817338</c:v>
                </c:pt>
                <c:pt idx="254">
                  <c:v>-29.388211377944526</c:v>
                </c:pt>
                <c:pt idx="255">
                  <c:v>-29.587232184704792</c:v>
                </c:pt>
                <c:pt idx="256">
                  <c:v>-29.786215276380013</c:v>
                </c:pt>
                <c:pt idx="257">
                  <c:v>-29.985158598039884</c:v>
                </c:pt>
                <c:pt idx="258">
                  <c:v>-30.184060020014801</c:v>
                </c:pt>
                <c:pt idx="259">
                  <c:v>-30.382917334287821</c:v>
                </c:pt>
                <c:pt idx="260">
                  <c:v>-30.581728250803394</c:v>
                </c:pt>
                <c:pt idx="261">
                  <c:v>-30.780490393693796</c:v>
                </c:pt>
                <c:pt idx="262">
                  <c:v>-30.979201297422776</c:v>
                </c:pt>
                <c:pt idx="263">
                  <c:v>-31.177858402847672</c:v>
                </c:pt>
                <c:pt idx="264">
                  <c:v>-31.376459053201156</c:v>
                </c:pt>
                <c:pt idx="265">
                  <c:v>-31.575000489994636</c:v>
                </c:pt>
                <c:pt idx="266">
                  <c:v>-31.773479848846261</c:v>
                </c:pt>
                <c:pt idx="267">
                  <c:v>-31.971894155236868</c:v>
                </c:pt>
                <c:pt idx="268">
                  <c:v>-32.170240320198566</c:v>
                </c:pt>
                <c:pt idx="269">
                  <c:v>-32.368515135941308</c:v>
                </c:pt>
                <c:pt idx="270">
                  <c:v>-32.566715271423597</c:v>
                </c:pt>
                <c:pt idx="271">
                  <c:v>-32.764837267875876</c:v>
                </c:pt>
                <c:pt idx="272">
                  <c:v>-32.962877534284566</c:v>
                </c:pt>
                <c:pt idx="273">
                  <c:v>-33.160832342847641</c:v>
                </c:pt>
                <c:pt idx="274">
                  <c:v>-33.35869782441349</c:v>
                </c:pt>
                <c:pt idx="275">
                  <c:v>-33.556469963916719</c:v>
                </c:pt>
                <c:pt idx="276">
                  <c:v>-33.754144595825807</c:v>
                </c:pt>
                <c:pt idx="277">
                  <c:v>-33.951717399620215</c:v>
                </c:pt>
                <c:pt idx="278">
                  <c:v>-34.149183895316334</c:v>
                </c:pt>
                <c:pt idx="279">
                  <c:v>-34.346539439063221</c:v>
                </c:pt>
                <c:pt idx="280">
                  <c:v>-34.54377921883323</c:v>
                </c:pt>
                <c:pt idx="281">
                  <c:v>-34.740898250232902</c:v>
                </c:pt>
                <c:pt idx="282">
                  <c:v>-34.937891372464804</c:v>
                </c:pt>
                <c:pt idx="283">
                  <c:v>-35.134753244471447</c:v>
                </c:pt>
                <c:pt idx="284">
                  <c:v>-35.331478341297768</c:v>
                </c:pt>
                <c:pt idx="285">
                  <c:v>-35.528060950710753</c:v>
                </c:pt>
                <c:pt idx="286">
                  <c:v>-35.724495170118658</c:v>
                </c:pt>
                <c:pt idx="287">
                  <c:v>-35.920774903836069</c:v>
                </c:pt>
                <c:pt idx="288">
                  <c:v>-36.116893860745272</c:v>
                </c:pt>
                <c:pt idx="289">
                  <c:v>-36.312845552407829</c:v>
                </c:pt>
                <c:pt idx="290">
                  <c:v>-36.508623291685765</c:v>
                </c:pt>
                <c:pt idx="291">
                  <c:v>-36.704220191934823</c:v>
                </c:pt>
                <c:pt idx="292">
                  <c:v>-36.899629166838587</c:v>
                </c:pt>
                <c:pt idx="293">
                  <c:v>-37.094842930954364</c:v>
                </c:pt>
                <c:pt idx="294">
                  <c:v>-37.289854001052994</c:v>
                </c:pt>
                <c:pt idx="295">
                  <c:v>-37.484654698327127</c:v>
                </c:pt>
                <c:pt idx="296">
                  <c:v>-37.679237151565772</c:v>
                </c:pt>
                <c:pt idx="297">
                  <c:v>-37.873593301379579</c:v>
                </c:pt>
                <c:pt idx="298">
                  <c:v>-38.067714905579336</c:v>
                </c:pt>
                <c:pt idx="299">
                  <c:v>-38.261593545808928</c:v>
                </c:pt>
                <c:pt idx="300">
                  <c:v>-38.45522063554067</c:v>
                </c:pt>
                <c:pt idx="301">
                  <c:v>-38.64858742954565</c:v>
                </c:pt>
                <c:pt idx="302">
                  <c:v>-38.84168503495443</c:v>
                </c:pt>
                <c:pt idx="303">
                  <c:v>-39.034504424029592</c:v>
                </c:pt>
                <c:pt idx="304">
                  <c:v>-39.227036448772722</c:v>
                </c:pt>
                <c:pt idx="305">
                  <c:v>-39.419271857493008</c:v>
                </c:pt>
                <c:pt idx="306">
                  <c:v>-39.61120131346447</c:v>
                </c:pt>
                <c:pt idx="307">
                  <c:v>-39.802815415802655</c:v>
                </c:pt>
                <c:pt idx="308">
                  <c:v>-39.994104722687993</c:v>
                </c:pt>
                <c:pt idx="309">
                  <c:v>-40.185059777066179</c:v>
                </c:pt>
                <c:pt idx="310">
                  <c:v>-40.375671134949208</c:v>
                </c:pt>
                <c:pt idx="311">
                  <c:v>-40.565929396439799</c:v>
                </c:pt>
                <c:pt idx="312">
                  <c:v>-40.755825239594984</c:v>
                </c:pt>
                <c:pt idx="313">
                  <c:v>-40.945349457236247</c:v>
                </c:pt>
                <c:pt idx="314">
                  <c:v>-41.134492996806429</c:v>
                </c:pt>
                <c:pt idx="315">
                  <c:v>-41.323247003359171</c:v>
                </c:pt>
                <c:pt idx="316">
                  <c:v>-41.511602865754568</c:v>
                </c:pt>
                <c:pt idx="317">
                  <c:v>-41.699552266117152</c:v>
                </c:pt>
                <c:pt idx="318">
                  <c:v>-41.887087232592606</c:v>
                </c:pt>
                <c:pt idx="319">
                  <c:v>-42.074200195420133</c:v>
                </c:pt>
                <c:pt idx="320">
                  <c:v>-42.260884046308782</c:v>
                </c:pt>
                <c:pt idx="321">
                  <c:v>-42.447132201082105</c:v>
                </c:pt>
                <c:pt idx="322">
                  <c:v>-42.632938665522985</c:v>
                </c:pt>
                <c:pt idx="323">
                  <c:v>-42.818298104318011</c:v>
                </c:pt>
                <c:pt idx="324">
                  <c:v>-43.003205912964354</c:v>
                </c:pt>
                <c:pt idx="325">
                  <c:v>-43.187658292465031</c:v>
                </c:pt>
                <c:pt idx="326">
                  <c:v>-43.37165232659585</c:v>
                </c:pt>
                <c:pt idx="327">
                  <c:v>-43.555186061486346</c:v>
                </c:pt>
                <c:pt idx="328">
                  <c:v>-43.738258587212634</c:v>
                </c:pt>
                <c:pt idx="329">
                  <c:v>-43.920870121053206</c:v>
                </c:pt>
                <c:pt idx="330">
                  <c:v>-44.103022092015912</c:v>
                </c:pt>
                <c:pt idx="331">
                  <c:v>-44.28471722619615</c:v>
                </c:pt>
                <c:pt idx="332">
                  <c:v>-44.465959632482033</c:v>
                </c:pt>
                <c:pt idx="333">
                  <c:v>-44.646754888080849</c:v>
                </c:pt>
                <c:pt idx="334">
                  <c:v>-44.827110123297658</c:v>
                </c:pt>
                <c:pt idx="335">
                  <c:v>-45.007034104962138</c:v>
                </c:pt>
                <c:pt idx="336">
                  <c:v>-45.186537317864676</c:v>
                </c:pt>
                <c:pt idx="337">
                  <c:v>-45.365632043538554</c:v>
                </c:pt>
                <c:pt idx="338">
                  <c:v>-45.544332435698763</c:v>
                </c:pt>
                <c:pt idx="339">
                  <c:v>-45.722654591638943</c:v>
                </c:pt>
                <c:pt idx="340">
                  <c:v>-45.900616618879944</c:v>
                </c:pt>
                <c:pt idx="341">
                  <c:v>-46.078238696367222</c:v>
                </c:pt>
                <c:pt idx="342">
                  <c:v>-46.255543129527048</c:v>
                </c:pt>
                <c:pt idx="343">
                  <c:v>-46.43255439851719</c:v>
                </c:pt>
                <c:pt idx="344">
                  <c:v>-46.609299199038958</c:v>
                </c:pt>
                <c:pt idx="345">
                  <c:v>-46.785806475126556</c:v>
                </c:pt>
                <c:pt idx="346">
                  <c:v>-46.962107443384561</c:v>
                </c:pt>
                <c:pt idx="347">
                  <c:v>-47.13823560821313</c:v>
                </c:pt>
                <c:pt idx="348">
                  <c:v>-47.314226767638885</c:v>
                </c:pt>
                <c:pt idx="349">
                  <c:v>-47.49011900945856</c:v>
                </c:pt>
                <c:pt idx="350">
                  <c:v>-47.6659526974993</c:v>
                </c:pt>
                <c:pt idx="351">
                  <c:v>-47.841770447906242</c:v>
                </c:pt>
                <c:pt idx="352">
                  <c:v>-48.01761709547889</c:v>
                </c:pt>
                <c:pt idx="353">
                  <c:v>-48.193539650194694</c:v>
                </c:pt>
                <c:pt idx="354">
                  <c:v>-48.369587244178639</c:v>
                </c:pt>
                <c:pt idx="355">
                  <c:v>-48.54581106949712</c:v>
                </c:pt>
                <c:pt idx="356">
                  <c:v>-48.722264307274479</c:v>
                </c:pt>
                <c:pt idx="357">
                  <c:v>-48.899002048745494</c:v>
                </c:pt>
                <c:pt idx="358">
                  <c:v>-49.07608120896851</c:v>
                </c:pt>
                <c:pt idx="359">
                  <c:v>-49.25356043402433</c:v>
                </c:pt>
                <c:pt idx="360">
                  <c:v>-49.431500002619941</c:v>
                </c:pt>
                <c:pt idx="361">
                  <c:v>-49.609961723094848</c:v>
                </c:pt>
                <c:pt idx="362">
                  <c:v>-49.78900882689527</c:v>
                </c:pt>
                <c:pt idx="363">
                  <c:v>-49.968705859632117</c:v>
                </c:pt>
                <c:pt idx="364">
                  <c:v>-50.149118570873071</c:v>
                </c:pt>
                <c:pt idx="365">
                  <c:v>-50.330313803837441</c:v>
                </c:pt>
                <c:pt idx="366">
                  <c:v>-50.512359386160036</c:v>
                </c:pt>
                <c:pt idx="367">
                  <c:v>-50.695324022873244</c:v>
                </c:pt>
                <c:pt idx="368">
                  <c:v>-50.879277192718462</c:v>
                </c:pt>
                <c:pt idx="369">
                  <c:v>-51.064289048844543</c:v>
                </c:pt>
                <c:pt idx="370">
                  <c:v>-51.250430324879467</c:v>
                </c:pt>
                <c:pt idx="371">
                  <c:v>-51.437772247276762</c:v>
                </c:pt>
                <c:pt idx="372">
                  <c:v>-51.626386454737414</c:v>
                </c:pt>
                <c:pt idx="373">
                  <c:v>-51.816344925396244</c:v>
                </c:pt>
                <c:pt idx="374">
                  <c:v>-52.00771991234226</c:v>
                </c:pt>
                <c:pt idx="375">
                  <c:v>-52.200583887909602</c:v>
                </c:pt>
                <c:pt idx="376">
                  <c:v>-52.395009497044882</c:v>
                </c:pt>
                <c:pt idx="377">
                  <c:v>-52.591069519914377</c:v>
                </c:pt>
                <c:pt idx="378">
                  <c:v>-52.788836843778938</c:v>
                </c:pt>
                <c:pt idx="379">
                  <c:v>-52.988384444021698</c:v>
                </c:pt>
                <c:pt idx="380">
                  <c:v>-53.18978537408622</c:v>
                </c:pt>
                <c:pt idx="381">
                  <c:v>-53.393112763942682</c:v>
                </c:pt>
                <c:pt idx="382">
                  <c:v>-53.598439826586421</c:v>
                </c:pt>
                <c:pt idx="383">
                  <c:v>-53.80583987195287</c:v>
                </c:pt>
                <c:pt idx="384">
                  <c:v>-54.015386327531104</c:v>
                </c:pt>
                <c:pt idx="385">
                  <c:v>-54.227152764863085</c:v>
                </c:pt>
                <c:pt idx="386">
                  <c:v>-54.441212931035331</c:v>
                </c:pt>
                <c:pt idx="387">
                  <c:v>-54.657640784198207</c:v>
                </c:pt>
                <c:pt idx="388">
                  <c:v>-54.876510532093661</c:v>
                </c:pt>
                <c:pt idx="389">
                  <c:v>-55.09789667252597</c:v>
                </c:pt>
                <c:pt idx="390">
                  <c:v>-55.321874034681386</c:v>
                </c:pt>
                <c:pt idx="391">
                  <c:v>-55.548517820181679</c:v>
                </c:pt>
                <c:pt idx="392">
                  <c:v>-55.777903642754055</c:v>
                </c:pt>
                <c:pt idx="393">
                  <c:v>-56.010107565402336</c:v>
                </c:pt>
                <c:pt idx="394">
                  <c:v>-56.24520613398456</c:v>
                </c:pt>
                <c:pt idx="395">
                  <c:v>-56.483276406128567</c:v>
                </c:pt>
                <c:pt idx="396">
                  <c:v>-56.724395974456392</c:v>
                </c:pt>
                <c:pt idx="397">
                  <c:v>-56.968642983134202</c:v>
                </c:pt>
                <c:pt idx="398">
                  <c:v>-57.216096136823296</c:v>
                </c:pt>
                <c:pt idx="399">
                  <c:v>-57.466834701168025</c:v>
                </c:pt>
                <c:pt idx="400">
                  <c:v>-57.720938494030754</c:v>
                </c:pt>
              </c:numCache>
            </c:numRef>
          </c:yVal>
          <c:smooth val="1"/>
          <c:extLst>
            <c:ext xmlns:c16="http://schemas.microsoft.com/office/drawing/2014/chart" uri="{C3380CC4-5D6E-409C-BE32-E72D297353CC}">
              <c16:uniqueId val="{00000000-18A0-4BFF-867D-F0A2D479A385}"/>
            </c:ext>
          </c:extLst>
        </c:ser>
        <c:ser>
          <c:idx val="0"/>
          <c:order val="2"/>
          <c:tx>
            <c:v>Simplis_gain</c:v>
          </c:tx>
          <c:spPr>
            <a:ln>
              <a:solidFill>
                <a:srgbClr val="FFC000"/>
              </a:solidFill>
            </a:ln>
          </c:spPr>
          <c:marker>
            <c:symbol val="none"/>
          </c:marker>
          <c:xVal>
            <c:numRef>
              <c:f>Sheet3!$A$3:$A$403</c:f>
              <c:numCache>
                <c:formatCode>General</c:formatCode>
                <c:ptCount val="401"/>
                <c:pt idx="0">
                  <c:v>100</c:v>
                </c:pt>
                <c:pt idx="1">
                  <c:v>102.329299228075</c:v>
                </c:pt>
                <c:pt idx="2">
                  <c:v>104.71285480508899</c:v>
                </c:pt>
                <c:pt idx="3">
                  <c:v>107.15193052376</c:v>
                </c:pt>
                <c:pt idx="4">
                  <c:v>109.647819614318</c:v>
                </c:pt>
                <c:pt idx="5">
                  <c:v>112.201845430196</c:v>
                </c:pt>
                <c:pt idx="6">
                  <c:v>114.815362149688</c:v>
                </c:pt>
                <c:pt idx="7">
                  <c:v>117.489755493952</c:v>
                </c:pt>
                <c:pt idx="8">
                  <c:v>120.226443461741</c:v>
                </c:pt>
                <c:pt idx="9">
                  <c:v>123.026877081238</c:v>
                </c:pt>
                <c:pt idx="10">
                  <c:v>125.892541179416</c:v>
                </c:pt>
                <c:pt idx="11">
                  <c:v>128.824955169313</c:v>
                </c:pt>
                <c:pt idx="12">
                  <c:v>131.82567385563999</c:v>
                </c:pt>
                <c:pt idx="13">
                  <c:v>134.896288259165</c:v>
                </c:pt>
                <c:pt idx="14">
                  <c:v>138.03842646028801</c:v>
                </c:pt>
                <c:pt idx="15">
                  <c:v>141.253754462275</c:v>
                </c:pt>
                <c:pt idx="16">
                  <c:v>144.54397707459199</c:v>
                </c:pt>
                <c:pt idx="17">
                  <c:v>147.91083881681999</c:v>
                </c:pt>
                <c:pt idx="18">
                  <c:v>151.35612484361999</c:v>
                </c:pt>
                <c:pt idx="19">
                  <c:v>154.881661891248</c:v>
                </c:pt>
                <c:pt idx="20">
                  <c:v>158.48931924611099</c:v>
                </c:pt>
                <c:pt idx="21">
                  <c:v>162.18100973589301</c:v>
                </c:pt>
                <c:pt idx="22">
                  <c:v>165.95869074375599</c:v>
                </c:pt>
                <c:pt idx="23">
                  <c:v>169.82436524617401</c:v>
                </c:pt>
                <c:pt idx="24">
                  <c:v>173.78008287493699</c:v>
                </c:pt>
                <c:pt idx="25">
                  <c:v>177.82794100389199</c:v>
                </c:pt>
                <c:pt idx="26">
                  <c:v>181.97008586099801</c:v>
                </c:pt>
                <c:pt idx="27">
                  <c:v>186.208713666286</c:v>
                </c:pt>
                <c:pt idx="28">
                  <c:v>190.54607179632399</c:v>
                </c:pt>
                <c:pt idx="29">
                  <c:v>194.98445997580399</c:v>
                </c:pt>
                <c:pt idx="30">
                  <c:v>199.52623149688699</c:v>
                </c:pt>
                <c:pt idx="31">
                  <c:v>204.17379446695199</c:v>
                </c:pt>
                <c:pt idx="32">
                  <c:v>208.92961308540299</c:v>
                </c:pt>
                <c:pt idx="33">
                  <c:v>213.79620895022299</c:v>
                </c:pt>
                <c:pt idx="34">
                  <c:v>218.77616239495501</c:v>
                </c:pt>
                <c:pt idx="35">
                  <c:v>223.87211385683301</c:v>
                </c:pt>
                <c:pt idx="36">
                  <c:v>229.08676527677699</c:v>
                </c:pt>
                <c:pt idx="37">
                  <c:v>234.422881531992</c:v>
                </c:pt>
                <c:pt idx="38">
                  <c:v>239.88329190194901</c:v>
                </c:pt>
                <c:pt idx="39">
                  <c:v>245.47089156850299</c:v>
                </c:pt>
                <c:pt idx="40">
                  <c:v>251.188643150958</c:v>
                </c:pt>
                <c:pt idx="41">
                  <c:v>257.039578276886</c:v>
                </c:pt>
                <c:pt idx="42">
                  <c:v>263.026799189538</c:v>
                </c:pt>
                <c:pt idx="43">
                  <c:v>269.15348039269099</c:v>
                </c:pt>
                <c:pt idx="44">
                  <c:v>275.42287033381598</c:v>
                </c:pt>
                <c:pt idx="45">
                  <c:v>281.83829312644502</c:v>
                </c:pt>
                <c:pt idx="46">
                  <c:v>288.40315031265999</c:v>
                </c:pt>
                <c:pt idx="47">
                  <c:v>295.12092266663802</c:v>
                </c:pt>
                <c:pt idx="48">
                  <c:v>301.995172040201</c:v>
                </c:pt>
                <c:pt idx="49">
                  <c:v>309.02954325135897</c:v>
                </c:pt>
                <c:pt idx="50">
                  <c:v>316.22776601683699</c:v>
                </c:pt>
                <c:pt idx="51">
                  <c:v>323.59365692962803</c:v>
                </c:pt>
                <c:pt idx="52">
                  <c:v>331.13112148259103</c:v>
                </c:pt>
                <c:pt idx="53">
                  <c:v>338.84415613920203</c:v>
                </c:pt>
                <c:pt idx="54">
                  <c:v>346.73685045253097</c:v>
                </c:pt>
                <c:pt idx="55">
                  <c:v>354.81338923357498</c:v>
                </c:pt>
                <c:pt idx="56">
                  <c:v>363.07805477010101</c:v>
                </c:pt>
                <c:pt idx="57">
                  <c:v>371.53522909717202</c:v>
                </c:pt>
                <c:pt idx="58">
                  <c:v>380.189396320561</c:v>
                </c:pt>
                <c:pt idx="59">
                  <c:v>389.04514499428001</c:v>
                </c:pt>
                <c:pt idx="60">
                  <c:v>398.10717055349699</c:v>
                </c:pt>
                <c:pt idx="61">
                  <c:v>407.38027780411198</c:v>
                </c:pt>
                <c:pt idx="62">
                  <c:v>416.86938347033498</c:v>
                </c:pt>
                <c:pt idx="63">
                  <c:v>426.57951880159197</c:v>
                </c:pt>
                <c:pt idx="64">
                  <c:v>436.51583224016503</c:v>
                </c:pt>
                <c:pt idx="65">
                  <c:v>446.68359215096302</c:v>
                </c:pt>
                <c:pt idx="66">
                  <c:v>457.08818961487498</c:v>
                </c:pt>
                <c:pt idx="67">
                  <c:v>467.73514128719802</c:v>
                </c:pt>
                <c:pt idx="68">
                  <c:v>478.63009232263801</c:v>
                </c:pt>
                <c:pt idx="69">
                  <c:v>489.77881936844602</c:v>
                </c:pt>
                <c:pt idx="70">
                  <c:v>501.18723362727201</c:v>
                </c:pt>
                <c:pt idx="71">
                  <c:v>512.86138399136405</c:v>
                </c:pt>
                <c:pt idx="72">
                  <c:v>524.80746024977202</c:v>
                </c:pt>
                <c:pt idx="73">
                  <c:v>537.03179637025198</c:v>
                </c:pt>
                <c:pt idx="74">
                  <c:v>549.54087385762398</c:v>
                </c:pt>
                <c:pt idx="75">
                  <c:v>562.34132519034904</c:v>
                </c:pt>
                <c:pt idx="76">
                  <c:v>575.43993733715604</c:v>
                </c:pt>
                <c:pt idx="77">
                  <c:v>588.843655355588</c:v>
                </c:pt>
                <c:pt idx="78">
                  <c:v>602.55958607435696</c:v>
                </c:pt>
                <c:pt idx="79">
                  <c:v>616.59500186148205</c:v>
                </c:pt>
                <c:pt idx="80">
                  <c:v>630.957344480193</c:v>
                </c:pt>
                <c:pt idx="81">
                  <c:v>645.65422903465503</c:v>
                </c:pt>
                <c:pt idx="82">
                  <c:v>660.69344800759495</c:v>
                </c:pt>
                <c:pt idx="83">
                  <c:v>676.08297539198099</c:v>
                </c:pt>
                <c:pt idx="84">
                  <c:v>691.83097091893603</c:v>
                </c:pt>
                <c:pt idx="85">
                  <c:v>707.94578438413703</c:v>
                </c:pt>
                <c:pt idx="86">
                  <c:v>724.43596007499002</c:v>
                </c:pt>
                <c:pt idx="87">
                  <c:v>741.31024130091703</c:v>
                </c:pt>
                <c:pt idx="88">
                  <c:v>758.57757502918298</c:v>
                </c:pt>
                <c:pt idx="89">
                  <c:v>776.24711662869095</c:v>
                </c:pt>
                <c:pt idx="90">
                  <c:v>794.32823472428095</c:v>
                </c:pt>
                <c:pt idx="91">
                  <c:v>812.83051616409898</c:v>
                </c:pt>
                <c:pt idx="92">
                  <c:v>831.76377110267094</c:v>
                </c:pt>
                <c:pt idx="93">
                  <c:v>851.13803820237604</c:v>
                </c:pt>
                <c:pt idx="94">
                  <c:v>870.96358995608</c:v>
                </c:pt>
                <c:pt idx="95">
                  <c:v>891.25093813374497</c:v>
                </c:pt>
                <c:pt idx="96">
                  <c:v>912.01083935590896</c:v>
                </c:pt>
                <c:pt idx="97">
                  <c:v>933.25430079699095</c:v>
                </c:pt>
                <c:pt idx="98">
                  <c:v>954.99258602143505</c:v>
                </c:pt>
                <c:pt idx="99">
                  <c:v>977.23722095581002</c:v>
                </c:pt>
                <c:pt idx="100">
                  <c:v>1000</c:v>
                </c:pt>
                <c:pt idx="101">
                  <c:v>1023.29299228075</c:v>
                </c:pt>
                <c:pt idx="102">
                  <c:v>1047.12854805089</c:v>
                </c:pt>
                <c:pt idx="103">
                  <c:v>1071.5193052376001</c:v>
                </c:pt>
                <c:pt idx="104">
                  <c:v>1096.47819614318</c:v>
                </c:pt>
                <c:pt idx="105">
                  <c:v>1122.01845430196</c:v>
                </c:pt>
                <c:pt idx="106">
                  <c:v>1148.1536214968801</c:v>
                </c:pt>
                <c:pt idx="107">
                  <c:v>1174.89755493952</c:v>
                </c:pt>
                <c:pt idx="108">
                  <c:v>1202.26443461741</c:v>
                </c:pt>
                <c:pt idx="109">
                  <c:v>1230.2687708123799</c:v>
                </c:pt>
                <c:pt idx="110">
                  <c:v>1258.92541179416</c:v>
                </c:pt>
                <c:pt idx="111">
                  <c:v>1288.2495516931299</c:v>
                </c:pt>
                <c:pt idx="112">
                  <c:v>1318.2567385564</c:v>
                </c:pt>
                <c:pt idx="113">
                  <c:v>1348.96288259165</c:v>
                </c:pt>
                <c:pt idx="114">
                  <c:v>1380.38426460288</c:v>
                </c:pt>
                <c:pt idx="115">
                  <c:v>1412.5375446227499</c:v>
                </c:pt>
                <c:pt idx="116">
                  <c:v>1445.43977074592</c:v>
                </c:pt>
                <c:pt idx="117">
                  <c:v>1479.1083881682</c:v>
                </c:pt>
                <c:pt idx="118">
                  <c:v>1513.5612484362</c:v>
                </c:pt>
                <c:pt idx="119">
                  <c:v>1548.81661891248</c:v>
                </c:pt>
                <c:pt idx="120">
                  <c:v>1584.8931924611099</c:v>
                </c:pt>
                <c:pt idx="121">
                  <c:v>1621.8100973589201</c:v>
                </c:pt>
                <c:pt idx="122">
                  <c:v>1659.5869074375601</c:v>
                </c:pt>
                <c:pt idx="123">
                  <c:v>1698.2436524617401</c:v>
                </c:pt>
                <c:pt idx="124">
                  <c:v>1737.8008287493701</c:v>
                </c:pt>
                <c:pt idx="125">
                  <c:v>1778.2794100389201</c:v>
                </c:pt>
                <c:pt idx="126">
                  <c:v>1819.7008586099801</c:v>
                </c:pt>
                <c:pt idx="127">
                  <c:v>1862.0871366628601</c:v>
                </c:pt>
                <c:pt idx="128">
                  <c:v>1905.4607179632401</c:v>
                </c:pt>
                <c:pt idx="129">
                  <c:v>1949.84459975804</c:v>
                </c:pt>
                <c:pt idx="130">
                  <c:v>1995.26231496887</c:v>
                </c:pt>
                <c:pt idx="131">
                  <c:v>2041.7379446695199</c:v>
                </c:pt>
                <c:pt idx="132">
                  <c:v>2089.2961308540298</c:v>
                </c:pt>
                <c:pt idx="133">
                  <c:v>2137.9620895022299</c:v>
                </c:pt>
                <c:pt idx="134">
                  <c:v>2187.7616239495501</c:v>
                </c:pt>
                <c:pt idx="135">
                  <c:v>2238.7211385683299</c:v>
                </c:pt>
                <c:pt idx="136">
                  <c:v>2290.8676527677699</c:v>
                </c:pt>
                <c:pt idx="137">
                  <c:v>2344.2288153199202</c:v>
                </c:pt>
                <c:pt idx="138">
                  <c:v>2398.83291901948</c:v>
                </c:pt>
                <c:pt idx="139">
                  <c:v>2454.7089156850202</c:v>
                </c:pt>
                <c:pt idx="140">
                  <c:v>2511.8864315095698</c:v>
                </c:pt>
                <c:pt idx="141">
                  <c:v>2570.39578276886</c:v>
                </c:pt>
                <c:pt idx="142">
                  <c:v>2630.26799189538</c:v>
                </c:pt>
                <c:pt idx="143">
                  <c:v>2691.5348039269102</c:v>
                </c:pt>
                <c:pt idx="144">
                  <c:v>2754.2287033381599</c:v>
                </c:pt>
                <c:pt idx="145">
                  <c:v>2818.3829312644498</c:v>
                </c:pt>
                <c:pt idx="146">
                  <c:v>2884.0315031266</c:v>
                </c:pt>
                <c:pt idx="147">
                  <c:v>2951.2092266663799</c:v>
                </c:pt>
                <c:pt idx="148">
                  <c:v>3019.9517204020099</c:v>
                </c:pt>
                <c:pt idx="149">
                  <c:v>3090.2954325135902</c:v>
                </c:pt>
                <c:pt idx="150">
                  <c:v>3162.2776601683699</c:v>
                </c:pt>
                <c:pt idx="151">
                  <c:v>3235.9365692962801</c:v>
                </c:pt>
                <c:pt idx="152">
                  <c:v>3311.3112148259102</c:v>
                </c:pt>
                <c:pt idx="153">
                  <c:v>3388.44156139202</c:v>
                </c:pt>
                <c:pt idx="154">
                  <c:v>3467.3685045253101</c:v>
                </c:pt>
                <c:pt idx="155">
                  <c:v>3548.1338923357498</c:v>
                </c:pt>
                <c:pt idx="156">
                  <c:v>3630.7805477010102</c:v>
                </c:pt>
                <c:pt idx="157">
                  <c:v>3715.3522909717199</c:v>
                </c:pt>
                <c:pt idx="158">
                  <c:v>3801.8939632056099</c:v>
                </c:pt>
                <c:pt idx="159">
                  <c:v>3890.4514499428001</c:v>
                </c:pt>
                <c:pt idx="160">
                  <c:v>3981.0717055349701</c:v>
                </c:pt>
                <c:pt idx="161">
                  <c:v>4073.8027780411198</c:v>
                </c:pt>
                <c:pt idx="162">
                  <c:v>4168.6938347033501</c:v>
                </c:pt>
                <c:pt idx="163">
                  <c:v>4265.7951880159198</c:v>
                </c:pt>
                <c:pt idx="164">
                  <c:v>4365.1583224016504</c:v>
                </c:pt>
                <c:pt idx="165">
                  <c:v>4466.8359215096198</c:v>
                </c:pt>
                <c:pt idx="166">
                  <c:v>4570.8818961487405</c:v>
                </c:pt>
                <c:pt idx="167">
                  <c:v>4677.3514128719798</c:v>
                </c:pt>
                <c:pt idx="168">
                  <c:v>4786.3009232263803</c:v>
                </c:pt>
                <c:pt idx="169">
                  <c:v>4897.7881936844597</c:v>
                </c:pt>
                <c:pt idx="170">
                  <c:v>5011.8723362727196</c:v>
                </c:pt>
                <c:pt idx="171">
                  <c:v>5128.6138399136398</c:v>
                </c:pt>
                <c:pt idx="172">
                  <c:v>5248.0746024977198</c:v>
                </c:pt>
                <c:pt idx="173">
                  <c:v>5370.3179637025196</c:v>
                </c:pt>
                <c:pt idx="174">
                  <c:v>5495.4087385762396</c:v>
                </c:pt>
                <c:pt idx="175">
                  <c:v>5623.4132519034902</c:v>
                </c:pt>
                <c:pt idx="176">
                  <c:v>5754.3993733715597</c:v>
                </c:pt>
                <c:pt idx="177">
                  <c:v>5888.43655355588</c:v>
                </c:pt>
                <c:pt idx="178">
                  <c:v>6025.5958607435696</c:v>
                </c:pt>
                <c:pt idx="179">
                  <c:v>6165.9500186148198</c:v>
                </c:pt>
                <c:pt idx="180">
                  <c:v>6309.5734448019302</c:v>
                </c:pt>
                <c:pt idx="181">
                  <c:v>6456.5422903465496</c:v>
                </c:pt>
                <c:pt idx="182">
                  <c:v>6606.93448007596</c:v>
                </c:pt>
                <c:pt idx="183">
                  <c:v>6760.8297539198102</c:v>
                </c:pt>
                <c:pt idx="184">
                  <c:v>6918.3097091893596</c:v>
                </c:pt>
                <c:pt idx="185">
                  <c:v>7079.4578438413801</c:v>
                </c:pt>
                <c:pt idx="186">
                  <c:v>7244.3596007499</c:v>
                </c:pt>
                <c:pt idx="187">
                  <c:v>7413.10241300917</c:v>
                </c:pt>
                <c:pt idx="188">
                  <c:v>7585.7757502918303</c:v>
                </c:pt>
                <c:pt idx="189">
                  <c:v>7762.4711662869104</c:v>
                </c:pt>
                <c:pt idx="190">
                  <c:v>7943.2823472428099</c:v>
                </c:pt>
                <c:pt idx="191">
                  <c:v>8128.3051616409903</c:v>
                </c:pt>
                <c:pt idx="192">
                  <c:v>8317.6377110267003</c:v>
                </c:pt>
                <c:pt idx="193">
                  <c:v>8511.3803820237608</c:v>
                </c:pt>
                <c:pt idx="194">
                  <c:v>8709.6358995608007</c:v>
                </c:pt>
                <c:pt idx="195">
                  <c:v>8912.5093813374497</c:v>
                </c:pt>
                <c:pt idx="196">
                  <c:v>9120.1083935590905</c:v>
                </c:pt>
                <c:pt idx="197">
                  <c:v>9332.5430079699108</c:v>
                </c:pt>
                <c:pt idx="198">
                  <c:v>9549.9258602143509</c:v>
                </c:pt>
                <c:pt idx="199">
                  <c:v>9772.3722095580997</c:v>
                </c:pt>
                <c:pt idx="200">
                  <c:v>10000</c:v>
                </c:pt>
                <c:pt idx="201">
                  <c:v>10232.9299228075</c:v>
                </c:pt>
                <c:pt idx="202">
                  <c:v>10471.285480508899</c:v>
                </c:pt>
                <c:pt idx="203">
                  <c:v>10715.193052376</c:v>
                </c:pt>
                <c:pt idx="204">
                  <c:v>10964.7819614318</c:v>
                </c:pt>
                <c:pt idx="205">
                  <c:v>11220.184543019601</c:v>
                </c:pt>
                <c:pt idx="206">
                  <c:v>11481.536214968801</c:v>
                </c:pt>
                <c:pt idx="207">
                  <c:v>11748.9755493952</c:v>
                </c:pt>
                <c:pt idx="208">
                  <c:v>12022.6443461741</c:v>
                </c:pt>
                <c:pt idx="209">
                  <c:v>12302.6877081238</c:v>
                </c:pt>
                <c:pt idx="210">
                  <c:v>12589.2541179416</c:v>
                </c:pt>
                <c:pt idx="211">
                  <c:v>12882.4955169313</c:v>
                </c:pt>
                <c:pt idx="212">
                  <c:v>13182.567385564</c:v>
                </c:pt>
                <c:pt idx="213">
                  <c:v>13489.628825916499</c:v>
                </c:pt>
                <c:pt idx="214">
                  <c:v>13803.842646028799</c:v>
                </c:pt>
                <c:pt idx="215">
                  <c:v>14125.375446227499</c:v>
                </c:pt>
                <c:pt idx="216">
                  <c:v>14454.3977074592</c:v>
                </c:pt>
                <c:pt idx="217">
                  <c:v>14791.083881682</c:v>
                </c:pt>
                <c:pt idx="218">
                  <c:v>15135.612484362</c:v>
                </c:pt>
                <c:pt idx="219">
                  <c:v>15488.1661891248</c:v>
                </c:pt>
                <c:pt idx="220">
                  <c:v>15848.931924611101</c:v>
                </c:pt>
                <c:pt idx="221">
                  <c:v>16218.1009735892</c:v>
                </c:pt>
                <c:pt idx="222">
                  <c:v>16595.869074375601</c:v>
                </c:pt>
                <c:pt idx="223">
                  <c:v>16982.436524617398</c:v>
                </c:pt>
                <c:pt idx="224">
                  <c:v>17378.0082874937</c:v>
                </c:pt>
                <c:pt idx="225">
                  <c:v>17782.794100389201</c:v>
                </c:pt>
                <c:pt idx="226">
                  <c:v>18197.008586099801</c:v>
                </c:pt>
                <c:pt idx="227">
                  <c:v>18620.871366628598</c:v>
                </c:pt>
                <c:pt idx="228">
                  <c:v>19054.607179632399</c:v>
                </c:pt>
                <c:pt idx="229">
                  <c:v>19498.445997580398</c:v>
                </c:pt>
                <c:pt idx="230">
                  <c:v>19952.623149688701</c:v>
                </c:pt>
                <c:pt idx="231">
                  <c:v>20417.379446695199</c:v>
                </c:pt>
                <c:pt idx="232">
                  <c:v>20892.9613085403</c:v>
                </c:pt>
                <c:pt idx="233">
                  <c:v>21379.620895022301</c:v>
                </c:pt>
                <c:pt idx="234">
                  <c:v>21877.616239495499</c:v>
                </c:pt>
                <c:pt idx="235">
                  <c:v>22387.2113856834</c:v>
                </c:pt>
                <c:pt idx="236">
                  <c:v>22908.676527677701</c:v>
                </c:pt>
                <c:pt idx="237">
                  <c:v>23442.288153199199</c:v>
                </c:pt>
                <c:pt idx="238">
                  <c:v>23988.3291901948</c:v>
                </c:pt>
                <c:pt idx="239">
                  <c:v>24547.089156850299</c:v>
                </c:pt>
                <c:pt idx="240">
                  <c:v>25118.8643150957</c:v>
                </c:pt>
                <c:pt idx="241">
                  <c:v>25703.957827688599</c:v>
                </c:pt>
                <c:pt idx="242">
                  <c:v>26302.6799189538</c:v>
                </c:pt>
                <c:pt idx="243">
                  <c:v>26915.348039269102</c:v>
                </c:pt>
                <c:pt idx="244">
                  <c:v>27542.287033381599</c:v>
                </c:pt>
                <c:pt idx="245">
                  <c:v>28183.829312644499</c:v>
                </c:pt>
                <c:pt idx="246">
                  <c:v>28840.315031266</c:v>
                </c:pt>
                <c:pt idx="247">
                  <c:v>29512.0922666638</c:v>
                </c:pt>
                <c:pt idx="248">
                  <c:v>30199.5172040201</c:v>
                </c:pt>
                <c:pt idx="249">
                  <c:v>30902.954325135899</c:v>
                </c:pt>
                <c:pt idx="250">
                  <c:v>31622.776601683701</c:v>
                </c:pt>
                <c:pt idx="251">
                  <c:v>32359.365692962801</c:v>
                </c:pt>
                <c:pt idx="252">
                  <c:v>33113.112148259097</c:v>
                </c:pt>
                <c:pt idx="253">
                  <c:v>33884.415613920202</c:v>
                </c:pt>
                <c:pt idx="254">
                  <c:v>34673.6850452531</c:v>
                </c:pt>
                <c:pt idx="255">
                  <c:v>35481.3389233575</c:v>
                </c:pt>
                <c:pt idx="256">
                  <c:v>36307.805477010101</c:v>
                </c:pt>
                <c:pt idx="257">
                  <c:v>37153.522909717198</c:v>
                </c:pt>
                <c:pt idx="258">
                  <c:v>38018.939632056099</c:v>
                </c:pt>
                <c:pt idx="259">
                  <c:v>38904.514499427998</c:v>
                </c:pt>
                <c:pt idx="260">
                  <c:v>39810.717055349698</c:v>
                </c:pt>
                <c:pt idx="261">
                  <c:v>40738.027780411197</c:v>
                </c:pt>
                <c:pt idx="262">
                  <c:v>41686.938347033501</c:v>
                </c:pt>
                <c:pt idx="263">
                  <c:v>42657.951880159198</c:v>
                </c:pt>
                <c:pt idx="264">
                  <c:v>43651.583224016598</c:v>
                </c:pt>
                <c:pt idx="265">
                  <c:v>44668.359215096301</c:v>
                </c:pt>
                <c:pt idx="266">
                  <c:v>45708.818961487501</c:v>
                </c:pt>
                <c:pt idx="267">
                  <c:v>46773.514128719798</c:v>
                </c:pt>
                <c:pt idx="268">
                  <c:v>47863.009232263801</c:v>
                </c:pt>
                <c:pt idx="269">
                  <c:v>48977.881936844598</c:v>
                </c:pt>
                <c:pt idx="270">
                  <c:v>50118.7233627272</c:v>
                </c:pt>
                <c:pt idx="271">
                  <c:v>51286.138399136398</c:v>
                </c:pt>
                <c:pt idx="272">
                  <c:v>52480.746024977198</c:v>
                </c:pt>
                <c:pt idx="273">
                  <c:v>53703.179637025198</c:v>
                </c:pt>
                <c:pt idx="274">
                  <c:v>54954.087385762403</c:v>
                </c:pt>
                <c:pt idx="275">
                  <c:v>56234.132519034902</c:v>
                </c:pt>
                <c:pt idx="276">
                  <c:v>57543.993733715601</c:v>
                </c:pt>
                <c:pt idx="277">
                  <c:v>58884.365535558798</c:v>
                </c:pt>
                <c:pt idx="278">
                  <c:v>60255.958607435699</c:v>
                </c:pt>
                <c:pt idx="279">
                  <c:v>61659.500186148201</c:v>
                </c:pt>
                <c:pt idx="280">
                  <c:v>63095.734448019197</c:v>
                </c:pt>
                <c:pt idx="281">
                  <c:v>64565.4229034655</c:v>
                </c:pt>
                <c:pt idx="282">
                  <c:v>66069.3448007595</c:v>
                </c:pt>
                <c:pt idx="283">
                  <c:v>67608.297539198102</c:v>
                </c:pt>
                <c:pt idx="284">
                  <c:v>69183.097091893593</c:v>
                </c:pt>
                <c:pt idx="285">
                  <c:v>70794.578438413795</c:v>
                </c:pt>
                <c:pt idx="286">
                  <c:v>72443.596007498898</c:v>
                </c:pt>
                <c:pt idx="287">
                  <c:v>74131.024130091697</c:v>
                </c:pt>
                <c:pt idx="288">
                  <c:v>75857.757502918306</c:v>
                </c:pt>
                <c:pt idx="289">
                  <c:v>77624.711662869202</c:v>
                </c:pt>
                <c:pt idx="290">
                  <c:v>79432.823472428106</c:v>
                </c:pt>
                <c:pt idx="291">
                  <c:v>81283.051616409895</c:v>
                </c:pt>
                <c:pt idx="292">
                  <c:v>83176.377110267</c:v>
                </c:pt>
                <c:pt idx="293">
                  <c:v>85113.803820237605</c:v>
                </c:pt>
                <c:pt idx="294">
                  <c:v>87096.358995607996</c:v>
                </c:pt>
                <c:pt idx="295">
                  <c:v>89125.093813374493</c:v>
                </c:pt>
                <c:pt idx="296">
                  <c:v>91201.083935590897</c:v>
                </c:pt>
                <c:pt idx="297">
                  <c:v>93325.430079699101</c:v>
                </c:pt>
                <c:pt idx="298">
                  <c:v>95499.2586021436</c:v>
                </c:pt>
                <c:pt idx="299">
                  <c:v>97723.722095581106</c:v>
                </c:pt>
                <c:pt idx="300">
                  <c:v>100000</c:v>
                </c:pt>
                <c:pt idx="301">
                  <c:v>102329.299228075</c:v>
                </c:pt>
                <c:pt idx="302">
                  <c:v>104712.85480508899</c:v>
                </c:pt>
                <c:pt idx="303">
                  <c:v>107151.93052376001</c:v>
                </c:pt>
                <c:pt idx="304">
                  <c:v>109647.819614318</c:v>
                </c:pt>
                <c:pt idx="305">
                  <c:v>112201.845430196</c:v>
                </c:pt>
                <c:pt idx="306">
                  <c:v>114815.36214968799</c:v>
                </c:pt>
                <c:pt idx="307">
                  <c:v>117489.75549395201</c:v>
                </c:pt>
                <c:pt idx="308">
                  <c:v>120226.443461741</c:v>
                </c:pt>
                <c:pt idx="309">
                  <c:v>123026.877081238</c:v>
                </c:pt>
                <c:pt idx="310">
                  <c:v>125892.541179416</c:v>
                </c:pt>
                <c:pt idx="311">
                  <c:v>128824.95516931301</c:v>
                </c:pt>
                <c:pt idx="312">
                  <c:v>131825.67385563999</c:v>
                </c:pt>
                <c:pt idx="313">
                  <c:v>134896.28825916501</c:v>
                </c:pt>
                <c:pt idx="314">
                  <c:v>138038.426460288</c:v>
                </c:pt>
                <c:pt idx="315">
                  <c:v>141253.75446227501</c:v>
                </c:pt>
                <c:pt idx="316">
                  <c:v>144543.977074592</c:v>
                </c:pt>
                <c:pt idx="317">
                  <c:v>147910.83881682</c:v>
                </c:pt>
                <c:pt idx="318">
                  <c:v>151356.12484362</c:v>
                </c:pt>
                <c:pt idx="319">
                  <c:v>154881.66189124799</c:v>
                </c:pt>
                <c:pt idx="320">
                  <c:v>158489.319246111</c:v>
                </c:pt>
                <c:pt idx="321">
                  <c:v>162181.009735892</c:v>
                </c:pt>
                <c:pt idx="322">
                  <c:v>165958.69074375599</c:v>
                </c:pt>
                <c:pt idx="323">
                  <c:v>169824.36524617401</c:v>
                </c:pt>
                <c:pt idx="324">
                  <c:v>173780.08287493701</c:v>
                </c:pt>
                <c:pt idx="325">
                  <c:v>177827.94100389199</c:v>
                </c:pt>
                <c:pt idx="326">
                  <c:v>181970.08586099799</c:v>
                </c:pt>
                <c:pt idx="327">
                  <c:v>186208.713666286</c:v>
                </c:pt>
                <c:pt idx="328">
                  <c:v>190546.07179632399</c:v>
                </c:pt>
                <c:pt idx="329">
                  <c:v>194984.459975804</c:v>
                </c:pt>
                <c:pt idx="330">
                  <c:v>199526.23149688699</c:v>
                </c:pt>
                <c:pt idx="331">
                  <c:v>204173.79446695201</c:v>
                </c:pt>
                <c:pt idx="332">
                  <c:v>208929.61308540299</c:v>
                </c:pt>
                <c:pt idx="333">
                  <c:v>213796.20895022299</c:v>
                </c:pt>
                <c:pt idx="334">
                  <c:v>218776.162394955</c:v>
                </c:pt>
                <c:pt idx="335">
                  <c:v>223872.11385683299</c:v>
                </c:pt>
                <c:pt idx="336">
                  <c:v>229086.76527677701</c:v>
                </c:pt>
                <c:pt idx="337">
                  <c:v>234422.881531992</c:v>
                </c:pt>
                <c:pt idx="338">
                  <c:v>239883.29190194901</c:v>
                </c:pt>
                <c:pt idx="339">
                  <c:v>245470.89156850299</c:v>
                </c:pt>
                <c:pt idx="340">
                  <c:v>251188.64315095701</c:v>
                </c:pt>
                <c:pt idx="341">
                  <c:v>257039.57827688599</c:v>
                </c:pt>
                <c:pt idx="342">
                  <c:v>263026.799189538</c:v>
                </c:pt>
                <c:pt idx="343">
                  <c:v>269153.48039269098</c:v>
                </c:pt>
                <c:pt idx="344">
                  <c:v>275422.87033381598</c:v>
                </c:pt>
                <c:pt idx="345">
                  <c:v>281838.29312644497</c:v>
                </c:pt>
                <c:pt idx="346">
                  <c:v>288403.15031265997</c:v>
                </c:pt>
                <c:pt idx="347">
                  <c:v>295120.92266663798</c:v>
                </c:pt>
                <c:pt idx="348">
                  <c:v>301995.17204020103</c:v>
                </c:pt>
                <c:pt idx="349">
                  <c:v>309029.54325135902</c:v>
                </c:pt>
                <c:pt idx="350">
                  <c:v>316227.76601683698</c:v>
                </c:pt>
                <c:pt idx="351">
                  <c:v>323593.65692962799</c:v>
                </c:pt>
                <c:pt idx="352">
                  <c:v>331131.12148259103</c:v>
                </c:pt>
                <c:pt idx="353">
                  <c:v>338844.15613920201</c:v>
                </c:pt>
                <c:pt idx="354">
                  <c:v>346736.85045253101</c:v>
                </c:pt>
                <c:pt idx="355">
                  <c:v>354813.38923357503</c:v>
                </c:pt>
                <c:pt idx="356">
                  <c:v>363078.05477010098</c:v>
                </c:pt>
                <c:pt idx="357">
                  <c:v>371535.22909717198</c:v>
                </c:pt>
                <c:pt idx="358">
                  <c:v>380189.39632056101</c:v>
                </c:pt>
                <c:pt idx="359">
                  <c:v>389045.14499428001</c:v>
                </c:pt>
                <c:pt idx="360">
                  <c:v>398107.17055349698</c:v>
                </c:pt>
                <c:pt idx="361">
                  <c:v>407380.277804112</c:v>
                </c:pt>
                <c:pt idx="362">
                  <c:v>416869.38347033499</c:v>
                </c:pt>
                <c:pt idx="363">
                  <c:v>426579.518801592</c:v>
                </c:pt>
                <c:pt idx="364">
                  <c:v>436515.83224016603</c:v>
                </c:pt>
                <c:pt idx="365">
                  <c:v>446683.59215096303</c:v>
                </c:pt>
                <c:pt idx="366">
                  <c:v>457088.18961487501</c:v>
                </c:pt>
                <c:pt idx="367">
                  <c:v>467735.141287198</c:v>
                </c:pt>
                <c:pt idx="368">
                  <c:v>478630.09232263803</c:v>
                </c:pt>
                <c:pt idx="369">
                  <c:v>489778.81936844601</c:v>
                </c:pt>
                <c:pt idx="370">
                  <c:v>501187.23362727201</c:v>
                </c:pt>
                <c:pt idx="371">
                  <c:v>512861.38399136398</c:v>
                </c:pt>
                <c:pt idx="372">
                  <c:v>524807.46024977195</c:v>
                </c:pt>
                <c:pt idx="373">
                  <c:v>537031.79637025204</c:v>
                </c:pt>
                <c:pt idx="374">
                  <c:v>549540.87385762401</c:v>
                </c:pt>
                <c:pt idx="375">
                  <c:v>562341.32519034902</c:v>
                </c:pt>
                <c:pt idx="376">
                  <c:v>575439.93733715604</c:v>
                </c:pt>
                <c:pt idx="377">
                  <c:v>588843.65535558795</c:v>
                </c:pt>
                <c:pt idx="378">
                  <c:v>602559.58607435704</c:v>
                </c:pt>
                <c:pt idx="379">
                  <c:v>616595.00186148204</c:v>
                </c:pt>
                <c:pt idx="380">
                  <c:v>630957.34448019206</c:v>
                </c:pt>
                <c:pt idx="381">
                  <c:v>645654.22903465503</c:v>
                </c:pt>
                <c:pt idx="382">
                  <c:v>660693.44800759503</c:v>
                </c:pt>
                <c:pt idx="383">
                  <c:v>676082.97539198096</c:v>
                </c:pt>
                <c:pt idx="384">
                  <c:v>691830.97091893596</c:v>
                </c:pt>
                <c:pt idx="385">
                  <c:v>707945.78438413702</c:v>
                </c:pt>
                <c:pt idx="386">
                  <c:v>724435.96007498901</c:v>
                </c:pt>
                <c:pt idx="387">
                  <c:v>741310.241300917</c:v>
                </c:pt>
                <c:pt idx="388">
                  <c:v>758577.57502918295</c:v>
                </c:pt>
                <c:pt idx="389">
                  <c:v>776247.11662869097</c:v>
                </c:pt>
                <c:pt idx="390">
                  <c:v>794328.23472428101</c:v>
                </c:pt>
                <c:pt idx="391">
                  <c:v>812830.51616409898</c:v>
                </c:pt>
                <c:pt idx="392">
                  <c:v>831763.77110267</c:v>
                </c:pt>
                <c:pt idx="393">
                  <c:v>851138.03820237599</c:v>
                </c:pt>
                <c:pt idx="394">
                  <c:v>870963.58995607996</c:v>
                </c:pt>
                <c:pt idx="395">
                  <c:v>891250.93813374499</c:v>
                </c:pt>
                <c:pt idx="396">
                  <c:v>912010.83935590903</c:v>
                </c:pt>
                <c:pt idx="397">
                  <c:v>933254.30079699098</c:v>
                </c:pt>
                <c:pt idx="398">
                  <c:v>954992.58602143603</c:v>
                </c:pt>
                <c:pt idx="399">
                  <c:v>977237.22095581098</c:v>
                </c:pt>
                <c:pt idx="400">
                  <c:v>1000000</c:v>
                </c:pt>
              </c:numCache>
            </c:numRef>
          </c:xVal>
          <c:yVal>
            <c:numRef>
              <c:f>Sheet3!$B$3:$B$403</c:f>
              <c:numCache>
                <c:formatCode>General</c:formatCode>
                <c:ptCount val="401"/>
                <c:pt idx="0">
                  <c:v>44.368585330547603</c:v>
                </c:pt>
                <c:pt idx="1">
                  <c:v>44.168884704959801</c:v>
                </c:pt>
                <c:pt idx="2">
                  <c:v>43.9691979549509</c:v>
                </c:pt>
                <c:pt idx="3">
                  <c:v>43.769525737200297</c:v>
                </c:pt>
                <c:pt idx="4">
                  <c:v>43.569868738756902</c:v>
                </c:pt>
                <c:pt idx="5">
                  <c:v>43.370227677983102</c:v>
                </c:pt>
                <c:pt idx="6">
                  <c:v>43.170603306194998</c:v>
                </c:pt>
                <c:pt idx="7">
                  <c:v>42.970996409271102</c:v>
                </c:pt>
                <c:pt idx="8">
                  <c:v>42.771407808901699</c:v>
                </c:pt>
                <c:pt idx="9">
                  <c:v>42.571838364624703</c:v>
                </c:pt>
                <c:pt idx="10">
                  <c:v>42.372288975123197</c:v>
                </c:pt>
                <c:pt idx="11">
                  <c:v>42.172760580485303</c:v>
                </c:pt>
                <c:pt idx="12">
                  <c:v>41.973254163686697</c:v>
                </c:pt>
                <c:pt idx="13">
                  <c:v>41.773770752660702</c:v>
                </c:pt>
                <c:pt idx="14">
                  <c:v>41.574311422205597</c:v>
                </c:pt>
                <c:pt idx="15">
                  <c:v>41.374877296498703</c:v>
                </c:pt>
                <c:pt idx="16">
                  <c:v>41.175469550678201</c:v>
                </c:pt>
                <c:pt idx="17">
                  <c:v>40.976089413679198</c:v>
                </c:pt>
                <c:pt idx="18">
                  <c:v>40.776738170189802</c:v>
                </c:pt>
                <c:pt idx="19">
                  <c:v>40.577417163458001</c:v>
                </c:pt>
                <c:pt idx="20">
                  <c:v>40.378127797592299</c:v>
                </c:pt>
                <c:pt idx="21">
                  <c:v>40.178871540510698</c:v>
                </c:pt>
                <c:pt idx="22">
                  <c:v>39.979649926480903</c:v>
                </c:pt>
                <c:pt idx="23">
                  <c:v>39.780464559173097</c:v>
                </c:pt>
                <c:pt idx="24">
                  <c:v>39.581317114459601</c:v>
                </c:pt>
                <c:pt idx="25">
                  <c:v>39.382209344083797</c:v>
                </c:pt>
                <c:pt idx="26">
                  <c:v>39.183143078116501</c:v>
                </c:pt>
                <c:pt idx="27">
                  <c:v>38.984120228868903</c:v>
                </c:pt>
                <c:pt idx="28">
                  <c:v>38.7851427943476</c:v>
                </c:pt>
                <c:pt idx="29">
                  <c:v>38.586212861611401</c:v>
                </c:pt>
                <c:pt idx="30">
                  <c:v>38.387332610770997</c:v>
                </c:pt>
                <c:pt idx="31">
                  <c:v>38.188504318850399</c:v>
                </c:pt>
                <c:pt idx="32">
                  <c:v>37.989730363725698</c:v>
                </c:pt>
                <c:pt idx="33">
                  <c:v>37.791013228220002</c:v>
                </c:pt>
                <c:pt idx="34">
                  <c:v>37.592355504707399</c:v>
                </c:pt>
                <c:pt idx="35">
                  <c:v>37.393759899248899</c:v>
                </c:pt>
                <c:pt idx="36">
                  <c:v>37.195229236338101</c:v>
                </c:pt>
                <c:pt idx="37">
                  <c:v>36.996766463600103</c:v>
                </c:pt>
                <c:pt idx="38">
                  <c:v>36.798374656765397</c:v>
                </c:pt>
                <c:pt idx="39">
                  <c:v>36.600057024554097</c:v>
                </c:pt>
                <c:pt idx="40">
                  <c:v>36.401816913991198</c:v>
                </c:pt>
                <c:pt idx="41">
                  <c:v>36.203657815616801</c:v>
                </c:pt>
                <c:pt idx="42">
                  <c:v>36.0055833689566</c:v>
                </c:pt>
                <c:pt idx="43">
                  <c:v>35.807597368318703</c:v>
                </c:pt>
                <c:pt idx="44">
                  <c:v>35.609703768275899</c:v>
                </c:pt>
                <c:pt idx="45">
                  <c:v>35.411906689598098</c:v>
                </c:pt>
                <c:pt idx="46">
                  <c:v>35.214210425433997</c:v>
                </c:pt>
                <c:pt idx="47">
                  <c:v>35.016619447076302</c:v>
                </c:pt>
                <c:pt idx="48">
                  <c:v>34.819138410571</c:v>
                </c:pt>
                <c:pt idx="49">
                  <c:v>34.621772162851698</c:v>
                </c:pt>
                <c:pt idx="50">
                  <c:v>34.424525748055999</c:v>
                </c:pt>
                <c:pt idx="51">
                  <c:v>34.227404414121096</c:v>
                </c:pt>
                <c:pt idx="52">
                  <c:v>34.030413619412698</c:v>
                </c:pt>
                <c:pt idx="53">
                  <c:v>33.8335590392429</c:v>
                </c:pt>
                <c:pt idx="54">
                  <c:v>33.636846572351502</c:v>
                </c:pt>
                <c:pt idx="55">
                  <c:v>33.440282347800299</c:v>
                </c:pt>
                <c:pt idx="56">
                  <c:v>33.243872731232003</c:v>
                </c:pt>
                <c:pt idx="57">
                  <c:v>33.0476243318531</c:v>
                </c:pt>
                <c:pt idx="58">
                  <c:v>32.851544008296003</c:v>
                </c:pt>
                <c:pt idx="59">
                  <c:v>32.655638875607899</c:v>
                </c:pt>
                <c:pt idx="60">
                  <c:v>32.459916311080399</c:v>
                </c:pt>
                <c:pt idx="61">
                  <c:v>32.264383960169503</c:v>
                </c:pt>
                <c:pt idx="62">
                  <c:v>32.069049742740603</c:v>
                </c:pt>
                <c:pt idx="63">
                  <c:v>31.873921857933201</c:v>
                </c:pt>
                <c:pt idx="64">
                  <c:v>31.6790087897995</c:v>
                </c:pt>
                <c:pt idx="65">
                  <c:v>31.484319311734598</c:v>
                </c:pt>
                <c:pt idx="66">
                  <c:v>31.289862491099399</c:v>
                </c:pt>
                <c:pt idx="67">
                  <c:v>31.095647692648502</c:v>
                </c:pt>
                <c:pt idx="68">
                  <c:v>30.901684581838499</c:v>
                </c:pt>
                <c:pt idx="69">
                  <c:v>30.707983127317299</c:v>
                </c:pt>
                <c:pt idx="70">
                  <c:v>30.514553602691102</c:v>
                </c:pt>
                <c:pt idx="71">
                  <c:v>30.321406587476702</c:v>
                </c:pt>
                <c:pt idx="72">
                  <c:v>30.128552966657001</c:v>
                </c:pt>
                <c:pt idx="73">
                  <c:v>29.9360039301902</c:v>
                </c:pt>
                <c:pt idx="74">
                  <c:v>29.7437709702238</c:v>
                </c:pt>
                <c:pt idx="75">
                  <c:v>29.551865877685</c:v>
                </c:pt>
                <c:pt idx="76">
                  <c:v>29.360300737749</c:v>
                </c:pt>
                <c:pt idx="77">
                  <c:v>29.169087923034201</c:v>
                </c:pt>
                <c:pt idx="78">
                  <c:v>28.9782400857315</c:v>
                </c:pt>
                <c:pt idx="79">
                  <c:v>28.787770147938701</c:v>
                </c:pt>
                <c:pt idx="80">
                  <c:v>28.597691289946901</c:v>
                </c:pt>
                <c:pt idx="81">
                  <c:v>28.408016936623799</c:v>
                </c:pt>
                <c:pt idx="82">
                  <c:v>28.218760741347701</c:v>
                </c:pt>
                <c:pt idx="83">
                  <c:v>28.029936568270699</c:v>
                </c:pt>
                <c:pt idx="84">
                  <c:v>27.8415584715272</c:v>
                </c:pt>
                <c:pt idx="85">
                  <c:v>27.653640672081998</c:v>
                </c:pt>
                <c:pt idx="86">
                  <c:v>27.466197531876102</c:v>
                </c:pt>
                <c:pt idx="87">
                  <c:v>27.279243525285199</c:v>
                </c:pt>
                <c:pt idx="88">
                  <c:v>27.092793207470901</c:v>
                </c:pt>
                <c:pt idx="89">
                  <c:v>26.906861179257799</c:v>
                </c:pt>
                <c:pt idx="90">
                  <c:v>26.7214620498976</c:v>
                </c:pt>
                <c:pt idx="91">
                  <c:v>26.536610395270301</c:v>
                </c:pt>
                <c:pt idx="92">
                  <c:v>26.352320713741701</c:v>
                </c:pt>
                <c:pt idx="93">
                  <c:v>26.168607378069002</c:v>
                </c:pt>
                <c:pt idx="94">
                  <c:v>25.985484584160599</c:v>
                </c:pt>
                <c:pt idx="95">
                  <c:v>25.802966296046801</c:v>
                </c:pt>
                <c:pt idx="96">
                  <c:v>25.621066188216499</c:v>
                </c:pt>
                <c:pt idx="97">
                  <c:v>25.439797583204001</c:v>
                </c:pt>
                <c:pt idx="98">
                  <c:v>25.259173387450101</c:v>
                </c:pt>
                <c:pt idx="99">
                  <c:v>25.079206022972102</c:v>
                </c:pt>
                <c:pt idx="100">
                  <c:v>24.899907356326999</c:v>
                </c:pt>
                <c:pt idx="101">
                  <c:v>24.721288624627</c:v>
                </c:pt>
                <c:pt idx="102">
                  <c:v>24.5433603596212</c:v>
                </c:pt>
                <c:pt idx="103">
                  <c:v>24.366132308498401</c:v>
                </c:pt>
                <c:pt idx="104">
                  <c:v>24.1896133538939</c:v>
                </c:pt>
                <c:pt idx="105">
                  <c:v>24.0138114314597</c:v>
                </c:pt>
                <c:pt idx="106">
                  <c:v>23.838733447220601</c:v>
                </c:pt>
                <c:pt idx="107">
                  <c:v>23.6643851935182</c:v>
                </c:pt>
                <c:pt idx="108">
                  <c:v>23.4907712659891</c:v>
                </c:pt>
                <c:pt idx="109">
                  <c:v>23.317894980062199</c:v>
                </c:pt>
                <c:pt idx="110">
                  <c:v>23.1457582896326</c:v>
                </c:pt>
                <c:pt idx="111">
                  <c:v>22.9743617072738</c:v>
                </c:pt>
                <c:pt idx="112">
                  <c:v>22.803704227208399</c:v>
                </c:pt>
                <c:pt idx="113">
                  <c:v>22.633783251508799</c:v>
                </c:pt>
                <c:pt idx="114">
                  <c:v>22.464594521404699</c:v>
                </c:pt>
                <c:pt idx="115">
                  <c:v>22.296132052145499</c:v>
                </c:pt>
                <c:pt idx="116">
                  <c:v>22.128388075310401</c:v>
                </c:pt>
                <c:pt idx="117">
                  <c:v>21.961352986657001</c:v>
                </c:pt>
                <c:pt idx="118">
                  <c:v>21.795015302286799</c:v>
                </c:pt>
                <c:pt idx="119">
                  <c:v>21.6293616222361</c:v>
                </c:pt>
                <c:pt idx="120">
                  <c:v>21.4643766037563</c:v>
                </c:pt>
                <c:pt idx="121">
                  <c:v>21.300042944279799</c:v>
                </c:pt>
                <c:pt idx="122">
                  <c:v>21.136341373880001</c:v>
                </c:pt>
                <c:pt idx="123">
                  <c:v>20.9732506599846</c:v>
                </c:pt>
                <c:pt idx="124">
                  <c:v>20.810747622550998</c:v>
                </c:pt>
                <c:pt idx="125">
                  <c:v>20.648807160935299</c:v>
                </c:pt>
                <c:pt idx="126">
                  <c:v>20.4874022936561</c:v>
                </c:pt>
                <c:pt idx="127">
                  <c:v>20.3265042096277</c:v>
                </c:pt>
                <c:pt idx="128">
                  <c:v>20.1660823318804</c:v>
                </c:pt>
                <c:pt idx="129">
                  <c:v>20.006104393741602</c:v>
                </c:pt>
                <c:pt idx="130">
                  <c:v>19.846536526589102</c:v>
                </c:pt>
                <c:pt idx="131">
                  <c:v>19.687343359568501</c:v>
                </c:pt>
                <c:pt idx="132">
                  <c:v>19.528488130224801</c:v>
                </c:pt>
                <c:pt idx="133">
                  <c:v>19.369932805651398</c:v>
                </c:pt>
                <c:pt idx="134">
                  <c:v>19.2116382137038</c:v>
                </c:pt>
                <c:pt idx="135">
                  <c:v>19.053564182485999</c:v>
                </c:pt>
                <c:pt idx="136">
                  <c:v>18.895669688387802</c:v>
                </c:pt>
                <c:pt idx="137">
                  <c:v>18.737913010416602</c:v>
                </c:pt>
                <c:pt idx="138">
                  <c:v>18.5802518905185</c:v>
                </c:pt>
                <c:pt idx="139">
                  <c:v>18.422643698010699</c:v>
                </c:pt>
                <c:pt idx="140">
                  <c:v>18.265045597071101</c:v>
                </c:pt>
                <c:pt idx="141">
                  <c:v>18.107414716032501</c:v>
                </c:pt>
                <c:pt idx="142">
                  <c:v>17.949708316951799</c:v>
                </c:pt>
                <c:pt idx="143">
                  <c:v>17.791883963967599</c:v>
                </c:pt>
                <c:pt idx="144">
                  <c:v>17.6338996894881</c:v>
                </c:pt>
                <c:pt idx="145">
                  <c:v>17.475714156353899</c:v>
                </c:pt>
                <c:pt idx="146">
                  <c:v>17.317286814906101</c:v>
                </c:pt>
                <c:pt idx="147">
                  <c:v>17.158578054088402</c:v>
                </c:pt>
                <c:pt idx="148">
                  <c:v>16.999549344764802</c:v>
                </c:pt>
                <c:pt idx="149">
                  <c:v>16.8401633747844</c:v>
                </c:pt>
                <c:pt idx="150">
                  <c:v>16.6803841747573</c:v>
                </c:pt>
                <c:pt idx="151">
                  <c:v>16.5201772332579</c:v>
                </c:pt>
                <c:pt idx="152">
                  <c:v>16.359509601626101</c:v>
                </c:pt>
                <c:pt idx="153">
                  <c:v>16.1983499871932</c:v>
                </c:pt>
                <c:pt idx="154">
                  <c:v>16.036668834307001</c:v>
                </c:pt>
                <c:pt idx="155">
                  <c:v>15.8744383939757</c:v>
                </c:pt>
                <c:pt idx="156">
                  <c:v>15.711632780600301</c:v>
                </c:pt>
                <c:pt idx="157">
                  <c:v>15.5482280166847</c:v>
                </c:pt>
                <c:pt idx="158">
                  <c:v>15.3842020656498</c:v>
                </c:pt>
                <c:pt idx="159">
                  <c:v>15.219534852131501</c:v>
                </c:pt>
                <c:pt idx="160">
                  <c:v>15.054208271414799</c:v>
                </c:pt>
                <c:pt idx="161">
                  <c:v>14.888206187237</c:v>
                </c:pt>
                <c:pt idx="162">
                  <c:v>14.721514419129001</c:v>
                </c:pt>
                <c:pt idx="163">
                  <c:v>14.554120719841301</c:v>
                </c:pt>
                <c:pt idx="164">
                  <c:v>14.3860147433981</c:v>
                </c:pt>
                <c:pt idx="165">
                  <c:v>14.2171880045234</c:v>
                </c:pt>
                <c:pt idx="166">
                  <c:v>14.0476338303431</c:v>
                </c:pt>
                <c:pt idx="167">
                  <c:v>13.877347304947699</c:v>
                </c:pt>
                <c:pt idx="168">
                  <c:v>13.706325207948099</c:v>
                </c:pt>
                <c:pt idx="169">
                  <c:v>13.534565947172</c:v>
                </c:pt>
                <c:pt idx="170">
                  <c:v>13.3620694873443</c:v>
                </c:pt>
                <c:pt idx="171">
                  <c:v>13.188837274702101</c:v>
                </c:pt>
                <c:pt idx="172">
                  <c:v>13.0148721584544</c:v>
                </c:pt>
                <c:pt idx="173">
                  <c:v>12.840178310205101</c:v>
                </c:pt>
                <c:pt idx="174">
                  <c:v>12.6647611417769</c:v>
                </c:pt>
                <c:pt idx="175">
                  <c:v>12.4886272220752</c:v>
                </c:pt>
                <c:pt idx="176">
                  <c:v>12.3117841937037</c:v>
                </c:pt>
                <c:pt idx="177">
                  <c:v>12.1342406899614</c:v>
                </c:pt>
                <c:pt idx="178">
                  <c:v>11.956006252661499</c:v>
                </c:pt>
                <c:pt idx="179">
                  <c:v>11.7770912511484</c:v>
                </c:pt>
                <c:pt idx="180">
                  <c:v>11.5975068032423</c:v>
                </c:pt>
                <c:pt idx="181">
                  <c:v>11.417264698173501</c:v>
                </c:pt>
                <c:pt idx="182">
                  <c:v>11.2363773219758</c:v>
                </c:pt>
                <c:pt idx="183">
                  <c:v>11.0548575856184</c:v>
                </c:pt>
                <c:pt idx="184">
                  <c:v>10.8727188560195</c:v>
                </c:pt>
                <c:pt idx="185">
                  <c:v>10.689974890241199</c:v>
                </c:pt>
                <c:pt idx="186">
                  <c:v>10.506639772918099</c:v>
                </c:pt>
                <c:pt idx="187">
                  <c:v>10.322727856951399</c:v>
                </c:pt>
                <c:pt idx="188">
                  <c:v>10.138253707829399</c:v>
                </c:pt>
                <c:pt idx="189">
                  <c:v>9.9532320511924208</c:v>
                </c:pt>
                <c:pt idx="190">
                  <c:v>9.7676777240050008</c:v>
                </c:pt>
                <c:pt idx="191">
                  <c:v>9.5816056291115803</c:v>
                </c:pt>
                <c:pt idx="192">
                  <c:v>9.3950306932277794</c:v>
                </c:pt>
                <c:pt idx="193">
                  <c:v>9.2079678281295294</c:v>
                </c:pt>
                <c:pt idx="194">
                  <c:v>9.0204318953152196</c:v>
                </c:pt>
                <c:pt idx="195">
                  <c:v>8.83243767362395</c:v>
                </c:pt>
                <c:pt idx="196">
                  <c:v>8.6439998299766607</c:v>
                </c:pt>
                <c:pt idx="197">
                  <c:v>8.4551328930907594</c:v>
                </c:pt>
                <c:pt idx="198">
                  <c:v>8.2658512298296998</c:v>
                </c:pt>
                <c:pt idx="199">
                  <c:v>8.0761690244059103</c:v>
                </c:pt>
                <c:pt idx="200">
                  <c:v>7.8861002600464802</c:v>
                </c:pt>
                <c:pt idx="201">
                  <c:v>7.69565870296071</c:v>
                </c:pt>
                <c:pt idx="202">
                  <c:v>7.5048578886983304</c:v>
                </c:pt>
                <c:pt idx="203">
                  <c:v>7.3137111105607904</c:v>
                </c:pt>
                <c:pt idx="204">
                  <c:v>7.1222314099997801</c:v>
                </c:pt>
                <c:pt idx="205">
                  <c:v>6.9304315688642797</c:v>
                </c:pt>
                <c:pt idx="206">
                  <c:v>6.7383241033527499</c:v>
                </c:pt>
                <c:pt idx="207">
                  <c:v>6.5459212595954996</c:v>
                </c:pt>
                <c:pt idx="208">
                  <c:v>6.3532350106607103</c:v>
                </c:pt>
                <c:pt idx="209">
                  <c:v>6.16027705493073</c:v>
                </c:pt>
                <c:pt idx="210">
                  <c:v>5.9670588157181701</c:v>
                </c:pt>
                <c:pt idx="211">
                  <c:v>5.7735914420240304</c:v>
                </c:pt>
                <c:pt idx="212">
                  <c:v>5.5798858102600599</c:v>
                </c:pt>
                <c:pt idx="213">
                  <c:v>5.3859525270062596</c:v>
                </c:pt>
                <c:pt idx="214">
                  <c:v>5.1918019325390699</c:v>
                </c:pt>
                <c:pt idx="215">
                  <c:v>4.99744410512562</c:v>
                </c:pt>
                <c:pt idx="216">
                  <c:v>4.8028888660074003</c:v>
                </c:pt>
                <c:pt idx="217">
                  <c:v>4.6081457849657399</c:v>
                </c:pt>
                <c:pt idx="218">
                  <c:v>4.4132241864603898</c:v>
                </c:pt>
                <c:pt idx="219">
                  <c:v>4.2181331561712403</c:v>
                </c:pt>
                <c:pt idx="220">
                  <c:v>4.0228815479637596</c:v>
                </c:pt>
                <c:pt idx="221">
                  <c:v>3.82747799130567</c:v>
                </c:pt>
                <c:pt idx="222">
                  <c:v>3.63193089874227</c:v>
                </c:pt>
                <c:pt idx="223">
                  <c:v>3.4362484738771899</c:v>
                </c:pt>
                <c:pt idx="224">
                  <c:v>3.24043871940684</c:v>
                </c:pt>
                <c:pt idx="225">
                  <c:v>3.0445094453336901</c:v>
                </c:pt>
                <c:pt idx="226">
                  <c:v>2.8484682773522101</c:v>
                </c:pt>
                <c:pt idx="227">
                  <c:v>2.6523226652305101</c:v>
                </c:pt>
                <c:pt idx="228">
                  <c:v>2.4560798913515298</c:v>
                </c:pt>
                <c:pt idx="229">
                  <c:v>2.2597470791850802</c:v>
                </c:pt>
                <c:pt idx="230">
                  <c:v>2.0633312018053598</c:v>
                </c:pt>
                <c:pt idx="231">
                  <c:v>1.86683909033836</c:v>
                </c:pt>
                <c:pt idx="232">
                  <c:v>1.67027744234864</c:v>
                </c:pt>
                <c:pt idx="233">
                  <c:v>1.4736528301613201</c:v>
                </c:pt>
                <c:pt idx="234">
                  <c:v>1.2769717090380499</c:v>
                </c:pt>
                <c:pt idx="235">
                  <c:v>1.0802404252120199</c:v>
                </c:pt>
                <c:pt idx="236">
                  <c:v>0.88346522378009895</c:v>
                </c:pt>
                <c:pt idx="237">
                  <c:v>0.68665225639039196</c:v>
                </c:pt>
                <c:pt idx="238">
                  <c:v>0.48980758869907098</c:v>
                </c:pt>
                <c:pt idx="239">
                  <c:v>0.29293720760775399</c:v>
                </c:pt>
                <c:pt idx="240">
                  <c:v>9.6047028202203705E-2</c:v>
                </c:pt>
                <c:pt idx="241">
                  <c:v>-0.100857099578488</c:v>
                </c:pt>
                <c:pt idx="242">
                  <c:v>-0.29776938463666403</c:v>
                </c:pt>
                <c:pt idx="243">
                  <c:v>-0.49468408877207098</c:v>
                </c:pt>
                <c:pt idx="244">
                  <c:v>-0.69159552111706302</c:v>
                </c:pt>
                <c:pt idx="245">
                  <c:v>-0.88849803304309305</c:v>
                </c:pt>
                <c:pt idx="246">
                  <c:v>-1.08538601355796</c:v>
                </c:pt>
                <c:pt idx="247">
                  <c:v>-1.28225388519509</c:v>
                </c:pt>
                <c:pt idx="248">
                  <c:v>-1.4790961005412699</c:v>
                </c:pt>
                <c:pt idx="249">
                  <c:v>-1.67590713937139</c:v>
                </c:pt>
                <c:pt idx="250">
                  <c:v>-1.87268150650668</c:v>
                </c:pt>
                <c:pt idx="251">
                  <c:v>-2.0694137304622799</c:v>
                </c:pt>
                <c:pt idx="252">
                  <c:v>-2.2660983628796401</c:v>
                </c:pt>
                <c:pt idx="253">
                  <c:v>-2.4627299789794899</c:v>
                </c:pt>
                <c:pt idx="254">
                  <c:v>-2.6593031789999499</c:v>
                </c:pt>
                <c:pt idx="255">
                  <c:v>-2.8558125907201202</c:v>
                </c:pt>
                <c:pt idx="256">
                  <c:v>-3.0522528733143401</c:v>
                </c:pt>
                <c:pt idx="257">
                  <c:v>-3.2486187224721101</c:v>
                </c:pt>
                <c:pt idx="258">
                  <c:v>-3.4449048770595398</c:v>
                </c:pt>
                <c:pt idx="259">
                  <c:v>-3.6411061274051502</c:v>
                </c:pt>
                <c:pt idx="260">
                  <c:v>-3.8372173253955002</c:v>
                </c:pt>
                <c:pt idx="261">
                  <c:v>-4.0332333965155804</c:v>
                </c:pt>
                <c:pt idx="262">
                  <c:v>-4.2291493540559202</c:v>
                </c:pt>
                <c:pt idx="263">
                  <c:v>-4.4249603157413597</c:v>
                </c:pt>
                <c:pt idx="264">
                  <c:v>-4.6206615228625898</c:v>
                </c:pt>
                <c:pt idx="265">
                  <c:v>-4.8162483623794401</c:v>
                </c:pt>
                <c:pt idx="266">
                  <c:v>-5.0117163920012198</c:v>
                </c:pt>
                <c:pt idx="267">
                  <c:v>-5.2070613688347898</c:v>
                </c:pt>
                <c:pt idx="268">
                  <c:v>-5.4022792815926897</c:v>
                </c:pt>
                <c:pt idx="269">
                  <c:v>-5.5973663870652999</c:v>
                </c:pt>
                <c:pt idx="270">
                  <c:v>-5.7923192509056101</c:v>
                </c:pt>
                <c:pt idx="271">
                  <c:v>-5.9871347933310002</c:v>
                </c:pt>
                <c:pt idx="272">
                  <c:v>-6.1818103401838602</c:v>
                </c:pt>
                <c:pt idx="273">
                  <c:v>-6.3763436796653901</c:v>
                </c:pt>
                <c:pt idx="274">
                  <c:v>-6.5707331254845096</c:v>
                </c:pt>
                <c:pt idx="275">
                  <c:v>-6.7649775868080697</c:v>
                </c:pt>
                <c:pt idx="276">
                  <c:v>-6.9590766456552604</c:v>
                </c:pt>
                <c:pt idx="277">
                  <c:v>-7.1530306424395302</c:v>
                </c:pt>
                <c:pt idx="278">
                  <c:v>-7.3468407702403802</c:v>
                </c:pt>
                <c:pt idx="279">
                  <c:v>-7.5405091786696001</c:v>
                </c:pt>
                <c:pt idx="280">
                  <c:v>-7.7340390879864103</c:v>
                </c:pt>
                <c:pt idx="281">
                  <c:v>-7.9274349144191802</c:v>
                </c:pt>
                <c:pt idx="282">
                  <c:v>-8.1207024074807705</c:v>
                </c:pt>
                <c:pt idx="283">
                  <c:v>-8.3138488003380893</c:v>
                </c:pt>
                <c:pt idx="284">
                  <c:v>-8.5068829741180902</c:v>
                </c:pt>
                <c:pt idx="285">
                  <c:v>-8.6998156372795705</c:v>
                </c:pt>
                <c:pt idx="286">
                  <c:v>-8.8926595211051502</c:v>
                </c:pt>
                <c:pt idx="287">
                  <c:v>-9.0854295924534902</c:v>
                </c:pt>
                <c:pt idx="288">
                  <c:v>-9.2781432850045302</c:v>
                </c:pt>
                <c:pt idx="289">
                  <c:v>-9.4708207501092794</c:v>
                </c:pt>
                <c:pt idx="290">
                  <c:v>-9.6634851285605308</c:v>
                </c:pt>
                <c:pt idx="291">
                  <c:v>-9.8561628444639506</c:v>
                </c:pt>
                <c:pt idx="292">
                  <c:v>-10.0488839224238</c:v>
                </c:pt>
                <c:pt idx="293">
                  <c:v>-10.241682329257699</c:v>
                </c:pt>
                <c:pt idx="294">
                  <c:v>-10.4345963413048</c:v>
                </c:pt>
                <c:pt idx="295">
                  <c:v>-10.6276689383348</c:v>
                </c:pt>
                <c:pt idx="296">
                  <c:v>-10.8209482249459</c:v>
                </c:pt>
                <c:pt idx="297">
                  <c:v>-11.0144878800882</c:v>
                </c:pt>
                <c:pt idx="298">
                  <c:v>-11.208347635022299</c:v>
                </c:pt>
                <c:pt idx="299">
                  <c:v>-11.4025937799197</c:v>
                </c:pt>
                <c:pt idx="300">
                  <c:v>-11.5972996985597</c:v>
                </c:pt>
                <c:pt idx="301">
                  <c:v>-11.792546430231701</c:v>
                </c:pt>
                <c:pt idx="302">
                  <c:v>-11.9884232573564</c:v>
                </c:pt>
                <c:pt idx="303">
                  <c:v>-12.1850283162913</c:v>
                </c:pt>
                <c:pt idx="304">
                  <c:v>-12.3824692281606</c:v>
                </c:pt>
                <c:pt idx="305">
                  <c:v>-12.580863745123001</c:v>
                </c:pt>
                <c:pt idx="306">
                  <c:v>-12.7803404063737</c:v>
                </c:pt>
                <c:pt idx="307">
                  <c:v>-12.9810391966903</c:v>
                </c:pt>
                <c:pt idx="308">
                  <c:v>-13.183112198405199</c:v>
                </c:pt>
                <c:pt idx="309">
                  <c:v>-13.386724226004899</c:v>
                </c:pt>
                <c:pt idx="310">
                  <c:v>-13.5920534301945</c:v>
                </c:pt>
                <c:pt idx="311">
                  <c:v>-13.799291856159</c:v>
                </c:pt>
                <c:pt idx="312">
                  <c:v>-14.0086459380378</c:v>
                </c:pt>
                <c:pt idx="313">
                  <c:v>-14.2203369092715</c:v>
                </c:pt>
                <c:pt idx="314">
                  <c:v>-14.4346011056685</c:v>
                </c:pt>
                <c:pt idx="315">
                  <c:v>-14.6516901357717</c:v>
                </c:pt>
                <c:pt idx="316">
                  <c:v>-14.8718708905248</c:v>
                </c:pt>
                <c:pt idx="317">
                  <c:v>-15.0954253627279</c:v>
                </c:pt>
                <c:pt idx="318">
                  <c:v>-15.322650245106001</c:v>
                </c:pt>
                <c:pt idx="319">
                  <c:v>-15.553856275719999</c:v>
                </c:pt>
                <c:pt idx="320">
                  <c:v>-15.789367300037</c:v>
                </c:pt>
                <c:pt idx="321">
                  <c:v>-16.029519020926301</c:v>
                </c:pt>
                <c:pt idx="322">
                  <c:v>-16.274657411827999</c:v>
                </c:pt>
                <c:pt idx="323">
                  <c:v>-16.525136773853401</c:v>
                </c:pt>
                <c:pt idx="324">
                  <c:v>-16.781317425288901</c:v>
                </c:pt>
                <c:pt idx="325">
                  <c:v>-17.043563021937299</c:v>
                </c:pt>
                <c:pt idx="326">
                  <c:v>-17.3122375187349</c:v>
                </c:pt>
                <c:pt idx="327">
                  <c:v>-17.587701796978799</c:v>
                </c:pt>
                <c:pt idx="328">
                  <c:v>-17.8703099969268</c:v>
                </c:pt>
                <c:pt idx="329">
                  <c:v>-18.160405611944199</c:v>
                </c:pt>
                <c:pt idx="330">
                  <c:v>-18.458317416567901</c:v>
                </c:pt>
                <c:pt idx="331">
                  <c:v>-18.764355316403201</c:v>
                </c:pt>
                <c:pt idx="332">
                  <c:v>-19.078806221067801</c:v>
                </c:pt>
                <c:pt idx="333">
                  <c:v>-19.401930051437599</c:v>
                </c:pt>
                <c:pt idx="334">
                  <c:v>-19.733955998309</c:v>
                </c:pt>
                <c:pt idx="335">
                  <c:v>-20.075079149777402</c:v>
                </c:pt>
                <c:pt idx="336">
                  <c:v>-20.425457599616202</c:v>
                </c:pt>
                <c:pt idx="337">
                  <c:v>-20.785210137123201</c:v>
                </c:pt>
                <c:pt idx="338">
                  <c:v>-21.154414601844501</c:v>
                </c:pt>
                <c:pt idx="339">
                  <c:v>-21.533106964190601</c:v>
                </c:pt>
                <c:pt idx="340">
                  <c:v>-21.921281166939401</c:v>
                </c:pt>
                <c:pt idx="341">
                  <c:v>-22.318889734200798</c:v>
                </c:pt>
                <c:pt idx="342">
                  <c:v>-22.725845125741699</c:v>
                </c:pt>
                <c:pt idx="343">
                  <c:v>-23.142021787231101</c:v>
                </c:pt>
                <c:pt idx="344">
                  <c:v>-23.567258822592802</c:v>
                </c:pt>
                <c:pt idx="345">
                  <c:v>-24.0013631949165</c:v>
                </c:pt>
                <c:pt idx="346">
                  <c:v>-24.4441133482343</c:v>
                </c:pt>
                <c:pt idx="347">
                  <c:v>-24.895263133986901</c:v>
                </c:pt>
                <c:pt idx="348">
                  <c:v>-25.354545924008001</c:v>
                </c:pt>
                <c:pt idx="349">
                  <c:v>-25.821678794939999</c:v>
                </c:pt>
                <c:pt idx="350">
                  <c:v>-26.296366677576401</c:v>
                </c:pt>
                <c:pt idx="351">
                  <c:v>-26.778306376188699</c:v>
                </c:pt>
                <c:pt idx="352">
                  <c:v>-27.2671903778939</c:v>
                </c:pt>
                <c:pt idx="353">
                  <c:v>-27.762710388097599</c:v>
                </c:pt>
                <c:pt idx="354">
                  <c:v>-28.264560544564102</c:v>
                </c:pt>
                <c:pt idx="355">
                  <c:v>-28.7724402787948</c:v>
                </c:pt>
                <c:pt idx="356">
                  <c:v>-29.285921038801099</c:v>
                </c:pt>
                <c:pt idx="357">
                  <c:v>-29.804984880428201</c:v>
                </c:pt>
                <c:pt idx="358">
                  <c:v>-30.329231125846999</c:v>
                </c:pt>
                <c:pt idx="359">
                  <c:v>-30.858401606656798</c:v>
                </c:pt>
                <c:pt idx="360">
                  <c:v>-31.3922522978628</c:v>
                </c:pt>
                <c:pt idx="361">
                  <c:v>-31.930554099494401</c:v>
                </c:pt>
                <c:pt idx="362">
                  <c:v>-32.473093351200802</c:v>
                </c:pt>
                <c:pt idx="363">
                  <c:v>-33.019672111848998</c:v>
                </c:pt>
                <c:pt idx="364">
                  <c:v>-33.5701082365049</c:v>
                </c:pt>
                <c:pt idx="365">
                  <c:v>-34.124235282388199</c:v>
                </c:pt>
                <c:pt idx="366">
                  <c:v>-34.681902273620899</c:v>
                </c:pt>
                <c:pt idx="367">
                  <c:v>-35.242973352866102</c:v>
                </c:pt>
                <c:pt idx="368">
                  <c:v>-35.807327345329099</c:v>
                </c:pt>
                <c:pt idx="369">
                  <c:v>-36.374857258290703</c:v>
                </c:pt>
                <c:pt idx="370">
                  <c:v>-36.945469736688302</c:v>
                </c:pt>
                <c:pt idx="371">
                  <c:v>-37.51908449271</c:v>
                </c:pt>
                <c:pt idx="372">
                  <c:v>-38.095633725548097</c:v>
                </c:pt>
                <c:pt idx="373">
                  <c:v>-38.6749468583862</c:v>
                </c:pt>
                <c:pt idx="374">
                  <c:v>-39.2572031018438</c:v>
                </c:pt>
                <c:pt idx="375">
                  <c:v>-39.842259384724201</c:v>
                </c:pt>
                <c:pt idx="376">
                  <c:v>-40.430092274268503</c:v>
                </c:pt>
                <c:pt idx="377">
                  <c:v>-41.020688187060003</c:v>
                </c:pt>
                <c:pt idx="378">
                  <c:v>-41.614042976616702</c:v>
                </c:pt>
                <c:pt idx="379">
                  <c:v>-42.210161575077898</c:v>
                </c:pt>
                <c:pt idx="380">
                  <c:v>-42.809057694364</c:v>
                </c:pt>
                <c:pt idx="381">
                  <c:v>-43.4107535922439</c:v>
                </c:pt>
                <c:pt idx="382">
                  <c:v>-44.015279908944102</c:v>
                </c:pt>
                <c:pt idx="383">
                  <c:v>-44.622675579817802</c:v>
                </c:pt>
                <c:pt idx="384">
                  <c:v>-45.232987830949597</c:v>
                </c:pt>
                <c:pt idx="385">
                  <c:v>-45.846272265124703</c:v>
                </c:pt>
                <c:pt idx="386">
                  <c:v>-46.462503913727502</c:v>
                </c:pt>
                <c:pt idx="387">
                  <c:v>-47.081929807730901</c:v>
                </c:pt>
                <c:pt idx="388">
                  <c:v>-47.704547166319898</c:v>
                </c:pt>
                <c:pt idx="389">
                  <c:v>-48.330448115451603</c:v>
                </c:pt>
                <c:pt idx="390">
                  <c:v>-48.959735336271997</c:v>
                </c:pt>
                <c:pt idx="391">
                  <c:v>-49.592522969718097</c:v>
                </c:pt>
                <c:pt idx="392">
                  <c:v>-50.228937737817503</c:v>
                </c:pt>
                <c:pt idx="393">
                  <c:v>-50.8691203207417</c:v>
                </c:pt>
                <c:pt idx="394">
                  <c:v>-51.513227039006303</c:v>
                </c:pt>
                <c:pt idx="395">
                  <c:v>-52.161394858899101</c:v>
                </c:pt>
                <c:pt idx="396">
                  <c:v>-52.813890742345301</c:v>
                </c:pt>
                <c:pt idx="397">
                  <c:v>-53.470896349775799</c:v>
                </c:pt>
                <c:pt idx="398">
                  <c:v>-54.132656040596501</c:v>
                </c:pt>
                <c:pt idx="399">
                  <c:v>-54.799445665359102</c:v>
                </c:pt>
                <c:pt idx="400">
                  <c:v>-55.471578169784202</c:v>
                </c:pt>
              </c:numCache>
            </c:numRef>
          </c:yVal>
          <c:smooth val="1"/>
          <c:extLst>
            <c:ext xmlns:c16="http://schemas.microsoft.com/office/drawing/2014/chart" uri="{C3380CC4-5D6E-409C-BE32-E72D297353CC}">
              <c16:uniqueId val="{00000001-18A0-4BFF-867D-F0A2D479A385}"/>
            </c:ext>
          </c:extLst>
        </c:ser>
        <c:dLbls>
          <c:showLegendKey val="0"/>
          <c:showVal val="0"/>
          <c:showCatName val="0"/>
          <c:showSerName val="0"/>
          <c:showPercent val="0"/>
          <c:showBubbleSize val="0"/>
        </c:dLbls>
        <c:axId val="53637504"/>
        <c:axId val="53639424"/>
      </c:scatterChart>
      <c:scatterChart>
        <c:scatterStyle val="smoothMarker"/>
        <c:varyColors val="0"/>
        <c:ser>
          <c:idx val="3"/>
          <c:order val="1"/>
          <c:tx>
            <c:v>phase</c:v>
          </c:tx>
          <c:spPr>
            <a:ln>
              <a:solidFill>
                <a:srgbClr val="C00000"/>
              </a:solidFill>
              <a:prstDash val="solid"/>
            </a:ln>
          </c:spPr>
          <c:marker>
            <c:symbol val="none"/>
          </c:marker>
          <c:xVal>
            <c:numRef>
              <c:f>Sheet2!$W$4:$W$404</c:f>
              <c:numCache>
                <c:formatCode>0</c:formatCode>
                <c:ptCount val="401"/>
                <c:pt idx="0">
                  <c:v>100</c:v>
                </c:pt>
                <c:pt idx="1">
                  <c:v>102.32929922807543</c:v>
                </c:pt>
                <c:pt idx="2">
                  <c:v>104.71285480508999</c:v>
                </c:pt>
                <c:pt idx="3">
                  <c:v>107.15193052376068</c:v>
                </c:pt>
                <c:pt idx="4">
                  <c:v>109.64781961431854</c:v>
                </c:pt>
                <c:pt idx="5">
                  <c:v>112.20184543019636</c:v>
                </c:pt>
                <c:pt idx="6">
                  <c:v>114.81536214968834</c:v>
                </c:pt>
                <c:pt idx="7">
                  <c:v>117.489755493953</c:v>
                </c:pt>
                <c:pt idx="8">
                  <c:v>120.22644346174133</c:v>
                </c:pt>
                <c:pt idx="9">
                  <c:v>123.02687708123818</c:v>
                </c:pt>
                <c:pt idx="10">
                  <c:v>125.8925411794168</c:v>
                </c:pt>
                <c:pt idx="11">
                  <c:v>128.82495516931345</c:v>
                </c:pt>
                <c:pt idx="12">
                  <c:v>131.82567385564076</c:v>
                </c:pt>
                <c:pt idx="13">
                  <c:v>134.89628825916535</c:v>
                </c:pt>
                <c:pt idx="14">
                  <c:v>138.03842646028852</c:v>
                </c:pt>
                <c:pt idx="15">
                  <c:v>141.25375446227542</c:v>
                </c:pt>
                <c:pt idx="16">
                  <c:v>144.54397707459276</c:v>
                </c:pt>
                <c:pt idx="17">
                  <c:v>147.91083881682073</c:v>
                </c:pt>
                <c:pt idx="18">
                  <c:v>151.35612484362088</c:v>
                </c:pt>
                <c:pt idx="19">
                  <c:v>154.88166189124817</c:v>
                </c:pt>
                <c:pt idx="20">
                  <c:v>158.48931924611136</c:v>
                </c:pt>
                <c:pt idx="21">
                  <c:v>162.18100973589299</c:v>
                </c:pt>
                <c:pt idx="22">
                  <c:v>165.95869074375614</c:v>
                </c:pt>
                <c:pt idx="23">
                  <c:v>169.82436524617447</c:v>
                </c:pt>
                <c:pt idx="24">
                  <c:v>173.78008287493756</c:v>
                </c:pt>
                <c:pt idx="25">
                  <c:v>177.82794100389236</c:v>
                </c:pt>
                <c:pt idx="26">
                  <c:v>181.97008586099841</c:v>
                </c:pt>
                <c:pt idx="27">
                  <c:v>186.2087136662868</c:v>
                </c:pt>
                <c:pt idx="28">
                  <c:v>190.54607179632478</c:v>
                </c:pt>
                <c:pt idx="29">
                  <c:v>194.98445997580464</c:v>
                </c:pt>
                <c:pt idx="30">
                  <c:v>199.52623149688804</c:v>
                </c:pt>
                <c:pt idx="31">
                  <c:v>204.17379446695298</c:v>
                </c:pt>
                <c:pt idx="32">
                  <c:v>208.92961308540401</c:v>
                </c:pt>
                <c:pt idx="33">
                  <c:v>213.79620895022333</c:v>
                </c:pt>
                <c:pt idx="34">
                  <c:v>218.77616239495538</c:v>
                </c:pt>
                <c:pt idx="35">
                  <c:v>223.87211385683403</c:v>
                </c:pt>
                <c:pt idx="36">
                  <c:v>229.08676527677738</c:v>
                </c:pt>
                <c:pt idx="37">
                  <c:v>234.42288153199235</c:v>
                </c:pt>
                <c:pt idx="38">
                  <c:v>239.88329190194906</c:v>
                </c:pt>
                <c:pt idx="39">
                  <c:v>245.47089156850305</c:v>
                </c:pt>
                <c:pt idx="40">
                  <c:v>251.188643150958</c:v>
                </c:pt>
                <c:pt idx="41">
                  <c:v>257.03957827688646</c:v>
                </c:pt>
                <c:pt idx="42">
                  <c:v>263.02679918953822</c:v>
                </c:pt>
                <c:pt idx="43">
                  <c:v>269.15348039269156</c:v>
                </c:pt>
                <c:pt idx="44">
                  <c:v>275.42287033381666</c:v>
                </c:pt>
                <c:pt idx="45">
                  <c:v>281.83829312644548</c:v>
                </c:pt>
                <c:pt idx="46">
                  <c:v>288.40315031266067</c:v>
                </c:pt>
                <c:pt idx="47">
                  <c:v>295.12092266663865</c:v>
                </c:pt>
                <c:pt idx="48">
                  <c:v>301.99517204020162</c:v>
                </c:pt>
                <c:pt idx="49">
                  <c:v>309.0295432513592</c:v>
                </c:pt>
                <c:pt idx="50">
                  <c:v>316.22776601683802</c:v>
                </c:pt>
                <c:pt idx="51">
                  <c:v>323.59365692962831</c:v>
                </c:pt>
                <c:pt idx="52">
                  <c:v>331.13112148259125</c:v>
                </c:pt>
                <c:pt idx="53">
                  <c:v>338.84415613920271</c:v>
                </c:pt>
                <c:pt idx="54">
                  <c:v>346.73685045253183</c:v>
                </c:pt>
                <c:pt idx="55">
                  <c:v>354.81338923357555</c:v>
                </c:pt>
                <c:pt idx="56">
                  <c:v>363.07805477010157</c:v>
                </c:pt>
                <c:pt idx="57">
                  <c:v>371.53522909717276</c:v>
                </c:pt>
                <c:pt idx="58">
                  <c:v>380.1893963205614</c:v>
                </c:pt>
                <c:pt idx="59">
                  <c:v>389.04514499428075</c:v>
                </c:pt>
                <c:pt idx="60">
                  <c:v>398.10717055349755</c:v>
                </c:pt>
                <c:pt idx="61">
                  <c:v>407.38027780411301</c:v>
                </c:pt>
                <c:pt idx="62">
                  <c:v>416.86938347033561</c:v>
                </c:pt>
                <c:pt idx="63">
                  <c:v>426.57951880159266</c:v>
                </c:pt>
                <c:pt idx="64">
                  <c:v>436.51583224016611</c:v>
                </c:pt>
                <c:pt idx="65">
                  <c:v>446.68359215096325</c:v>
                </c:pt>
                <c:pt idx="66">
                  <c:v>457.08818961487509</c:v>
                </c:pt>
                <c:pt idx="67">
                  <c:v>467.73514128719819</c:v>
                </c:pt>
                <c:pt idx="68">
                  <c:v>478.63009232263857</c:v>
                </c:pt>
                <c:pt idx="69">
                  <c:v>489.77881936844631</c:v>
                </c:pt>
                <c:pt idx="70">
                  <c:v>501.18723362727235</c:v>
                </c:pt>
                <c:pt idx="71">
                  <c:v>512.86138399136485</c:v>
                </c:pt>
                <c:pt idx="72">
                  <c:v>524.80746024977282</c:v>
                </c:pt>
                <c:pt idx="73">
                  <c:v>537.03179637025289</c:v>
                </c:pt>
                <c:pt idx="74">
                  <c:v>549.54087385762466</c:v>
                </c:pt>
                <c:pt idx="75">
                  <c:v>562.34132519034915</c:v>
                </c:pt>
                <c:pt idx="76">
                  <c:v>575.43993733715695</c:v>
                </c:pt>
                <c:pt idx="77">
                  <c:v>588.84365535558948</c:v>
                </c:pt>
                <c:pt idx="78">
                  <c:v>602.55958607435821</c:v>
                </c:pt>
                <c:pt idx="79">
                  <c:v>616.59500186148261</c:v>
                </c:pt>
                <c:pt idx="80">
                  <c:v>630.95734448019368</c:v>
                </c:pt>
                <c:pt idx="81">
                  <c:v>645.65422903465583</c:v>
                </c:pt>
                <c:pt idx="82">
                  <c:v>660.6934480075962</c:v>
                </c:pt>
                <c:pt idx="83">
                  <c:v>676.0829753919819</c:v>
                </c:pt>
                <c:pt idx="84">
                  <c:v>691.8309709189366</c:v>
                </c:pt>
                <c:pt idx="85">
                  <c:v>707.94578438413862</c:v>
                </c:pt>
                <c:pt idx="86">
                  <c:v>724.4359600749907</c:v>
                </c:pt>
                <c:pt idx="87">
                  <c:v>741.31024130091816</c:v>
                </c:pt>
                <c:pt idx="88">
                  <c:v>758.57757502918366</c:v>
                </c:pt>
                <c:pt idx="89">
                  <c:v>776.2471166286922</c:v>
                </c:pt>
                <c:pt idx="90">
                  <c:v>794.32823472428197</c:v>
                </c:pt>
                <c:pt idx="91">
                  <c:v>812.83051616409966</c:v>
                </c:pt>
                <c:pt idx="92">
                  <c:v>831.76377110267129</c:v>
                </c:pt>
                <c:pt idx="93">
                  <c:v>851.13803820237661</c:v>
                </c:pt>
                <c:pt idx="94">
                  <c:v>870.96358995608068</c:v>
                </c:pt>
                <c:pt idx="95">
                  <c:v>891.25093813374565</c:v>
                </c:pt>
                <c:pt idx="96">
                  <c:v>912.01083935590975</c:v>
                </c:pt>
                <c:pt idx="97">
                  <c:v>933.25430079699174</c:v>
                </c:pt>
                <c:pt idx="98">
                  <c:v>954.99258602143652</c:v>
                </c:pt>
                <c:pt idx="99">
                  <c:v>977.23722095581127</c:v>
                </c:pt>
                <c:pt idx="100">
                  <c:v>1000</c:v>
                </c:pt>
                <c:pt idx="101">
                  <c:v>1023.2929922807544</c:v>
                </c:pt>
                <c:pt idx="102">
                  <c:v>1047.1285480508998</c:v>
                </c:pt>
                <c:pt idx="103">
                  <c:v>1071.5193052376067</c:v>
                </c:pt>
                <c:pt idx="104">
                  <c:v>1096.4781961431861</c:v>
                </c:pt>
                <c:pt idx="105">
                  <c:v>1122.0184543019634</c:v>
                </c:pt>
                <c:pt idx="106">
                  <c:v>1148.1536214968835</c:v>
                </c:pt>
                <c:pt idx="107">
                  <c:v>1174.8975549395293</c:v>
                </c:pt>
                <c:pt idx="108">
                  <c:v>1202.2644346174136</c:v>
                </c:pt>
                <c:pt idx="109">
                  <c:v>1230.2687708123822</c:v>
                </c:pt>
                <c:pt idx="110">
                  <c:v>1258.9254117941678</c:v>
                </c:pt>
                <c:pt idx="111">
                  <c:v>1288.2495516931342</c:v>
                </c:pt>
                <c:pt idx="112">
                  <c:v>1318.2567385564084</c:v>
                </c:pt>
                <c:pt idx="113">
                  <c:v>1348.9628825916539</c:v>
                </c:pt>
                <c:pt idx="114">
                  <c:v>1380.3842646028861</c:v>
                </c:pt>
                <c:pt idx="115">
                  <c:v>1412.5375446227542</c:v>
                </c:pt>
                <c:pt idx="116">
                  <c:v>1445.4397707459284</c:v>
                </c:pt>
                <c:pt idx="117">
                  <c:v>1479.1083881682084</c:v>
                </c:pt>
                <c:pt idx="118">
                  <c:v>1513.5612484362091</c:v>
                </c:pt>
                <c:pt idx="119">
                  <c:v>1548.816618912482</c:v>
                </c:pt>
                <c:pt idx="120">
                  <c:v>1584.8931924611154</c:v>
                </c:pt>
                <c:pt idx="121">
                  <c:v>1621.8100973589303</c:v>
                </c:pt>
                <c:pt idx="122">
                  <c:v>1659.5869074375623</c:v>
                </c:pt>
                <c:pt idx="123">
                  <c:v>1698.2436524617444</c:v>
                </c:pt>
                <c:pt idx="124">
                  <c:v>1737.8008287493767</c:v>
                </c:pt>
                <c:pt idx="125">
                  <c:v>1778.2794100389242</c:v>
                </c:pt>
                <c:pt idx="126">
                  <c:v>1819.700858609983</c:v>
                </c:pt>
                <c:pt idx="127">
                  <c:v>1862.0871366628685</c:v>
                </c:pt>
                <c:pt idx="128">
                  <c:v>1905.460717963248</c:v>
                </c:pt>
                <c:pt idx="129">
                  <c:v>1949.8445997580459</c:v>
                </c:pt>
                <c:pt idx="130">
                  <c:v>1995.2623149688802</c:v>
                </c:pt>
                <c:pt idx="131">
                  <c:v>2041.7379446695315</c:v>
                </c:pt>
                <c:pt idx="132">
                  <c:v>2089.2961308540398</c:v>
                </c:pt>
                <c:pt idx="133">
                  <c:v>2137.962089502234</c:v>
                </c:pt>
                <c:pt idx="134">
                  <c:v>2187.7616239495524</c:v>
                </c:pt>
                <c:pt idx="135">
                  <c:v>2238.7211385683413</c:v>
                </c:pt>
                <c:pt idx="136">
                  <c:v>2290.8676527677744</c:v>
                </c:pt>
                <c:pt idx="137">
                  <c:v>2344.2288153199233</c:v>
                </c:pt>
                <c:pt idx="138">
                  <c:v>2398.8329190194913</c:v>
                </c:pt>
                <c:pt idx="139">
                  <c:v>2454.7089156850329</c:v>
                </c:pt>
                <c:pt idx="140">
                  <c:v>2511.8864315095807</c:v>
                </c:pt>
                <c:pt idx="141">
                  <c:v>2570.3957827688664</c:v>
                </c:pt>
                <c:pt idx="142">
                  <c:v>2630.2679918953818</c:v>
                </c:pt>
                <c:pt idx="143">
                  <c:v>2691.5348039269179</c:v>
                </c:pt>
                <c:pt idx="144">
                  <c:v>2754.2287033381681</c:v>
                </c:pt>
                <c:pt idx="145">
                  <c:v>2818.3829312644552</c:v>
                </c:pt>
                <c:pt idx="146">
                  <c:v>2884.0315031266073</c:v>
                </c:pt>
                <c:pt idx="147">
                  <c:v>2951.2092266663894</c:v>
                </c:pt>
                <c:pt idx="148">
                  <c:v>3019.9517204020167</c:v>
                </c:pt>
                <c:pt idx="149">
                  <c:v>3090.2954325135938</c:v>
                </c:pt>
                <c:pt idx="150">
                  <c:v>3162.2776601683827</c:v>
                </c:pt>
                <c:pt idx="151">
                  <c:v>3235.9365692962824</c:v>
                </c:pt>
                <c:pt idx="152">
                  <c:v>3311.3112148259138</c:v>
                </c:pt>
                <c:pt idx="153">
                  <c:v>3388.4415613920246</c:v>
                </c:pt>
                <c:pt idx="154">
                  <c:v>3467.3685045253183</c:v>
                </c:pt>
                <c:pt idx="155">
                  <c:v>3548.1338923357566</c:v>
                </c:pt>
                <c:pt idx="156">
                  <c:v>3630.7805477010152</c:v>
                </c:pt>
                <c:pt idx="157">
                  <c:v>3715.3522909717267</c:v>
                </c:pt>
                <c:pt idx="158">
                  <c:v>3801.8939632056163</c:v>
                </c:pt>
                <c:pt idx="159">
                  <c:v>3890.4514499428064</c:v>
                </c:pt>
                <c:pt idx="160">
                  <c:v>3981.071705534976</c:v>
                </c:pt>
                <c:pt idx="161">
                  <c:v>4073.8027780411271</c:v>
                </c:pt>
                <c:pt idx="162">
                  <c:v>4168.6938347033574</c:v>
                </c:pt>
                <c:pt idx="163">
                  <c:v>4265.7951880159289</c:v>
                </c:pt>
                <c:pt idx="164">
                  <c:v>4365.1583224016622</c:v>
                </c:pt>
                <c:pt idx="165">
                  <c:v>4466.8359215096334</c:v>
                </c:pt>
                <c:pt idx="166">
                  <c:v>4570.8818961487559</c:v>
                </c:pt>
                <c:pt idx="167">
                  <c:v>4677.3514128719835</c:v>
                </c:pt>
                <c:pt idx="168">
                  <c:v>4786.3009232263885</c:v>
                </c:pt>
                <c:pt idx="169">
                  <c:v>4897.7881936844624</c:v>
                </c:pt>
                <c:pt idx="170">
                  <c:v>5011.8723362727269</c:v>
                </c:pt>
                <c:pt idx="171">
                  <c:v>5128.6138399136516</c:v>
                </c:pt>
                <c:pt idx="172">
                  <c:v>5248.0746024977288</c:v>
                </c:pt>
                <c:pt idx="173">
                  <c:v>5370.3179637025296</c:v>
                </c:pt>
                <c:pt idx="174">
                  <c:v>5495.4087385762532</c:v>
                </c:pt>
                <c:pt idx="175">
                  <c:v>5623.4132519034929</c:v>
                </c:pt>
                <c:pt idx="176">
                  <c:v>5754.3993733715706</c:v>
                </c:pt>
                <c:pt idx="177">
                  <c:v>5888.4365535558954</c:v>
                </c:pt>
                <c:pt idx="178">
                  <c:v>6025.5958607435778</c:v>
                </c:pt>
                <c:pt idx="179">
                  <c:v>6165.9500186148271</c:v>
                </c:pt>
                <c:pt idx="180">
                  <c:v>6309.5734448019321</c:v>
                </c:pt>
                <c:pt idx="181">
                  <c:v>6456.5422903465596</c:v>
                </c:pt>
                <c:pt idx="182">
                  <c:v>6606.9344800759645</c:v>
                </c:pt>
                <c:pt idx="183">
                  <c:v>6760.8297539198211</c:v>
                </c:pt>
                <c:pt idx="184">
                  <c:v>6918.3097091893669</c:v>
                </c:pt>
                <c:pt idx="185">
                  <c:v>7079.4578438413873</c:v>
                </c:pt>
                <c:pt idx="186">
                  <c:v>7244.3596007499027</c:v>
                </c:pt>
                <c:pt idx="187">
                  <c:v>7413.1024130091828</c:v>
                </c:pt>
                <c:pt idx="188">
                  <c:v>7585.7757502918375</c:v>
                </c:pt>
                <c:pt idx="189">
                  <c:v>7762.4711662869231</c:v>
                </c:pt>
                <c:pt idx="190">
                  <c:v>7943.2823472428208</c:v>
                </c:pt>
                <c:pt idx="191">
                  <c:v>8128.3051616409975</c:v>
                </c:pt>
                <c:pt idx="192">
                  <c:v>8317.6377110267131</c:v>
                </c:pt>
                <c:pt idx="193">
                  <c:v>8511.3803820237772</c:v>
                </c:pt>
                <c:pt idx="194">
                  <c:v>8709.6358995608098</c:v>
                </c:pt>
                <c:pt idx="195">
                  <c:v>8912.509381337466</c:v>
                </c:pt>
                <c:pt idx="196">
                  <c:v>9120.1083935590977</c:v>
                </c:pt>
                <c:pt idx="197">
                  <c:v>9332.5430079699199</c:v>
                </c:pt>
                <c:pt idx="198">
                  <c:v>9549.9258602143673</c:v>
                </c:pt>
                <c:pt idx="199">
                  <c:v>9772.3722095581143</c:v>
                </c:pt>
                <c:pt idx="200">
                  <c:v>10000</c:v>
                </c:pt>
                <c:pt idx="201">
                  <c:v>10232.929922807547</c:v>
                </c:pt>
                <c:pt idx="202">
                  <c:v>10471.285480508999</c:v>
                </c:pt>
                <c:pt idx="203">
                  <c:v>10715.193052376069</c:v>
                </c:pt>
                <c:pt idx="204">
                  <c:v>10964.781961431863</c:v>
                </c:pt>
                <c:pt idx="205">
                  <c:v>11220.184543019637</c:v>
                </c:pt>
                <c:pt idx="206">
                  <c:v>11481.536214968839</c:v>
                </c:pt>
                <c:pt idx="207">
                  <c:v>11748.975549395294</c:v>
                </c:pt>
                <c:pt idx="208">
                  <c:v>12022.644346174138</c:v>
                </c:pt>
                <c:pt idx="209">
                  <c:v>12302.687708123824</c:v>
                </c:pt>
                <c:pt idx="210">
                  <c:v>12589.25411794168</c:v>
                </c:pt>
                <c:pt idx="211">
                  <c:v>12882.495516931347</c:v>
                </c:pt>
                <c:pt idx="212">
                  <c:v>13182.567385564089</c:v>
                </c:pt>
                <c:pt idx="213">
                  <c:v>13489.628825916541</c:v>
                </c:pt>
                <c:pt idx="214">
                  <c:v>13803.842646028863</c:v>
                </c:pt>
                <c:pt idx="215">
                  <c:v>14125.375446227545</c:v>
                </c:pt>
                <c:pt idx="216">
                  <c:v>14454.397707459288</c:v>
                </c:pt>
                <c:pt idx="217">
                  <c:v>14791.083881682087</c:v>
                </c:pt>
                <c:pt idx="218">
                  <c:v>15135.612484362093</c:v>
                </c:pt>
                <c:pt idx="219">
                  <c:v>15488.166189124822</c:v>
                </c:pt>
                <c:pt idx="220">
                  <c:v>15848.931924611155</c:v>
                </c:pt>
                <c:pt idx="221">
                  <c:v>16218.100973589308</c:v>
                </c:pt>
                <c:pt idx="222">
                  <c:v>16595.869074375627</c:v>
                </c:pt>
                <c:pt idx="223">
                  <c:v>16982.436524617446</c:v>
                </c:pt>
                <c:pt idx="224">
                  <c:v>17378.008287493773</c:v>
                </c:pt>
                <c:pt idx="225">
                  <c:v>17782.794100389245</c:v>
                </c:pt>
                <c:pt idx="226">
                  <c:v>18197.008586099833</c:v>
                </c:pt>
                <c:pt idx="227">
                  <c:v>18620.871366628686</c:v>
                </c:pt>
                <c:pt idx="228">
                  <c:v>19054.607179632483</c:v>
                </c:pt>
                <c:pt idx="229">
                  <c:v>19498.445997580464</c:v>
                </c:pt>
                <c:pt idx="230">
                  <c:v>19952.623149688803</c:v>
                </c:pt>
                <c:pt idx="231">
                  <c:v>20417.379446695319</c:v>
                </c:pt>
                <c:pt idx="232">
                  <c:v>20892.961308540398</c:v>
                </c:pt>
                <c:pt idx="233">
                  <c:v>21379.620895022344</c:v>
                </c:pt>
                <c:pt idx="234">
                  <c:v>21877.616239495528</c:v>
                </c:pt>
                <c:pt idx="235">
                  <c:v>22387.211385683418</c:v>
                </c:pt>
                <c:pt idx="236">
                  <c:v>22908.676527677748</c:v>
                </c:pt>
                <c:pt idx="237">
                  <c:v>23442.288153199239</c:v>
                </c:pt>
                <c:pt idx="238">
                  <c:v>23988.32919019492</c:v>
                </c:pt>
                <c:pt idx="239">
                  <c:v>24547.089156850339</c:v>
                </c:pt>
                <c:pt idx="240">
                  <c:v>25118.864315095812</c:v>
                </c:pt>
                <c:pt idx="241">
                  <c:v>25703.957827688668</c:v>
                </c:pt>
                <c:pt idx="242">
                  <c:v>26302.679918953821</c:v>
                </c:pt>
                <c:pt idx="243">
                  <c:v>26915.348039269185</c:v>
                </c:pt>
                <c:pt idx="244">
                  <c:v>27542.28703338169</c:v>
                </c:pt>
                <c:pt idx="245">
                  <c:v>28183.829312644561</c:v>
                </c:pt>
                <c:pt idx="246">
                  <c:v>28840.315031266076</c:v>
                </c:pt>
                <c:pt idx="247">
                  <c:v>29512.092266663898</c:v>
                </c:pt>
                <c:pt idx="248">
                  <c:v>30199.517204020176</c:v>
                </c:pt>
                <c:pt idx="249">
                  <c:v>30902.954325135921</c:v>
                </c:pt>
                <c:pt idx="250">
                  <c:v>31622.776601684531</c:v>
                </c:pt>
                <c:pt idx="251">
                  <c:v>32359.36569296358</c:v>
                </c:pt>
                <c:pt idx="252">
                  <c:v>33113.112148259883</c:v>
                </c:pt>
                <c:pt idx="253">
                  <c:v>33884.415613921039</c:v>
                </c:pt>
                <c:pt idx="254">
                  <c:v>34673.685045253958</c:v>
                </c:pt>
                <c:pt idx="255">
                  <c:v>35481.338923358424</c:v>
                </c:pt>
                <c:pt idx="256">
                  <c:v>36307.805477010959</c:v>
                </c:pt>
                <c:pt idx="257">
                  <c:v>37153.522909718165</c:v>
                </c:pt>
                <c:pt idx="258">
                  <c:v>38018.939632056979</c:v>
                </c:pt>
                <c:pt idx="259">
                  <c:v>38904.514499429002</c:v>
                </c:pt>
                <c:pt idx="260">
                  <c:v>39810.717055350688</c:v>
                </c:pt>
                <c:pt idx="261">
                  <c:v>40738.02778041226</c:v>
                </c:pt>
                <c:pt idx="262">
                  <c:v>41686.938347034535</c:v>
                </c:pt>
                <c:pt idx="263">
                  <c:v>42657.95188016029</c:v>
                </c:pt>
                <c:pt idx="264">
                  <c:v>43651.583224017639</c:v>
                </c:pt>
                <c:pt idx="265">
                  <c:v>44668.359215097371</c:v>
                </c:pt>
                <c:pt idx="266">
                  <c:v>45708.818961488585</c:v>
                </c:pt>
                <c:pt idx="267">
                  <c:v>46773.514128720919</c:v>
                </c:pt>
                <c:pt idx="268">
                  <c:v>47863.009232264958</c:v>
                </c:pt>
                <c:pt idx="269">
                  <c:v>48977.881936845763</c:v>
                </c:pt>
                <c:pt idx="270">
                  <c:v>50118.7233627284</c:v>
                </c:pt>
                <c:pt idx="271">
                  <c:v>51286.138399137766</c:v>
                </c:pt>
                <c:pt idx="272">
                  <c:v>52480.746024978471</c:v>
                </c:pt>
                <c:pt idx="273">
                  <c:v>53703.179637026609</c:v>
                </c:pt>
                <c:pt idx="274">
                  <c:v>54954.087385763814</c:v>
                </c:pt>
                <c:pt idx="275">
                  <c:v>56234.132519036291</c:v>
                </c:pt>
                <c:pt idx="276">
                  <c:v>57543.9937337171</c:v>
                </c:pt>
                <c:pt idx="277">
                  <c:v>58884.365535560224</c:v>
                </c:pt>
                <c:pt idx="278">
                  <c:v>60255.958607437242</c:v>
                </c:pt>
                <c:pt idx="279">
                  <c:v>61659.500186149708</c:v>
                </c:pt>
                <c:pt idx="280">
                  <c:v>63095.734448020849</c:v>
                </c:pt>
                <c:pt idx="281">
                  <c:v>64565.422903467101</c:v>
                </c:pt>
                <c:pt idx="282">
                  <c:v>66069.344800761188</c:v>
                </c:pt>
                <c:pt idx="283">
                  <c:v>67608.29753919979</c:v>
                </c:pt>
                <c:pt idx="284">
                  <c:v>69183.097091895295</c:v>
                </c:pt>
                <c:pt idx="285">
                  <c:v>70794.578438415469</c:v>
                </c:pt>
                <c:pt idx="286">
                  <c:v>72443.596007500717</c:v>
                </c:pt>
                <c:pt idx="287">
                  <c:v>74131.024130093487</c:v>
                </c:pt>
                <c:pt idx="288">
                  <c:v>75857.757502920154</c:v>
                </c:pt>
                <c:pt idx="289">
                  <c:v>77624.711662870977</c:v>
                </c:pt>
                <c:pt idx="290">
                  <c:v>79432.823472430129</c:v>
                </c:pt>
                <c:pt idx="291">
                  <c:v>81283.051616411802</c:v>
                </c:pt>
                <c:pt idx="292">
                  <c:v>83176.377110270929</c:v>
                </c:pt>
                <c:pt idx="293">
                  <c:v>85113.803820239584</c:v>
                </c:pt>
                <c:pt idx="294">
                  <c:v>87096.358995612216</c:v>
                </c:pt>
                <c:pt idx="295">
                  <c:v>89125.093813378786</c:v>
                </c:pt>
                <c:pt idx="296">
                  <c:v>91201.083935595307</c:v>
                </c:pt>
                <c:pt idx="297">
                  <c:v>93325.430079703525</c:v>
                </c:pt>
                <c:pt idx="298">
                  <c:v>95499.258602148111</c:v>
                </c:pt>
                <c:pt idx="299">
                  <c:v>97723.722095585676</c:v>
                </c:pt>
                <c:pt idx="300">
                  <c:v>100000.00000000471</c:v>
                </c:pt>
                <c:pt idx="301">
                  <c:v>102329.29922808021</c:v>
                </c:pt>
                <c:pt idx="302">
                  <c:v>104712.85480509486</c:v>
                </c:pt>
                <c:pt idx="303">
                  <c:v>107151.93052376565</c:v>
                </c:pt>
                <c:pt idx="304">
                  <c:v>109647.81961432361</c:v>
                </c:pt>
                <c:pt idx="305">
                  <c:v>112201.84543020178</c:v>
                </c:pt>
                <c:pt idx="306">
                  <c:v>114815.36214969361</c:v>
                </c:pt>
                <c:pt idx="307">
                  <c:v>117489.75549395839</c:v>
                </c:pt>
                <c:pt idx="308">
                  <c:v>120226.44346174685</c:v>
                </c:pt>
                <c:pt idx="309">
                  <c:v>123026.87708124405</c:v>
                </c:pt>
                <c:pt idx="310">
                  <c:v>125892.54117942275</c:v>
                </c:pt>
                <c:pt idx="311">
                  <c:v>128824.95516931932</c:v>
                </c:pt>
                <c:pt idx="312">
                  <c:v>131825.67385564678</c:v>
                </c:pt>
                <c:pt idx="313">
                  <c:v>134896.28825917176</c:v>
                </c:pt>
                <c:pt idx="314">
                  <c:v>138038.42646029504</c:v>
                </c:pt>
                <c:pt idx="315">
                  <c:v>141253.75446228212</c:v>
                </c:pt>
                <c:pt idx="316">
                  <c:v>144543.97707459933</c:v>
                </c:pt>
                <c:pt idx="317">
                  <c:v>147910.83881682772</c:v>
                </c:pt>
                <c:pt idx="318">
                  <c:v>151356.12484362794</c:v>
                </c:pt>
                <c:pt idx="319">
                  <c:v>154881.66189125541</c:v>
                </c:pt>
                <c:pt idx="320">
                  <c:v>158489.3192461188</c:v>
                </c:pt>
                <c:pt idx="321">
                  <c:v>162181.00973590088</c:v>
                </c:pt>
                <c:pt idx="322">
                  <c:v>165958.69074376384</c:v>
                </c:pt>
                <c:pt idx="323">
                  <c:v>169824.36524618237</c:v>
                </c:pt>
                <c:pt idx="324">
                  <c:v>173780.08287494563</c:v>
                </c:pt>
                <c:pt idx="325">
                  <c:v>177827.94100390084</c:v>
                </c:pt>
                <c:pt idx="326">
                  <c:v>181970.0858610071</c:v>
                </c:pt>
                <c:pt idx="327">
                  <c:v>186208.71366629537</c:v>
                </c:pt>
                <c:pt idx="328">
                  <c:v>190546.07179633353</c:v>
                </c:pt>
                <c:pt idx="329">
                  <c:v>194984.45997581352</c:v>
                </c:pt>
                <c:pt idx="330">
                  <c:v>199526.2314968975</c:v>
                </c:pt>
                <c:pt idx="331">
                  <c:v>204173.79446696263</c:v>
                </c:pt>
                <c:pt idx="332">
                  <c:v>208929.61308541353</c:v>
                </c:pt>
                <c:pt idx="333">
                  <c:v>213796.20895023298</c:v>
                </c:pt>
                <c:pt idx="334">
                  <c:v>218776.16239496562</c:v>
                </c:pt>
                <c:pt idx="335">
                  <c:v>223872.11385684973</c:v>
                </c:pt>
                <c:pt idx="336">
                  <c:v>229086.76527679298</c:v>
                </c:pt>
                <c:pt idx="337">
                  <c:v>234422.88153200864</c:v>
                </c:pt>
                <c:pt idx="338">
                  <c:v>239883.29190196586</c:v>
                </c:pt>
                <c:pt idx="339">
                  <c:v>245470.89156852019</c:v>
                </c:pt>
                <c:pt idx="340">
                  <c:v>251188.64315097555</c:v>
                </c:pt>
                <c:pt idx="341">
                  <c:v>257039.57827690477</c:v>
                </c:pt>
                <c:pt idx="342">
                  <c:v>263026.79918955651</c:v>
                </c:pt>
                <c:pt idx="343">
                  <c:v>269153.48039271031</c:v>
                </c:pt>
                <c:pt idx="344">
                  <c:v>275422.87033383577</c:v>
                </c:pt>
                <c:pt idx="345">
                  <c:v>281838.2931264654</c:v>
                </c:pt>
                <c:pt idx="346">
                  <c:v>288403.1503126811</c:v>
                </c:pt>
                <c:pt idx="347">
                  <c:v>295120.922666659</c:v>
                </c:pt>
                <c:pt idx="348">
                  <c:v>301995.1720402225</c:v>
                </c:pt>
                <c:pt idx="349">
                  <c:v>309029.54325138091</c:v>
                </c:pt>
                <c:pt idx="350">
                  <c:v>316227.76601686032</c:v>
                </c:pt>
                <c:pt idx="351">
                  <c:v>323593.6569296511</c:v>
                </c:pt>
                <c:pt idx="352">
                  <c:v>331131.1214826139</c:v>
                </c:pt>
                <c:pt idx="353">
                  <c:v>338844.15613922582</c:v>
                </c:pt>
                <c:pt idx="354">
                  <c:v>346736.85045255604</c:v>
                </c:pt>
                <c:pt idx="355">
                  <c:v>354813.38923360041</c:v>
                </c:pt>
                <c:pt idx="356">
                  <c:v>363078.05477012682</c:v>
                </c:pt>
                <c:pt idx="357">
                  <c:v>371535.22909719788</c:v>
                </c:pt>
                <c:pt idx="358">
                  <c:v>380189.39632058778</c:v>
                </c:pt>
                <c:pt idx="359">
                  <c:v>389045.14499430778</c:v>
                </c:pt>
                <c:pt idx="360">
                  <c:v>398107.17055352498</c:v>
                </c:pt>
                <c:pt idx="361">
                  <c:v>407380.27780414105</c:v>
                </c:pt>
                <c:pt idx="362">
                  <c:v>416869.38347036514</c:v>
                </c:pt>
                <c:pt idx="363">
                  <c:v>426579.51880162227</c:v>
                </c:pt>
                <c:pt idx="364">
                  <c:v>436515.83224019624</c:v>
                </c:pt>
                <c:pt idx="365">
                  <c:v>446683.59215099411</c:v>
                </c:pt>
                <c:pt idx="366">
                  <c:v>457088.18961490749</c:v>
                </c:pt>
                <c:pt idx="367">
                  <c:v>467735.14128723129</c:v>
                </c:pt>
                <c:pt idx="368">
                  <c:v>478630.09232267219</c:v>
                </c:pt>
                <c:pt idx="369">
                  <c:v>489778.81936847995</c:v>
                </c:pt>
                <c:pt idx="370">
                  <c:v>501187.23362730764</c:v>
                </c:pt>
                <c:pt idx="371">
                  <c:v>512861.383991401</c:v>
                </c:pt>
                <c:pt idx="372">
                  <c:v>524807.46024980955</c:v>
                </c:pt>
                <c:pt idx="373">
                  <c:v>537031.79637029045</c:v>
                </c:pt>
                <c:pt idx="374">
                  <c:v>549540.87385766313</c:v>
                </c:pt>
                <c:pt idx="375">
                  <c:v>562341.32519038848</c:v>
                </c:pt>
                <c:pt idx="376">
                  <c:v>575439.93733719713</c:v>
                </c:pt>
                <c:pt idx="377">
                  <c:v>588843.65535563009</c:v>
                </c:pt>
                <c:pt idx="378">
                  <c:v>602559.58607441373</c:v>
                </c:pt>
                <c:pt idx="379">
                  <c:v>616595.00186153932</c:v>
                </c:pt>
                <c:pt idx="380">
                  <c:v>630957.34448025166</c:v>
                </c:pt>
                <c:pt idx="381">
                  <c:v>645654.22903471533</c:v>
                </c:pt>
                <c:pt idx="382">
                  <c:v>660693.44800765836</c:v>
                </c:pt>
                <c:pt idx="383">
                  <c:v>676082.97539204429</c:v>
                </c:pt>
                <c:pt idx="384">
                  <c:v>691830.97091900045</c:v>
                </c:pt>
                <c:pt idx="385">
                  <c:v>707945.78438420314</c:v>
                </c:pt>
                <c:pt idx="386">
                  <c:v>724435.96007505804</c:v>
                </c:pt>
                <c:pt idx="387">
                  <c:v>741310.24130098708</c:v>
                </c:pt>
                <c:pt idx="388">
                  <c:v>758577.57502925477</c:v>
                </c:pt>
                <c:pt idx="389">
                  <c:v>776247.11662876303</c:v>
                </c:pt>
                <c:pt idx="390">
                  <c:v>794328.23472435586</c:v>
                </c:pt>
                <c:pt idx="391">
                  <c:v>812830.51616417523</c:v>
                </c:pt>
                <c:pt idx="392">
                  <c:v>831763.77110274858</c:v>
                </c:pt>
                <c:pt idx="393">
                  <c:v>851138.03820245573</c:v>
                </c:pt>
                <c:pt idx="394">
                  <c:v>870963.5899561618</c:v>
                </c:pt>
                <c:pt idx="395">
                  <c:v>891250.93813382846</c:v>
                </c:pt>
                <c:pt idx="396">
                  <c:v>912010.83935599448</c:v>
                </c:pt>
                <c:pt idx="397">
                  <c:v>933254.30079707771</c:v>
                </c:pt>
                <c:pt idx="398">
                  <c:v>954992.58602152625</c:v>
                </c:pt>
                <c:pt idx="399">
                  <c:v>977237.22095590306</c:v>
                </c:pt>
                <c:pt idx="400">
                  <c:v>1000000.0000000926</c:v>
                </c:pt>
              </c:numCache>
            </c:numRef>
          </c:xVal>
          <c:yVal>
            <c:numRef>
              <c:f>Sheet2!$BD$4:$BD$404</c:f>
              <c:numCache>
                <c:formatCode>0.00</c:formatCode>
                <c:ptCount val="401"/>
                <c:pt idx="0">
                  <c:v>97.012734929180368</c:v>
                </c:pt>
                <c:pt idx="1">
                  <c:v>97.164275909462432</c:v>
                </c:pt>
                <c:pt idx="2">
                  <c:v>97.318572467996773</c:v>
                </c:pt>
                <c:pt idx="3">
                  <c:v>97.475638174177718</c:v>
                </c:pt>
                <c:pt idx="4">
                  <c:v>97.635483899746689</c:v>
                </c:pt>
                <c:pt idx="5">
                  <c:v>97.798117604011011</c:v>
                </c:pt>
                <c:pt idx="6">
                  <c:v>97.96354410965067</c:v>
                </c:pt>
                <c:pt idx="7">
                  <c:v>98.131764869163632</c:v>
                </c:pt>
                <c:pt idx="8">
                  <c:v>98.302777722063709</c:v>
                </c:pt>
                <c:pt idx="9">
                  <c:v>98.476576643014837</c:v>
                </c:pt>
                <c:pt idx="10">
                  <c:v>98.653151481164272</c:v>
                </c:pt>
                <c:pt idx="11">
                  <c:v>98.832487691024468</c:v>
                </c:pt>
                <c:pt idx="12">
                  <c:v>99.014566055345853</c:v>
                </c:pt>
                <c:pt idx="13">
                  <c:v>99.199362400528074</c:v>
                </c:pt>
                <c:pt idx="14">
                  <c:v>99.386847305227903</c:v>
                </c:pt>
                <c:pt idx="15">
                  <c:v>99.576985802941579</c:v>
                </c:pt>
                <c:pt idx="16">
                  <c:v>99.769737079470389</c:v>
                </c:pt>
                <c:pt idx="17">
                  <c:v>99.965054166312385</c:v>
                </c:pt>
                <c:pt idx="18">
                  <c:v>100.16288363117077</c:v>
                </c:pt>
                <c:pt idx="19">
                  <c:v>100.36316526691951</c:v>
                </c:pt>
                <c:pt idx="20">
                  <c:v>100.56583178052773</c:v>
                </c:pt>
                <c:pt idx="21">
                  <c:v>100.77080848360552</c:v>
                </c:pt>
                <c:pt idx="22">
                  <c:v>100.97801298640682</c:v>
                </c:pt>
                <c:pt idx="23">
                  <c:v>101.18735489729276</c:v>
                </c:pt>
                <c:pt idx="24">
                  <c:v>101.39873552983428</c:v>
                </c:pt>
                <c:pt idx="25">
                  <c:v>101.61204761990494</c:v>
                </c:pt>
                <c:pt idx="26">
                  <c:v>101.82717505528343</c:v>
                </c:pt>
                <c:pt idx="27">
                  <c:v>102.0439926204515</c:v>
                </c:pt>
                <c:pt idx="28">
                  <c:v>102.26236575942677</c:v>
                </c:pt>
                <c:pt idx="29">
                  <c:v>102.4821503596183</c:v>
                </c:pt>
                <c:pt idx="30">
                  <c:v>102.70319255982162</c:v>
                </c:pt>
                <c:pt idx="31">
                  <c:v>102.92532858558415</c:v>
                </c:pt>
                <c:pt idx="32">
                  <c:v>103.14838461526524</c:v>
                </c:pt>
                <c:pt idx="33">
                  <c:v>103.37217668018143</c:v>
                </c:pt>
                <c:pt idx="34">
                  <c:v>103.59651060226749</c:v>
                </c:pt>
                <c:pt idx="35">
                  <c:v>103.82118197268979</c:v>
                </c:pt>
                <c:pt idx="36">
                  <c:v>104.04597617482014</c:v>
                </c:pt>
                <c:pt idx="37">
                  <c:v>104.27066845490855</c:v>
                </c:pt>
                <c:pt idx="38">
                  <c:v>104.49502404368295</c:v>
                </c:pt>
                <c:pt idx="39">
                  <c:v>104.71879833194663</c:v>
                </c:pt>
                <c:pt idx="40">
                  <c:v>104.94173710303897</c:v>
                </c:pt>
                <c:pt idx="41">
                  <c:v>105.16357682477096</c:v>
                </c:pt>
                <c:pt idx="42">
                  <c:v>105.38404500314081</c:v>
                </c:pt>
                <c:pt idx="43">
                  <c:v>105.6028605997783</c:v>
                </c:pt>
                <c:pt idx="44">
                  <c:v>105.81973451465703</c:v>
                </c:pt>
                <c:pt idx="45">
                  <c:v>106.03437013515712</c:v>
                </c:pt>
                <c:pt idx="46">
                  <c:v>106.2464639520538</c:v>
                </c:pt>
                <c:pt idx="47">
                  <c:v>106.45570624245754</c:v>
                </c:pt>
                <c:pt idx="48">
                  <c:v>106.66178181914189</c:v>
                </c:pt>
                <c:pt idx="49">
                  <c:v>106.86437084506903</c:v>
                </c:pt>
                <c:pt idx="50">
                  <c:v>107.06314971127044</c:v>
                </c:pt>
                <c:pt idx="51">
                  <c:v>107.25779197556578</c:v>
                </c:pt>
                <c:pt idx="52">
                  <c:v>107.44796935891409</c:v>
                </c:pt>
                <c:pt idx="53">
                  <c:v>107.63335279550047</c:v>
                </c:pt>
                <c:pt idx="54">
                  <c:v>107.81361353197413</c:v>
                </c:pt>
                <c:pt idx="55">
                  <c:v>107.98842427058065</c:v>
                </c:pt>
                <c:pt idx="56">
                  <c:v>108.15746035028566</c:v>
                </c:pt>
                <c:pt idx="57">
                  <c:v>108.32040095937366</c:v>
                </c:pt>
                <c:pt idx="58">
                  <c:v>108.47693037243974</c:v>
                </c:pt>
                <c:pt idx="59">
                  <c:v>108.62673920417967</c:v>
                </c:pt>
                <c:pt idx="60">
                  <c:v>108.76952567193572</c:v>
                </c:pt>
                <c:pt idx="61">
                  <c:v>108.90499685857992</c:v>
                </c:pt>
                <c:pt idx="62">
                  <c:v>109.0328699670209</c:v>
                </c:pt>
                <c:pt idx="63">
                  <c:v>109.15287355741049</c:v>
                </c:pt>
                <c:pt idx="64">
                  <c:v>109.26474875800864</c:v>
                </c:pt>
                <c:pt idx="65">
                  <c:v>109.36825044064224</c:v>
                </c:pt>
                <c:pt idx="66">
                  <c:v>109.46314835176905</c:v>
                </c:pt>
                <c:pt idx="67">
                  <c:v>109.54922819033173</c:v>
                </c:pt>
                <c:pt idx="68">
                  <c:v>109.62629262385983</c:v>
                </c:pt>
                <c:pt idx="69">
                  <c:v>109.69416223464782</c:v>
                </c:pt>
                <c:pt idx="70">
                  <c:v>109.75267638829908</c:v>
                </c:pt>
                <c:pt idx="71">
                  <c:v>109.80169401747875</c:v>
                </c:pt>
                <c:pt idx="72">
                  <c:v>109.84109431435284</c:v>
                </c:pt>
                <c:pt idx="73">
                  <c:v>109.87077732590251</c:v>
                </c:pt>
                <c:pt idx="74">
                  <c:v>109.89066444708079</c:v>
                </c:pt>
                <c:pt idx="75">
                  <c:v>109.9006988076184</c:v>
                </c:pt>
                <c:pt idx="76">
                  <c:v>109.90084554917162</c:v>
                </c:pt>
                <c:pt idx="77">
                  <c:v>109.89109199043264</c:v>
                </c:pt>
                <c:pt idx="78">
                  <c:v>109.87144767877643</c:v>
                </c:pt>
                <c:pt idx="79">
                  <c:v>109.8419443279903</c:v>
                </c:pt>
                <c:pt idx="80">
                  <c:v>109.80263564260856</c:v>
                </c:pt>
                <c:pt idx="81">
                  <c:v>109.75359703034511</c:v>
                </c:pt>
                <c:pt idx="82">
                  <c:v>109.69492520506978</c:v>
                </c:pt>
                <c:pt idx="83">
                  <c:v>109.62673768369878</c:v>
                </c:pt>
                <c:pt idx="84">
                  <c:v>109.54917218125264</c:v>
                </c:pt>
                <c:pt idx="85">
                  <c:v>109.46238590917133</c:v>
                </c:pt>
                <c:pt idx="86">
                  <c:v>109.36655478274821</c:v>
                </c:pt>
                <c:pt idx="87">
                  <c:v>109.26187254425311</c:v>
                </c:pt>
                <c:pt idx="88">
                  <c:v>109.14854980894228</c:v>
                </c:pt>
                <c:pt idx="89">
                  <c:v>109.02681304169926</c:v>
                </c:pt>
                <c:pt idx="90">
                  <c:v>108.89690347250756</c:v>
                </c:pt>
                <c:pt idx="91">
                  <c:v>108.75907595931838</c:v>
                </c:pt>
                <c:pt idx="92">
                  <c:v>108.61359780714226</c:v>
                </c:pt>
                <c:pt idx="93">
                  <c:v>108.46074755236155</c:v>
                </c:pt>
                <c:pt idx="94">
                  <c:v>108.3008137213275</c:v>
                </c:pt>
                <c:pt idx="95">
                  <c:v>108.1340935722771</c:v>
                </c:pt>
                <c:pt idx="96">
                  <c:v>107.9608918294803</c:v>
                </c:pt>
                <c:pt idx="97">
                  <c:v>107.78151941831108</c:v>
                </c:pt>
                <c:pt idx="98">
                  <c:v>107.59629220963578</c:v>
                </c:pt>
                <c:pt idx="99">
                  <c:v>107.4055297815294</c:v>
                </c:pt>
                <c:pt idx="100">
                  <c:v>107.20955420587906</c:v>
                </c:pt>
                <c:pt idx="101">
                  <c:v>107.00868886691637</c:v>
                </c:pt>
                <c:pt idx="102">
                  <c:v>106.80325731815105</c:v>
                </c:pt>
                <c:pt idx="103">
                  <c:v>106.59358218356219</c:v>
                </c:pt>
                <c:pt idx="104">
                  <c:v>106.37998410825551</c:v>
                </c:pt>
                <c:pt idx="105">
                  <c:v>106.16278076312024</c:v>
                </c:pt>
                <c:pt idx="106">
                  <c:v>105.94228590733202</c:v>
                </c:pt>
                <c:pt idx="107">
                  <c:v>105.71880851185651</c:v>
                </c:pt>
                <c:pt idx="108">
                  <c:v>105.49265194641987</c:v>
                </c:pt>
                <c:pt idx="109">
                  <c:v>105.26411323174112</c:v>
                </c:pt>
                <c:pt idx="110">
                  <c:v>105.03348235816715</c:v>
                </c:pt>
                <c:pt idx="111">
                  <c:v>104.80104167123083</c:v>
                </c:pt>
                <c:pt idx="112">
                  <c:v>104.56706532406338</c:v>
                </c:pt>
                <c:pt idx="113">
                  <c:v>104.33181879604628</c:v>
                </c:pt>
                <c:pt idx="114">
                  <c:v>104.09555847658457</c:v>
                </c:pt>
                <c:pt idx="115">
                  <c:v>103.85853131242936</c:v>
                </c:pt>
                <c:pt idx="116">
                  <c:v>103.62097451657182</c:v>
                </c:pt>
                <c:pt idx="117">
                  <c:v>103.38311533637851</c:v>
                </c:pt>
                <c:pt idx="118">
                  <c:v>103.14517087833433</c:v>
                </c:pt>
                <c:pt idx="119">
                  <c:v>102.90734798650959</c:v>
                </c:pt>
                <c:pt idx="120">
                  <c:v>102.66984317166566</c:v>
                </c:pt>
                <c:pt idx="121">
                  <c:v>102.43284258775998</c:v>
                </c:pt>
                <c:pt idx="122">
                  <c:v>102.19652205250317</c:v>
                </c:pt>
                <c:pt idx="123">
                  <c:v>101.96104710855569</c:v>
                </c:pt>
                <c:pt idx="124">
                  <c:v>101.72657312192361</c:v>
                </c:pt>
                <c:pt idx="125">
                  <c:v>101.49324541412338</c:v>
                </c:pt>
                <c:pt idx="126">
                  <c:v>101.26119942472651</c:v>
                </c:pt>
                <c:pt idx="127">
                  <c:v>101.03056090096345</c:v>
                </c:pt>
                <c:pt idx="128">
                  <c:v>100.80144611116157</c:v>
                </c:pt>
                <c:pt idx="129">
                  <c:v>100.57396207890567</c:v>
                </c:pt>
                <c:pt idx="130">
                  <c:v>100.34820683494299</c:v>
                </c:pt>
                <c:pt idx="131">
                  <c:v>100.1242696839994</c:v>
                </c:pt>
                <c:pt idx="132">
                  <c:v>99.902231483831969</c:v>
                </c:pt>
                <c:pt idx="133">
                  <c:v>99.68216493400665</c:v>
                </c:pt>
                <c:pt idx="134">
                  <c:v>99.464134872060839</c:v>
                </c:pt>
                <c:pt idx="135">
                  <c:v>99.24819857488157</c:v>
                </c:pt>
                <c:pt idx="136">
                  <c:v>99.034406063304885</c:v>
                </c:pt>
                <c:pt idx="137">
                  <c:v>98.822800408111959</c:v>
                </c:pt>
                <c:pt idx="138">
                  <c:v>98.613418035766472</c:v>
                </c:pt>
                <c:pt idx="139">
                  <c:v>98.406289032402626</c:v>
                </c:pt>
                <c:pt idx="140">
                  <c:v>98.201437444729294</c:v>
                </c:pt>
                <c:pt idx="141">
                  <c:v>97.998881576669945</c:v>
                </c:pt>
                <c:pt idx="142">
                  <c:v>97.798634280700114</c:v>
                </c:pt>
                <c:pt idx="143">
                  <c:v>97.600703242982277</c:v>
                </c:pt>
                <c:pt idx="144">
                  <c:v>97.40509126152503</c:v>
                </c:pt>
                <c:pt idx="145">
                  <c:v>97.211796516713335</c:v>
                </c:pt>
                <c:pt idx="146">
                  <c:v>97.020812833668188</c:v>
                </c:pt>
                <c:pt idx="147">
                  <c:v>96.832129935995667</c:v>
                </c:pt>
                <c:pt idx="148">
                  <c:v>96.645733690579533</c:v>
                </c:pt>
                <c:pt idx="149">
                  <c:v>96.461606343158039</c:v>
                </c:pt>
                <c:pt idx="150">
                  <c:v>96.279726744501758</c:v>
                </c:pt>
                <c:pt idx="151">
                  <c:v>96.100070567080181</c:v>
                </c:pt>
                <c:pt idx="152">
                  <c:v>95.922610512167907</c:v>
                </c:pt>
                <c:pt idx="153">
                  <c:v>95.747316507395297</c:v>
                </c:pt>
                <c:pt idx="154">
                  <c:v>95.574155894798977</c:v>
                </c:pt>
                <c:pt idx="155">
                  <c:v>95.403093609470133</c:v>
                </c:pt>
                <c:pt idx="156">
                  <c:v>95.234092348935278</c:v>
                </c:pt>
                <c:pt idx="157">
                  <c:v>95.06711273343663</c:v>
                </c:pt>
                <c:pt idx="158">
                  <c:v>94.902113457306385</c:v>
                </c:pt>
                <c:pt idx="159">
                  <c:v>94.739051431651205</c:v>
                </c:pt>
                <c:pt idx="160">
                  <c:v>94.577881918582278</c:v>
                </c:pt>
                <c:pt idx="161">
                  <c:v>94.41855865724105</c:v>
                </c:pt>
                <c:pt idx="162">
                  <c:v>94.261033981882036</c:v>
                </c:pt>
                <c:pt idx="163">
                  <c:v>94.105258932282794</c:v>
                </c:pt>
                <c:pt idx="164">
                  <c:v>93.951183356757426</c:v>
                </c:pt>
                <c:pt idx="165">
                  <c:v>93.798756008051882</c:v>
                </c:pt>
                <c:pt idx="166">
                  <c:v>93.647924632403445</c:v>
                </c:pt>
                <c:pt idx="167">
                  <c:v>93.498636052043608</c:v>
                </c:pt>
                <c:pt idx="168">
                  <c:v>93.350836241422797</c:v>
                </c:pt>
                <c:pt idx="169">
                  <c:v>93.204470397433028</c:v>
                </c:pt>
                <c:pt idx="170">
                  <c:v>93.059483003897085</c:v>
                </c:pt>
                <c:pt idx="171">
                  <c:v>92.91581789059083</c:v>
                </c:pt>
                <c:pt idx="172">
                  <c:v>92.773418287056245</c:v>
                </c:pt>
                <c:pt idx="173">
                  <c:v>92.632226871456552</c:v>
                </c:pt>
                <c:pt idx="174">
                  <c:v>92.492185814717729</c:v>
                </c:pt>
                <c:pt idx="175">
                  <c:v>92.353236820192066</c:v>
                </c:pt>
                <c:pt idx="176">
                  <c:v>92.215321159070953</c:v>
                </c:pt>
                <c:pt idx="177">
                  <c:v>92.078379701766437</c:v>
                </c:pt>
                <c:pt idx="178">
                  <c:v>91.942352945470944</c:v>
                </c:pt>
                <c:pt idx="179">
                  <c:v>91.80718103809744</c:v>
                </c:pt>
                <c:pt idx="180">
                  <c:v>91.672803798792089</c:v>
                </c:pt>
                <c:pt idx="181">
                  <c:v>91.539160735203296</c:v>
                </c:pt>
                <c:pt idx="182">
                  <c:v>91.406191057682989</c:v>
                </c:pt>
                <c:pt idx="183">
                  <c:v>91.273833690586045</c:v>
                </c:pt>
                <c:pt idx="184">
                  <c:v>91.142027280826611</c:v>
                </c:pt>
                <c:pt idx="185">
                  <c:v>91.010710203841882</c:v>
                </c:pt>
                <c:pt idx="186">
                  <c:v>90.879820567104375</c:v>
                </c:pt>
                <c:pt idx="187">
                  <c:v>90.749296211318807</c:v>
                </c:pt>
                <c:pt idx="188">
                  <c:v>90.619074709429327</c:v>
                </c:pt>
                <c:pt idx="189">
                  <c:v>90.489093363557231</c:v>
                </c:pt>
                <c:pt idx="190">
                  <c:v>90.359289199982427</c:v>
                </c:pt>
                <c:pt idx="191">
                  <c:v>90.229598962274181</c:v>
                </c:pt>
                <c:pt idx="192">
                  <c:v>90.099959102671221</c:v>
                </c:pt>
                <c:pt idx="193">
                  <c:v>89.970305771804519</c:v>
                </c:pt>
                <c:pt idx="194">
                  <c:v>89.840574806850896</c:v>
                </c:pt>
                <c:pt idx="195">
                  <c:v>89.710701718198635</c:v>
                </c:pt>
                <c:pt idx="196">
                  <c:v>89.580621674702869</c:v>
                </c:pt>
                <c:pt idx="197">
                  <c:v>89.450269487601517</c:v>
                </c:pt>
                <c:pt idx="198">
                  <c:v>89.319579593159062</c:v>
                </c:pt>
                <c:pt idx="199">
                  <c:v>89.188486034099981</c:v>
                </c:pt>
                <c:pt idx="200">
                  <c:v>89.056922439890158</c:v>
                </c:pt>
                <c:pt idx="201">
                  <c:v>88.924822005919651</c:v>
                </c:pt>
                <c:pt idx="202">
                  <c:v>88.792117471636658</c:v>
                </c:pt>
                <c:pt idx="203">
                  <c:v>88.658741097679311</c:v>
                </c:pt>
                <c:pt idx="204">
                  <c:v>88.524624642047613</c:v>
                </c:pt>
                <c:pt idx="205">
                  <c:v>88.389699335355417</c:v>
                </c:pt>
                <c:pt idx="206">
                  <c:v>88.253895855198564</c:v>
                </c:pt>
                <c:pt idx="207">
                  <c:v>88.117144299673384</c:v>
                </c:pt>
                <c:pt idx="208">
                  <c:v>87.979374160075949</c:v>
                </c:pt>
                <c:pt idx="209">
                  <c:v>87.840514292811349</c:v>
                </c:pt>
                <c:pt idx="210">
                  <c:v>87.700492890538527</c:v>
                </c:pt>
                <c:pt idx="211">
                  <c:v>87.559237452575346</c:v>
                </c:pt>
                <c:pt idx="212">
                  <c:v>87.416674754585983</c:v>
                </c:pt>
                <c:pt idx="213">
                  <c:v>87.272730817570718</c:v>
                </c:pt>
                <c:pt idx="214">
                  <c:v>87.127330876177027</c:v>
                </c:pt>
                <c:pt idx="215">
                  <c:v>86.9803993463496</c:v>
                </c:pt>
                <c:pt idx="216">
                  <c:v>86.831859792334583</c:v>
                </c:pt>
                <c:pt idx="217">
                  <c:v>86.681634893053172</c:v>
                </c:pt>
                <c:pt idx="218">
                  <c:v>86.529646407857896</c:v>
                </c:pt>
                <c:pt idx="219">
                  <c:v>86.375815141684399</c:v>
                </c:pt>
                <c:pt idx="220">
                  <c:v>86.220060909611021</c:v>
                </c:pt>
                <c:pt idx="221">
                  <c:v>86.062302500836722</c:v>
                </c:pt>
                <c:pt idx="222">
                  <c:v>85.902457642088763</c:v>
                </c:pt>
                <c:pt idx="223">
                  <c:v>85.740442960470091</c:v>
                </c:pt>
                <c:pt idx="224">
                  <c:v>85.576173945756892</c:v>
                </c:pt>
                <c:pt idx="225">
                  <c:v>85.409564912156043</c:v>
                </c:pt>
                <c:pt idx="226">
                  <c:v>85.240528959532512</c:v>
                </c:pt>
                <c:pt idx="227">
                  <c:v>85.068977934117171</c:v>
                </c:pt>
                <c:pt idx="228">
                  <c:v>84.894822388704995</c:v>
                </c:pt>
                <c:pt idx="229">
                  <c:v>84.717971542355215</c:v>
                </c:pt>
                <c:pt idx="230">
                  <c:v>84.538333239604043</c:v>
                </c:pt>
                <c:pt idx="231">
                  <c:v>84.355813909203235</c:v>
                </c:pt>
                <c:pt idx="232">
                  <c:v>84.170318522396428</c:v>
                </c:pt>
                <c:pt idx="233">
                  <c:v>83.981750550748444</c:v>
                </c:pt>
                <c:pt idx="234">
                  <c:v>83.790011923542039</c:v>
                </c:pt>
                <c:pt idx="235">
                  <c:v>83.595002984759475</c:v>
                </c:pt>
                <c:pt idx="236">
                  <c:v>83.396622449666381</c:v>
                </c:pt>
                <c:pt idx="237">
                  <c:v>83.194767361018606</c:v>
                </c:pt>
                <c:pt idx="238">
                  <c:v>82.989333044913479</c:v>
                </c:pt>
                <c:pt idx="239">
                  <c:v>82.780213066309514</c:v>
                </c:pt>
                <c:pt idx="240">
                  <c:v>82.567299184240781</c:v>
                </c:pt>
                <c:pt idx="241">
                  <c:v>82.350481306755043</c:v>
                </c:pt>
                <c:pt idx="242">
                  <c:v>82.129647445607034</c:v>
                </c:pt>
                <c:pt idx="243">
                  <c:v>81.904683670741207</c:v>
                </c:pt>
                <c:pt idx="244">
                  <c:v>81.675474064602369</c:v>
                </c:pt>
                <c:pt idx="245">
                  <c:v>81.441900676315214</c:v>
                </c:pt>
                <c:pt idx="246">
                  <c:v>81.203843475777418</c:v>
                </c:pt>
                <c:pt idx="247">
                  <c:v>80.961180307716688</c:v>
                </c:pt>
                <c:pt idx="248">
                  <c:v>80.713786845764162</c:v>
                </c:pt>
                <c:pt idx="249">
                  <c:v>80.461536546603014</c:v>
                </c:pt>
                <c:pt idx="250">
                  <c:v>80.204300604255479</c:v>
                </c:pt>
                <c:pt idx="251">
                  <c:v>79.941947904577987</c:v>
                </c:pt>
                <c:pt idx="252">
                  <c:v>79.67434498003567</c:v>
                </c:pt>
                <c:pt idx="253">
                  <c:v>79.401355964841358</c:v>
                </c:pt>
                <c:pt idx="254">
                  <c:v>79.122842550542899</c:v>
                </c:pt>
                <c:pt idx="255">
                  <c:v>78.838663942153914</c:v>
                </c:pt>
                <c:pt idx="256">
                  <c:v>78.548676814929721</c:v>
                </c:pt>
                <c:pt idx="257">
                  <c:v>78.252735271897052</c:v>
                </c:pt>
                <c:pt idx="258">
                  <c:v>77.950690802256133</c:v>
                </c:pt>
                <c:pt idx="259">
                  <c:v>77.642392240780424</c:v>
                </c:pt>
                <c:pt idx="260">
                  <c:v>77.327685728351028</c:v>
                </c:pt>
                <c:pt idx="261">
                  <c:v>77.00641467377018</c:v>
                </c:pt>
                <c:pt idx="262">
                  <c:v>76.678419717010726</c:v>
                </c:pt>
                <c:pt idx="263">
                  <c:v>76.343538694067703</c:v>
                </c:pt>
                <c:pt idx="264">
                  <c:v>76.001606603591341</c:v>
                </c:pt>
                <c:pt idx="265">
                  <c:v>75.652455575490919</c:v>
                </c:pt>
                <c:pt idx="266">
                  <c:v>75.295914841713525</c:v>
                </c:pt>
                <c:pt idx="267">
                  <c:v>74.931810709413938</c:v>
                </c:pt>
                <c:pt idx="268">
                  <c:v>74.559966536745449</c:v>
                </c:pt>
                <c:pt idx="269">
                  <c:v>74.180202711517282</c:v>
                </c:pt>
                <c:pt idx="270">
                  <c:v>73.792336632977879</c:v>
                </c:pt>
                <c:pt idx="271">
                  <c:v>73.396182696999659</c:v>
                </c:pt>
                <c:pt idx="272">
                  <c:v>72.991552284958075</c:v>
                </c:pt>
                <c:pt idx="273">
                  <c:v>72.578253756611019</c:v>
                </c:pt>
                <c:pt idx="274">
                  <c:v>72.15609244730922</c:v>
                </c:pt>
                <c:pt idx="275">
                  <c:v>71.724870669875486</c:v>
                </c:pt>
                <c:pt idx="276">
                  <c:v>71.284387721520602</c:v>
                </c:pt>
                <c:pt idx="277">
                  <c:v>70.834439896173691</c:v>
                </c:pt>
                <c:pt idx="278">
                  <c:v>70.374820502627074</c:v>
                </c:pt>
                <c:pt idx="279">
                  <c:v>69.905319888917049</c:v>
                </c:pt>
                <c:pt idx="280">
                  <c:v>69.425725473376858</c:v>
                </c:pt>
                <c:pt idx="281">
                  <c:v>68.935821782822075</c:v>
                </c:pt>
                <c:pt idx="282">
                  <c:v>68.435390498346436</c:v>
                </c:pt>
                <c:pt idx="283">
                  <c:v>67.924210509224139</c:v>
                </c:pt>
                <c:pt idx="284">
                  <c:v>67.402057975436037</c:v>
                </c:pt>
                <c:pt idx="285">
                  <c:v>66.868706399355347</c:v>
                </c:pt>
                <c:pt idx="286">
                  <c:v>66.323926707144125</c:v>
                </c:pt>
                <c:pt idx="287">
                  <c:v>65.767487340430392</c:v>
                </c:pt>
                <c:pt idx="288">
                  <c:v>65.199154358852567</c:v>
                </c:pt>
                <c:pt idx="289">
                  <c:v>64.618691554068761</c:v>
                </c:pt>
                <c:pt idx="290">
                  <c:v>64.025860575844433</c:v>
                </c:pt>
                <c:pt idx="291">
                  <c:v>63.420421070839268</c:v>
                </c:pt>
                <c:pt idx="292">
                  <c:v>62.80213083472357</c:v>
                </c:pt>
                <c:pt idx="293">
                  <c:v>62.170745978263881</c:v>
                </c:pt>
                <c:pt idx="294">
                  <c:v>61.526021108000108</c:v>
                </c:pt>
                <c:pt idx="295">
                  <c:v>60.867709522175289</c:v>
                </c:pt>
                <c:pt idx="296">
                  <c:v>60.19556342251505</c:v>
                </c:pt>
                <c:pt idx="297">
                  <c:v>59.509334142500407</c:v>
                </c:pt>
                <c:pt idx="298">
                  <c:v>58.808772392721835</c:v>
                </c:pt>
                <c:pt idx="299">
                  <c:v>58.093628523897365</c:v>
                </c:pt>
                <c:pt idx="300">
                  <c:v>57.363652808106906</c:v>
                </c:pt>
                <c:pt idx="301">
                  <c:v>56.618595738756966</c:v>
                </c:pt>
                <c:pt idx="302">
                  <c:v>55.858208349748537</c:v>
                </c:pt>
                <c:pt idx="303">
                  <c:v>55.082242554269484</c:v>
                </c:pt>
                <c:pt idx="304">
                  <c:v>54.290451503572413</c:v>
                </c:pt>
                <c:pt idx="305">
                  <c:v>53.48258996602857</c:v>
                </c:pt>
                <c:pt idx="306">
                  <c:v>52.658414726669406</c:v>
                </c:pt>
                <c:pt idx="307">
                  <c:v>51.817685007336934</c:v>
                </c:pt>
                <c:pt idx="308">
                  <c:v>50.960162907462063</c:v>
                </c:pt>
                <c:pt idx="309">
                  <c:v>50.085613865378576</c:v>
                </c:pt>
                <c:pt idx="310">
                  <c:v>49.193807139952071</c:v>
                </c:pt>
                <c:pt idx="311">
                  <c:v>48.284516312171519</c:v>
                </c:pt>
                <c:pt idx="312">
                  <c:v>47.357519806195285</c:v>
                </c:pt>
                <c:pt idx="313">
                  <c:v>46.412601429189777</c:v>
                </c:pt>
                <c:pt idx="314">
                  <c:v>45.449550929117407</c:v>
                </c:pt>
                <c:pt idx="315">
                  <c:v>44.468164569449073</c:v>
                </c:pt>
                <c:pt idx="316">
                  <c:v>43.468245719582143</c:v>
                </c:pt>
                <c:pt idx="317">
                  <c:v>42.449605459531568</c:v>
                </c:pt>
                <c:pt idx="318">
                  <c:v>41.412063197251626</c:v>
                </c:pt>
                <c:pt idx="319">
                  <c:v>40.355447296714999</c:v>
                </c:pt>
                <c:pt idx="320">
                  <c:v>39.279595714651094</c:v>
                </c:pt>
                <c:pt idx="321">
                  <c:v>38.184356643603508</c:v>
                </c:pt>
                <c:pt idx="322">
                  <c:v>37.069589158730963</c:v>
                </c:pt>
                <c:pt idx="323">
                  <c:v>35.935163865533355</c:v>
                </c:pt>
                <c:pt idx="324">
                  <c:v>34.780963545453972</c:v>
                </c:pt>
                <c:pt idx="325">
                  <c:v>33.6068837960689</c:v>
                </c:pt>
                <c:pt idx="326">
                  <c:v>32.412833662357173</c:v>
                </c:pt>
                <c:pt idx="327">
                  <c:v>31.198736255332904</c:v>
                </c:pt>
                <c:pt idx="328">
                  <c:v>29.964529354122618</c:v>
                </c:pt>
                <c:pt idx="329">
                  <c:v>28.710165987400018</c:v>
                </c:pt>
                <c:pt idx="330">
                  <c:v>27.435614989929491</c:v>
                </c:pt>
                <c:pt idx="331">
                  <c:v>26.14086152985314</c:v>
                </c:pt>
                <c:pt idx="332">
                  <c:v>24.82590760225554</c:v>
                </c:pt>
                <c:pt idx="333">
                  <c:v>23.490772484482193</c:v>
                </c:pt>
                <c:pt idx="334">
                  <c:v>22.135493148670179</c:v>
                </c:pt>
                <c:pt idx="335">
                  <c:v>20.760124626965592</c:v>
                </c:pt>
                <c:pt idx="336">
                  <c:v>19.364740324978897</c:v>
                </c:pt>
                <c:pt idx="337">
                  <c:v>17.949432279116962</c:v>
                </c:pt>
                <c:pt idx="338">
                  <c:v>16.514311353642654</c:v>
                </c:pt>
                <c:pt idx="339">
                  <c:v>15.059507373471547</c:v>
                </c:pt>
                <c:pt idx="340">
                  <c:v>13.585169189023901</c:v>
                </c:pt>
                <c:pt idx="341">
                  <c:v>12.09146466974704</c:v>
                </c:pt>
                <c:pt idx="342">
                  <c:v>10.578580623302202</c:v>
                </c:pt>
                <c:pt idx="343">
                  <c:v>9.0467226378231089</c:v>
                </c:pt>
                <c:pt idx="344">
                  <c:v>7.4961148451276642</c:v>
                </c:pt>
                <c:pt idx="345">
                  <c:v>5.9269996032681433</c:v>
                </c:pt>
                <c:pt idx="346">
                  <c:v>4.3396370973580645</c:v>
                </c:pt>
                <c:pt idx="347">
                  <c:v>2.7343048582041831</c:v>
                </c:pt>
                <c:pt idx="348">
                  <c:v>1.1112971988824256</c:v>
                </c:pt>
                <c:pt idx="349">
                  <c:v>-0.52907542995629342</c:v>
                </c:pt>
                <c:pt idx="350">
                  <c:v>-2.1864871646118615</c:v>
                </c:pt>
                <c:pt idx="351">
                  <c:v>-3.860597530582254</c:v>
                </c:pt>
                <c:pt idx="352">
                  <c:v>-5.5510523197481234</c:v>
                </c:pt>
                <c:pt idx="353">
                  <c:v>-7.2574845390469989</c:v>
                </c:pt>
                <c:pt idx="354">
                  <c:v>-8.9795154265273709</c:v>
                </c:pt>
                <c:pt idx="355">
                  <c:v>-10.716755530038711</c:v>
                </c:pt>
                <c:pt idx="356">
                  <c:v>-12.468805843201892</c:v>
                </c:pt>
                <c:pt idx="357">
                  <c:v>-14.235258992721754</c:v>
                </c:pt>
                <c:pt idx="358">
                  <c:v>-16.015700470572767</c:v>
                </c:pt>
                <c:pt idx="359">
                  <c:v>-17.809709904085963</c:v>
                </c:pt>
                <c:pt idx="360">
                  <c:v>-19.616862356538917</c:v>
                </c:pt>
                <c:pt idx="361">
                  <c:v>-21.436729650451184</c:v>
                </c:pt>
                <c:pt idx="362">
                  <c:v>-23.268881705478094</c:v>
                </c:pt>
                <c:pt idx="363">
                  <c:v>-25.112887882530686</c:v>
                </c:pt>
                <c:pt idx="364">
                  <c:v>-26.968318325566628</c:v>
                </c:pt>
                <c:pt idx="365">
                  <c:v>-28.834745292370314</c:v>
                </c:pt>
                <c:pt idx="366">
                  <c:v>-30.711744465602919</c:v>
                </c:pt>
                <c:pt idx="367">
                  <c:v>-32.598896235421563</c:v>
                </c:pt>
                <c:pt idx="368">
                  <c:v>-34.495786945070563</c:v>
                </c:pt>
                <c:pt idx="369">
                  <c:v>-36.402010091014347</c:v>
                </c:pt>
                <c:pt idx="370">
                  <c:v>-38.31716746942692</c:v>
                </c:pt>
                <c:pt idx="371">
                  <c:v>-40.240870261156942</c:v>
                </c:pt>
                <c:pt idx="372">
                  <c:v>-42.172740047670516</c:v>
                </c:pt>
                <c:pt idx="373">
                  <c:v>-44.112409750897598</c:v>
                </c:pt>
                <c:pt idx="374">
                  <c:v>-46.059524490414674</c:v>
                </c:pt>
                <c:pt idx="375">
                  <c:v>-48.01374235193154</c:v>
                </c:pt>
                <c:pt idx="376">
                  <c:v>-49.974735061652893</c:v>
                </c:pt>
                <c:pt idx="377">
                  <c:v>-51.942188561707326</c:v>
                </c:pt>
                <c:pt idx="378">
                  <c:v>-53.915803482523245</c:v>
                </c:pt>
                <c:pt idx="379">
                  <c:v>-55.89529550869878</c:v>
                </c:pt>
                <c:pt idx="380">
                  <c:v>-57.880395635690149</c:v>
                </c:pt>
                <c:pt idx="381">
                  <c:v>-59.870850315293751</c:v>
                </c:pt>
                <c:pt idx="382">
                  <c:v>-61.866421488723887</c:v>
                </c:pt>
                <c:pt idx="383">
                  <c:v>-63.866886506778258</c:v>
                </c:pt>
                <c:pt idx="384">
                  <c:v>-65.872037937352928</c:v>
                </c:pt>
                <c:pt idx="385">
                  <c:v>-67.881683261281523</c:v>
                </c:pt>
                <c:pt idx="386">
                  <c:v>-69.895644458204487</c:v>
                </c:pt>
                <c:pt idx="387">
                  <c:v>-71.913757484852056</c:v>
                </c:pt>
                <c:pt idx="388">
                  <c:v>-73.935871648808472</c:v>
                </c:pt>
                <c:pt idx="389">
                  <c:v>-75.961848881449242</c:v>
                </c:pt>
                <c:pt idx="390">
                  <c:v>-77.991562914362873</c:v>
                </c:pt>
                <c:pt idx="391">
                  <c:v>-80.024898364124113</c:v>
                </c:pt>
                <c:pt idx="392">
                  <c:v>-82.06174973083904</c:v>
                </c:pt>
                <c:pt idx="393">
                  <c:v>-84.102020316351002</c:v>
                </c:pt>
                <c:pt idx="394">
                  <c:v>-86.145621068471598</c:v>
                </c:pt>
                <c:pt idx="395">
                  <c:v>-88.192469357999471</c:v>
                </c:pt>
                <c:pt idx="396">
                  <c:v>-90.242487695665943</c:v>
                </c:pt>
                <c:pt idx="397">
                  <c:v>-92.295602396471907</c:v>
                </c:pt>
                <c:pt idx="398">
                  <c:v>-94.351742199175533</c:v>
                </c:pt>
                <c:pt idx="399">
                  <c:v>-96.410836848925044</c:v>
                </c:pt>
                <c:pt idx="400">
                  <c:v>-98.472815651251437</c:v>
                </c:pt>
              </c:numCache>
            </c:numRef>
          </c:yVal>
          <c:smooth val="1"/>
          <c:extLst>
            <c:ext xmlns:c16="http://schemas.microsoft.com/office/drawing/2014/chart" uri="{C3380CC4-5D6E-409C-BE32-E72D297353CC}">
              <c16:uniqueId val="{00000002-18A0-4BFF-867D-F0A2D479A385}"/>
            </c:ext>
          </c:extLst>
        </c:ser>
        <c:ser>
          <c:idx val="1"/>
          <c:order val="3"/>
          <c:tx>
            <c:v>Simplis_phase</c:v>
          </c:tx>
          <c:spPr>
            <a:ln>
              <a:solidFill>
                <a:srgbClr val="92D050"/>
              </a:solidFill>
            </a:ln>
          </c:spPr>
          <c:marker>
            <c:symbol val="none"/>
          </c:marker>
          <c:xVal>
            <c:numRef>
              <c:f>Sheet3!$A$3:$A$403</c:f>
              <c:numCache>
                <c:formatCode>General</c:formatCode>
                <c:ptCount val="401"/>
                <c:pt idx="0">
                  <c:v>100</c:v>
                </c:pt>
                <c:pt idx="1">
                  <c:v>102.329299228075</c:v>
                </c:pt>
                <c:pt idx="2">
                  <c:v>104.71285480508899</c:v>
                </c:pt>
                <c:pt idx="3">
                  <c:v>107.15193052376</c:v>
                </c:pt>
                <c:pt idx="4">
                  <c:v>109.647819614318</c:v>
                </c:pt>
                <c:pt idx="5">
                  <c:v>112.201845430196</c:v>
                </c:pt>
                <c:pt idx="6">
                  <c:v>114.815362149688</c:v>
                </c:pt>
                <c:pt idx="7">
                  <c:v>117.489755493952</c:v>
                </c:pt>
                <c:pt idx="8">
                  <c:v>120.226443461741</c:v>
                </c:pt>
                <c:pt idx="9">
                  <c:v>123.026877081238</c:v>
                </c:pt>
                <c:pt idx="10">
                  <c:v>125.892541179416</c:v>
                </c:pt>
                <c:pt idx="11">
                  <c:v>128.824955169313</c:v>
                </c:pt>
                <c:pt idx="12">
                  <c:v>131.82567385563999</c:v>
                </c:pt>
                <c:pt idx="13">
                  <c:v>134.896288259165</c:v>
                </c:pt>
                <c:pt idx="14">
                  <c:v>138.03842646028801</c:v>
                </c:pt>
                <c:pt idx="15">
                  <c:v>141.253754462275</c:v>
                </c:pt>
                <c:pt idx="16">
                  <c:v>144.54397707459199</c:v>
                </c:pt>
                <c:pt idx="17">
                  <c:v>147.91083881681999</c:v>
                </c:pt>
                <c:pt idx="18">
                  <c:v>151.35612484361999</c:v>
                </c:pt>
                <c:pt idx="19">
                  <c:v>154.881661891248</c:v>
                </c:pt>
                <c:pt idx="20">
                  <c:v>158.48931924611099</c:v>
                </c:pt>
                <c:pt idx="21">
                  <c:v>162.18100973589301</c:v>
                </c:pt>
                <c:pt idx="22">
                  <c:v>165.95869074375599</c:v>
                </c:pt>
                <c:pt idx="23">
                  <c:v>169.82436524617401</c:v>
                </c:pt>
                <c:pt idx="24">
                  <c:v>173.78008287493699</c:v>
                </c:pt>
                <c:pt idx="25">
                  <c:v>177.82794100389199</c:v>
                </c:pt>
                <c:pt idx="26">
                  <c:v>181.97008586099801</c:v>
                </c:pt>
                <c:pt idx="27">
                  <c:v>186.208713666286</c:v>
                </c:pt>
                <c:pt idx="28">
                  <c:v>190.54607179632399</c:v>
                </c:pt>
                <c:pt idx="29">
                  <c:v>194.98445997580399</c:v>
                </c:pt>
                <c:pt idx="30">
                  <c:v>199.52623149688699</c:v>
                </c:pt>
                <c:pt idx="31">
                  <c:v>204.17379446695199</c:v>
                </c:pt>
                <c:pt idx="32">
                  <c:v>208.92961308540299</c:v>
                </c:pt>
                <c:pt idx="33">
                  <c:v>213.79620895022299</c:v>
                </c:pt>
                <c:pt idx="34">
                  <c:v>218.77616239495501</c:v>
                </c:pt>
                <c:pt idx="35">
                  <c:v>223.87211385683301</c:v>
                </c:pt>
                <c:pt idx="36">
                  <c:v>229.08676527677699</c:v>
                </c:pt>
                <c:pt idx="37">
                  <c:v>234.422881531992</c:v>
                </c:pt>
                <c:pt idx="38">
                  <c:v>239.88329190194901</c:v>
                </c:pt>
                <c:pt idx="39">
                  <c:v>245.47089156850299</c:v>
                </c:pt>
                <c:pt idx="40">
                  <c:v>251.188643150958</c:v>
                </c:pt>
                <c:pt idx="41">
                  <c:v>257.039578276886</c:v>
                </c:pt>
                <c:pt idx="42">
                  <c:v>263.026799189538</c:v>
                </c:pt>
                <c:pt idx="43">
                  <c:v>269.15348039269099</c:v>
                </c:pt>
                <c:pt idx="44">
                  <c:v>275.42287033381598</c:v>
                </c:pt>
                <c:pt idx="45">
                  <c:v>281.83829312644502</c:v>
                </c:pt>
                <c:pt idx="46">
                  <c:v>288.40315031265999</c:v>
                </c:pt>
                <c:pt idx="47">
                  <c:v>295.12092266663802</c:v>
                </c:pt>
                <c:pt idx="48">
                  <c:v>301.995172040201</c:v>
                </c:pt>
                <c:pt idx="49">
                  <c:v>309.02954325135897</c:v>
                </c:pt>
                <c:pt idx="50">
                  <c:v>316.22776601683699</c:v>
                </c:pt>
                <c:pt idx="51">
                  <c:v>323.59365692962803</c:v>
                </c:pt>
                <c:pt idx="52">
                  <c:v>331.13112148259103</c:v>
                </c:pt>
                <c:pt idx="53">
                  <c:v>338.84415613920203</c:v>
                </c:pt>
                <c:pt idx="54">
                  <c:v>346.73685045253097</c:v>
                </c:pt>
                <c:pt idx="55">
                  <c:v>354.81338923357498</c:v>
                </c:pt>
                <c:pt idx="56">
                  <c:v>363.07805477010101</c:v>
                </c:pt>
                <c:pt idx="57">
                  <c:v>371.53522909717202</c:v>
                </c:pt>
                <c:pt idx="58">
                  <c:v>380.189396320561</c:v>
                </c:pt>
                <c:pt idx="59">
                  <c:v>389.04514499428001</c:v>
                </c:pt>
                <c:pt idx="60">
                  <c:v>398.10717055349699</c:v>
                </c:pt>
                <c:pt idx="61">
                  <c:v>407.38027780411198</c:v>
                </c:pt>
                <c:pt idx="62">
                  <c:v>416.86938347033498</c:v>
                </c:pt>
                <c:pt idx="63">
                  <c:v>426.57951880159197</c:v>
                </c:pt>
                <c:pt idx="64">
                  <c:v>436.51583224016503</c:v>
                </c:pt>
                <c:pt idx="65">
                  <c:v>446.68359215096302</c:v>
                </c:pt>
                <c:pt idx="66">
                  <c:v>457.08818961487498</c:v>
                </c:pt>
                <c:pt idx="67">
                  <c:v>467.73514128719802</c:v>
                </c:pt>
                <c:pt idx="68">
                  <c:v>478.63009232263801</c:v>
                </c:pt>
                <c:pt idx="69">
                  <c:v>489.77881936844602</c:v>
                </c:pt>
                <c:pt idx="70">
                  <c:v>501.18723362727201</c:v>
                </c:pt>
                <c:pt idx="71">
                  <c:v>512.86138399136405</c:v>
                </c:pt>
                <c:pt idx="72">
                  <c:v>524.80746024977202</c:v>
                </c:pt>
                <c:pt idx="73">
                  <c:v>537.03179637025198</c:v>
                </c:pt>
                <c:pt idx="74">
                  <c:v>549.54087385762398</c:v>
                </c:pt>
                <c:pt idx="75">
                  <c:v>562.34132519034904</c:v>
                </c:pt>
                <c:pt idx="76">
                  <c:v>575.43993733715604</c:v>
                </c:pt>
                <c:pt idx="77">
                  <c:v>588.843655355588</c:v>
                </c:pt>
                <c:pt idx="78">
                  <c:v>602.55958607435696</c:v>
                </c:pt>
                <c:pt idx="79">
                  <c:v>616.59500186148205</c:v>
                </c:pt>
                <c:pt idx="80">
                  <c:v>630.957344480193</c:v>
                </c:pt>
                <c:pt idx="81">
                  <c:v>645.65422903465503</c:v>
                </c:pt>
                <c:pt idx="82">
                  <c:v>660.69344800759495</c:v>
                </c:pt>
                <c:pt idx="83">
                  <c:v>676.08297539198099</c:v>
                </c:pt>
                <c:pt idx="84">
                  <c:v>691.83097091893603</c:v>
                </c:pt>
                <c:pt idx="85">
                  <c:v>707.94578438413703</c:v>
                </c:pt>
                <c:pt idx="86">
                  <c:v>724.43596007499002</c:v>
                </c:pt>
                <c:pt idx="87">
                  <c:v>741.31024130091703</c:v>
                </c:pt>
                <c:pt idx="88">
                  <c:v>758.57757502918298</c:v>
                </c:pt>
                <c:pt idx="89">
                  <c:v>776.24711662869095</c:v>
                </c:pt>
                <c:pt idx="90">
                  <c:v>794.32823472428095</c:v>
                </c:pt>
                <c:pt idx="91">
                  <c:v>812.83051616409898</c:v>
                </c:pt>
                <c:pt idx="92">
                  <c:v>831.76377110267094</c:v>
                </c:pt>
                <c:pt idx="93">
                  <c:v>851.13803820237604</c:v>
                </c:pt>
                <c:pt idx="94">
                  <c:v>870.96358995608</c:v>
                </c:pt>
                <c:pt idx="95">
                  <c:v>891.25093813374497</c:v>
                </c:pt>
                <c:pt idx="96">
                  <c:v>912.01083935590896</c:v>
                </c:pt>
                <c:pt idx="97">
                  <c:v>933.25430079699095</c:v>
                </c:pt>
                <c:pt idx="98">
                  <c:v>954.99258602143505</c:v>
                </c:pt>
                <c:pt idx="99">
                  <c:v>977.23722095581002</c:v>
                </c:pt>
                <c:pt idx="100">
                  <c:v>1000</c:v>
                </c:pt>
                <c:pt idx="101">
                  <c:v>1023.29299228075</c:v>
                </c:pt>
                <c:pt idx="102">
                  <c:v>1047.12854805089</c:v>
                </c:pt>
                <c:pt idx="103">
                  <c:v>1071.5193052376001</c:v>
                </c:pt>
                <c:pt idx="104">
                  <c:v>1096.47819614318</c:v>
                </c:pt>
                <c:pt idx="105">
                  <c:v>1122.01845430196</c:v>
                </c:pt>
                <c:pt idx="106">
                  <c:v>1148.1536214968801</c:v>
                </c:pt>
                <c:pt idx="107">
                  <c:v>1174.89755493952</c:v>
                </c:pt>
                <c:pt idx="108">
                  <c:v>1202.26443461741</c:v>
                </c:pt>
                <c:pt idx="109">
                  <c:v>1230.2687708123799</c:v>
                </c:pt>
                <c:pt idx="110">
                  <c:v>1258.92541179416</c:v>
                </c:pt>
                <c:pt idx="111">
                  <c:v>1288.2495516931299</c:v>
                </c:pt>
                <c:pt idx="112">
                  <c:v>1318.2567385564</c:v>
                </c:pt>
                <c:pt idx="113">
                  <c:v>1348.96288259165</c:v>
                </c:pt>
                <c:pt idx="114">
                  <c:v>1380.38426460288</c:v>
                </c:pt>
                <c:pt idx="115">
                  <c:v>1412.5375446227499</c:v>
                </c:pt>
                <c:pt idx="116">
                  <c:v>1445.43977074592</c:v>
                </c:pt>
                <c:pt idx="117">
                  <c:v>1479.1083881682</c:v>
                </c:pt>
                <c:pt idx="118">
                  <c:v>1513.5612484362</c:v>
                </c:pt>
                <c:pt idx="119">
                  <c:v>1548.81661891248</c:v>
                </c:pt>
                <c:pt idx="120">
                  <c:v>1584.8931924611099</c:v>
                </c:pt>
                <c:pt idx="121">
                  <c:v>1621.8100973589201</c:v>
                </c:pt>
                <c:pt idx="122">
                  <c:v>1659.5869074375601</c:v>
                </c:pt>
                <c:pt idx="123">
                  <c:v>1698.2436524617401</c:v>
                </c:pt>
                <c:pt idx="124">
                  <c:v>1737.8008287493701</c:v>
                </c:pt>
                <c:pt idx="125">
                  <c:v>1778.2794100389201</c:v>
                </c:pt>
                <c:pt idx="126">
                  <c:v>1819.7008586099801</c:v>
                </c:pt>
                <c:pt idx="127">
                  <c:v>1862.0871366628601</c:v>
                </c:pt>
                <c:pt idx="128">
                  <c:v>1905.4607179632401</c:v>
                </c:pt>
                <c:pt idx="129">
                  <c:v>1949.84459975804</c:v>
                </c:pt>
                <c:pt idx="130">
                  <c:v>1995.26231496887</c:v>
                </c:pt>
                <c:pt idx="131">
                  <c:v>2041.7379446695199</c:v>
                </c:pt>
                <c:pt idx="132">
                  <c:v>2089.2961308540298</c:v>
                </c:pt>
                <c:pt idx="133">
                  <c:v>2137.9620895022299</c:v>
                </c:pt>
                <c:pt idx="134">
                  <c:v>2187.7616239495501</c:v>
                </c:pt>
                <c:pt idx="135">
                  <c:v>2238.7211385683299</c:v>
                </c:pt>
                <c:pt idx="136">
                  <c:v>2290.8676527677699</c:v>
                </c:pt>
                <c:pt idx="137">
                  <c:v>2344.2288153199202</c:v>
                </c:pt>
                <c:pt idx="138">
                  <c:v>2398.83291901948</c:v>
                </c:pt>
                <c:pt idx="139">
                  <c:v>2454.7089156850202</c:v>
                </c:pt>
                <c:pt idx="140">
                  <c:v>2511.8864315095698</c:v>
                </c:pt>
                <c:pt idx="141">
                  <c:v>2570.39578276886</c:v>
                </c:pt>
                <c:pt idx="142">
                  <c:v>2630.26799189538</c:v>
                </c:pt>
                <c:pt idx="143">
                  <c:v>2691.5348039269102</c:v>
                </c:pt>
                <c:pt idx="144">
                  <c:v>2754.2287033381599</c:v>
                </c:pt>
                <c:pt idx="145">
                  <c:v>2818.3829312644498</c:v>
                </c:pt>
                <c:pt idx="146">
                  <c:v>2884.0315031266</c:v>
                </c:pt>
                <c:pt idx="147">
                  <c:v>2951.2092266663799</c:v>
                </c:pt>
                <c:pt idx="148">
                  <c:v>3019.9517204020099</c:v>
                </c:pt>
                <c:pt idx="149">
                  <c:v>3090.2954325135902</c:v>
                </c:pt>
                <c:pt idx="150">
                  <c:v>3162.2776601683699</c:v>
                </c:pt>
                <c:pt idx="151">
                  <c:v>3235.9365692962801</c:v>
                </c:pt>
                <c:pt idx="152">
                  <c:v>3311.3112148259102</c:v>
                </c:pt>
                <c:pt idx="153">
                  <c:v>3388.44156139202</c:v>
                </c:pt>
                <c:pt idx="154">
                  <c:v>3467.3685045253101</c:v>
                </c:pt>
                <c:pt idx="155">
                  <c:v>3548.1338923357498</c:v>
                </c:pt>
                <c:pt idx="156">
                  <c:v>3630.7805477010102</c:v>
                </c:pt>
                <c:pt idx="157">
                  <c:v>3715.3522909717199</c:v>
                </c:pt>
                <c:pt idx="158">
                  <c:v>3801.8939632056099</c:v>
                </c:pt>
                <c:pt idx="159">
                  <c:v>3890.4514499428001</c:v>
                </c:pt>
                <c:pt idx="160">
                  <c:v>3981.0717055349701</c:v>
                </c:pt>
                <c:pt idx="161">
                  <c:v>4073.8027780411198</c:v>
                </c:pt>
                <c:pt idx="162">
                  <c:v>4168.6938347033501</c:v>
                </c:pt>
                <c:pt idx="163">
                  <c:v>4265.7951880159198</c:v>
                </c:pt>
                <c:pt idx="164">
                  <c:v>4365.1583224016504</c:v>
                </c:pt>
                <c:pt idx="165">
                  <c:v>4466.8359215096198</c:v>
                </c:pt>
                <c:pt idx="166">
                  <c:v>4570.8818961487405</c:v>
                </c:pt>
                <c:pt idx="167">
                  <c:v>4677.3514128719798</c:v>
                </c:pt>
                <c:pt idx="168">
                  <c:v>4786.3009232263803</c:v>
                </c:pt>
                <c:pt idx="169">
                  <c:v>4897.7881936844597</c:v>
                </c:pt>
                <c:pt idx="170">
                  <c:v>5011.8723362727196</c:v>
                </c:pt>
                <c:pt idx="171">
                  <c:v>5128.6138399136398</c:v>
                </c:pt>
                <c:pt idx="172">
                  <c:v>5248.0746024977198</c:v>
                </c:pt>
                <c:pt idx="173">
                  <c:v>5370.3179637025196</c:v>
                </c:pt>
                <c:pt idx="174">
                  <c:v>5495.4087385762396</c:v>
                </c:pt>
                <c:pt idx="175">
                  <c:v>5623.4132519034902</c:v>
                </c:pt>
                <c:pt idx="176">
                  <c:v>5754.3993733715597</c:v>
                </c:pt>
                <c:pt idx="177">
                  <c:v>5888.43655355588</c:v>
                </c:pt>
                <c:pt idx="178">
                  <c:v>6025.5958607435696</c:v>
                </c:pt>
                <c:pt idx="179">
                  <c:v>6165.9500186148198</c:v>
                </c:pt>
                <c:pt idx="180">
                  <c:v>6309.5734448019302</c:v>
                </c:pt>
                <c:pt idx="181">
                  <c:v>6456.5422903465496</c:v>
                </c:pt>
                <c:pt idx="182">
                  <c:v>6606.93448007596</c:v>
                </c:pt>
                <c:pt idx="183">
                  <c:v>6760.8297539198102</c:v>
                </c:pt>
                <c:pt idx="184">
                  <c:v>6918.3097091893596</c:v>
                </c:pt>
                <c:pt idx="185">
                  <c:v>7079.4578438413801</c:v>
                </c:pt>
                <c:pt idx="186">
                  <c:v>7244.3596007499</c:v>
                </c:pt>
                <c:pt idx="187">
                  <c:v>7413.10241300917</c:v>
                </c:pt>
                <c:pt idx="188">
                  <c:v>7585.7757502918303</c:v>
                </c:pt>
                <c:pt idx="189">
                  <c:v>7762.4711662869104</c:v>
                </c:pt>
                <c:pt idx="190">
                  <c:v>7943.2823472428099</c:v>
                </c:pt>
                <c:pt idx="191">
                  <c:v>8128.3051616409903</c:v>
                </c:pt>
                <c:pt idx="192">
                  <c:v>8317.6377110267003</c:v>
                </c:pt>
                <c:pt idx="193">
                  <c:v>8511.3803820237608</c:v>
                </c:pt>
                <c:pt idx="194">
                  <c:v>8709.6358995608007</c:v>
                </c:pt>
                <c:pt idx="195">
                  <c:v>8912.5093813374497</c:v>
                </c:pt>
                <c:pt idx="196">
                  <c:v>9120.1083935590905</c:v>
                </c:pt>
                <c:pt idx="197">
                  <c:v>9332.5430079699108</c:v>
                </c:pt>
                <c:pt idx="198">
                  <c:v>9549.9258602143509</c:v>
                </c:pt>
                <c:pt idx="199">
                  <c:v>9772.3722095580997</c:v>
                </c:pt>
                <c:pt idx="200">
                  <c:v>10000</c:v>
                </c:pt>
                <c:pt idx="201">
                  <c:v>10232.9299228075</c:v>
                </c:pt>
                <c:pt idx="202">
                  <c:v>10471.285480508899</c:v>
                </c:pt>
                <c:pt idx="203">
                  <c:v>10715.193052376</c:v>
                </c:pt>
                <c:pt idx="204">
                  <c:v>10964.7819614318</c:v>
                </c:pt>
                <c:pt idx="205">
                  <c:v>11220.184543019601</c:v>
                </c:pt>
                <c:pt idx="206">
                  <c:v>11481.536214968801</c:v>
                </c:pt>
                <c:pt idx="207">
                  <c:v>11748.9755493952</c:v>
                </c:pt>
                <c:pt idx="208">
                  <c:v>12022.6443461741</c:v>
                </c:pt>
                <c:pt idx="209">
                  <c:v>12302.6877081238</c:v>
                </c:pt>
                <c:pt idx="210">
                  <c:v>12589.2541179416</c:v>
                </c:pt>
                <c:pt idx="211">
                  <c:v>12882.4955169313</c:v>
                </c:pt>
                <c:pt idx="212">
                  <c:v>13182.567385564</c:v>
                </c:pt>
                <c:pt idx="213">
                  <c:v>13489.628825916499</c:v>
                </c:pt>
                <c:pt idx="214">
                  <c:v>13803.842646028799</c:v>
                </c:pt>
                <c:pt idx="215">
                  <c:v>14125.375446227499</c:v>
                </c:pt>
                <c:pt idx="216">
                  <c:v>14454.3977074592</c:v>
                </c:pt>
                <c:pt idx="217">
                  <c:v>14791.083881682</c:v>
                </c:pt>
                <c:pt idx="218">
                  <c:v>15135.612484362</c:v>
                </c:pt>
                <c:pt idx="219">
                  <c:v>15488.1661891248</c:v>
                </c:pt>
                <c:pt idx="220">
                  <c:v>15848.931924611101</c:v>
                </c:pt>
                <c:pt idx="221">
                  <c:v>16218.1009735892</c:v>
                </c:pt>
                <c:pt idx="222">
                  <c:v>16595.869074375601</c:v>
                </c:pt>
                <c:pt idx="223">
                  <c:v>16982.436524617398</c:v>
                </c:pt>
                <c:pt idx="224">
                  <c:v>17378.0082874937</c:v>
                </c:pt>
                <c:pt idx="225">
                  <c:v>17782.794100389201</c:v>
                </c:pt>
                <c:pt idx="226">
                  <c:v>18197.008586099801</c:v>
                </c:pt>
                <c:pt idx="227">
                  <c:v>18620.871366628598</c:v>
                </c:pt>
                <c:pt idx="228">
                  <c:v>19054.607179632399</c:v>
                </c:pt>
                <c:pt idx="229">
                  <c:v>19498.445997580398</c:v>
                </c:pt>
                <c:pt idx="230">
                  <c:v>19952.623149688701</c:v>
                </c:pt>
                <c:pt idx="231">
                  <c:v>20417.379446695199</c:v>
                </c:pt>
                <c:pt idx="232">
                  <c:v>20892.9613085403</c:v>
                </c:pt>
                <c:pt idx="233">
                  <c:v>21379.620895022301</c:v>
                </c:pt>
                <c:pt idx="234">
                  <c:v>21877.616239495499</c:v>
                </c:pt>
                <c:pt idx="235">
                  <c:v>22387.2113856834</c:v>
                </c:pt>
                <c:pt idx="236">
                  <c:v>22908.676527677701</c:v>
                </c:pt>
                <c:pt idx="237">
                  <c:v>23442.288153199199</c:v>
                </c:pt>
                <c:pt idx="238">
                  <c:v>23988.3291901948</c:v>
                </c:pt>
                <c:pt idx="239">
                  <c:v>24547.089156850299</c:v>
                </c:pt>
                <c:pt idx="240">
                  <c:v>25118.8643150957</c:v>
                </c:pt>
                <c:pt idx="241">
                  <c:v>25703.957827688599</c:v>
                </c:pt>
                <c:pt idx="242">
                  <c:v>26302.6799189538</c:v>
                </c:pt>
                <c:pt idx="243">
                  <c:v>26915.348039269102</c:v>
                </c:pt>
                <c:pt idx="244">
                  <c:v>27542.287033381599</c:v>
                </c:pt>
                <c:pt idx="245">
                  <c:v>28183.829312644499</c:v>
                </c:pt>
                <c:pt idx="246">
                  <c:v>28840.315031266</c:v>
                </c:pt>
                <c:pt idx="247">
                  <c:v>29512.0922666638</c:v>
                </c:pt>
                <c:pt idx="248">
                  <c:v>30199.5172040201</c:v>
                </c:pt>
                <c:pt idx="249">
                  <c:v>30902.954325135899</c:v>
                </c:pt>
                <c:pt idx="250">
                  <c:v>31622.776601683701</c:v>
                </c:pt>
                <c:pt idx="251">
                  <c:v>32359.365692962801</c:v>
                </c:pt>
                <c:pt idx="252">
                  <c:v>33113.112148259097</c:v>
                </c:pt>
                <c:pt idx="253">
                  <c:v>33884.415613920202</c:v>
                </c:pt>
                <c:pt idx="254">
                  <c:v>34673.6850452531</c:v>
                </c:pt>
                <c:pt idx="255">
                  <c:v>35481.3389233575</c:v>
                </c:pt>
                <c:pt idx="256">
                  <c:v>36307.805477010101</c:v>
                </c:pt>
                <c:pt idx="257">
                  <c:v>37153.522909717198</c:v>
                </c:pt>
                <c:pt idx="258">
                  <c:v>38018.939632056099</c:v>
                </c:pt>
                <c:pt idx="259">
                  <c:v>38904.514499427998</c:v>
                </c:pt>
                <c:pt idx="260">
                  <c:v>39810.717055349698</c:v>
                </c:pt>
                <c:pt idx="261">
                  <c:v>40738.027780411197</c:v>
                </c:pt>
                <c:pt idx="262">
                  <c:v>41686.938347033501</c:v>
                </c:pt>
                <c:pt idx="263">
                  <c:v>42657.951880159198</c:v>
                </c:pt>
                <c:pt idx="264">
                  <c:v>43651.583224016598</c:v>
                </c:pt>
                <c:pt idx="265">
                  <c:v>44668.359215096301</c:v>
                </c:pt>
                <c:pt idx="266">
                  <c:v>45708.818961487501</c:v>
                </c:pt>
                <c:pt idx="267">
                  <c:v>46773.514128719798</c:v>
                </c:pt>
                <c:pt idx="268">
                  <c:v>47863.009232263801</c:v>
                </c:pt>
                <c:pt idx="269">
                  <c:v>48977.881936844598</c:v>
                </c:pt>
                <c:pt idx="270">
                  <c:v>50118.7233627272</c:v>
                </c:pt>
                <c:pt idx="271">
                  <c:v>51286.138399136398</c:v>
                </c:pt>
                <c:pt idx="272">
                  <c:v>52480.746024977198</c:v>
                </c:pt>
                <c:pt idx="273">
                  <c:v>53703.179637025198</c:v>
                </c:pt>
                <c:pt idx="274">
                  <c:v>54954.087385762403</c:v>
                </c:pt>
                <c:pt idx="275">
                  <c:v>56234.132519034902</c:v>
                </c:pt>
                <c:pt idx="276">
                  <c:v>57543.993733715601</c:v>
                </c:pt>
                <c:pt idx="277">
                  <c:v>58884.365535558798</c:v>
                </c:pt>
                <c:pt idx="278">
                  <c:v>60255.958607435699</c:v>
                </c:pt>
                <c:pt idx="279">
                  <c:v>61659.500186148201</c:v>
                </c:pt>
                <c:pt idx="280">
                  <c:v>63095.734448019197</c:v>
                </c:pt>
                <c:pt idx="281">
                  <c:v>64565.4229034655</c:v>
                </c:pt>
                <c:pt idx="282">
                  <c:v>66069.3448007595</c:v>
                </c:pt>
                <c:pt idx="283">
                  <c:v>67608.297539198102</c:v>
                </c:pt>
                <c:pt idx="284">
                  <c:v>69183.097091893593</c:v>
                </c:pt>
                <c:pt idx="285">
                  <c:v>70794.578438413795</c:v>
                </c:pt>
                <c:pt idx="286">
                  <c:v>72443.596007498898</c:v>
                </c:pt>
                <c:pt idx="287">
                  <c:v>74131.024130091697</c:v>
                </c:pt>
                <c:pt idx="288">
                  <c:v>75857.757502918306</c:v>
                </c:pt>
                <c:pt idx="289">
                  <c:v>77624.711662869202</c:v>
                </c:pt>
                <c:pt idx="290">
                  <c:v>79432.823472428106</c:v>
                </c:pt>
                <c:pt idx="291">
                  <c:v>81283.051616409895</c:v>
                </c:pt>
                <c:pt idx="292">
                  <c:v>83176.377110267</c:v>
                </c:pt>
                <c:pt idx="293">
                  <c:v>85113.803820237605</c:v>
                </c:pt>
                <c:pt idx="294">
                  <c:v>87096.358995607996</c:v>
                </c:pt>
                <c:pt idx="295">
                  <c:v>89125.093813374493</c:v>
                </c:pt>
                <c:pt idx="296">
                  <c:v>91201.083935590897</c:v>
                </c:pt>
                <c:pt idx="297">
                  <c:v>93325.430079699101</c:v>
                </c:pt>
                <c:pt idx="298">
                  <c:v>95499.2586021436</c:v>
                </c:pt>
                <c:pt idx="299">
                  <c:v>97723.722095581106</c:v>
                </c:pt>
                <c:pt idx="300">
                  <c:v>100000</c:v>
                </c:pt>
                <c:pt idx="301">
                  <c:v>102329.299228075</c:v>
                </c:pt>
                <c:pt idx="302">
                  <c:v>104712.85480508899</c:v>
                </c:pt>
                <c:pt idx="303">
                  <c:v>107151.93052376001</c:v>
                </c:pt>
                <c:pt idx="304">
                  <c:v>109647.819614318</c:v>
                </c:pt>
                <c:pt idx="305">
                  <c:v>112201.845430196</c:v>
                </c:pt>
                <c:pt idx="306">
                  <c:v>114815.36214968799</c:v>
                </c:pt>
                <c:pt idx="307">
                  <c:v>117489.75549395201</c:v>
                </c:pt>
                <c:pt idx="308">
                  <c:v>120226.443461741</c:v>
                </c:pt>
                <c:pt idx="309">
                  <c:v>123026.877081238</c:v>
                </c:pt>
                <c:pt idx="310">
                  <c:v>125892.541179416</c:v>
                </c:pt>
                <c:pt idx="311">
                  <c:v>128824.95516931301</c:v>
                </c:pt>
                <c:pt idx="312">
                  <c:v>131825.67385563999</c:v>
                </c:pt>
                <c:pt idx="313">
                  <c:v>134896.28825916501</c:v>
                </c:pt>
                <c:pt idx="314">
                  <c:v>138038.426460288</c:v>
                </c:pt>
                <c:pt idx="315">
                  <c:v>141253.75446227501</c:v>
                </c:pt>
                <c:pt idx="316">
                  <c:v>144543.977074592</c:v>
                </c:pt>
                <c:pt idx="317">
                  <c:v>147910.83881682</c:v>
                </c:pt>
                <c:pt idx="318">
                  <c:v>151356.12484362</c:v>
                </c:pt>
                <c:pt idx="319">
                  <c:v>154881.66189124799</c:v>
                </c:pt>
                <c:pt idx="320">
                  <c:v>158489.319246111</c:v>
                </c:pt>
                <c:pt idx="321">
                  <c:v>162181.009735892</c:v>
                </c:pt>
                <c:pt idx="322">
                  <c:v>165958.69074375599</c:v>
                </c:pt>
                <c:pt idx="323">
                  <c:v>169824.36524617401</c:v>
                </c:pt>
                <c:pt idx="324">
                  <c:v>173780.08287493701</c:v>
                </c:pt>
                <c:pt idx="325">
                  <c:v>177827.94100389199</c:v>
                </c:pt>
                <c:pt idx="326">
                  <c:v>181970.08586099799</c:v>
                </c:pt>
                <c:pt idx="327">
                  <c:v>186208.713666286</c:v>
                </c:pt>
                <c:pt idx="328">
                  <c:v>190546.07179632399</c:v>
                </c:pt>
                <c:pt idx="329">
                  <c:v>194984.459975804</c:v>
                </c:pt>
                <c:pt idx="330">
                  <c:v>199526.23149688699</c:v>
                </c:pt>
                <c:pt idx="331">
                  <c:v>204173.79446695201</c:v>
                </c:pt>
                <c:pt idx="332">
                  <c:v>208929.61308540299</c:v>
                </c:pt>
                <c:pt idx="333">
                  <c:v>213796.20895022299</c:v>
                </c:pt>
                <c:pt idx="334">
                  <c:v>218776.162394955</c:v>
                </c:pt>
                <c:pt idx="335">
                  <c:v>223872.11385683299</c:v>
                </c:pt>
                <c:pt idx="336">
                  <c:v>229086.76527677701</c:v>
                </c:pt>
                <c:pt idx="337">
                  <c:v>234422.881531992</c:v>
                </c:pt>
                <c:pt idx="338">
                  <c:v>239883.29190194901</c:v>
                </c:pt>
                <c:pt idx="339">
                  <c:v>245470.89156850299</c:v>
                </c:pt>
                <c:pt idx="340">
                  <c:v>251188.64315095701</c:v>
                </c:pt>
                <c:pt idx="341">
                  <c:v>257039.57827688599</c:v>
                </c:pt>
                <c:pt idx="342">
                  <c:v>263026.799189538</c:v>
                </c:pt>
                <c:pt idx="343">
                  <c:v>269153.48039269098</c:v>
                </c:pt>
                <c:pt idx="344">
                  <c:v>275422.87033381598</c:v>
                </c:pt>
                <c:pt idx="345">
                  <c:v>281838.29312644497</c:v>
                </c:pt>
                <c:pt idx="346">
                  <c:v>288403.15031265997</c:v>
                </c:pt>
                <c:pt idx="347">
                  <c:v>295120.92266663798</c:v>
                </c:pt>
                <c:pt idx="348">
                  <c:v>301995.17204020103</c:v>
                </c:pt>
                <c:pt idx="349">
                  <c:v>309029.54325135902</c:v>
                </c:pt>
                <c:pt idx="350">
                  <c:v>316227.76601683698</c:v>
                </c:pt>
                <c:pt idx="351">
                  <c:v>323593.65692962799</c:v>
                </c:pt>
                <c:pt idx="352">
                  <c:v>331131.12148259103</c:v>
                </c:pt>
                <c:pt idx="353">
                  <c:v>338844.15613920201</c:v>
                </c:pt>
                <c:pt idx="354">
                  <c:v>346736.85045253101</c:v>
                </c:pt>
                <c:pt idx="355">
                  <c:v>354813.38923357503</c:v>
                </c:pt>
                <c:pt idx="356">
                  <c:v>363078.05477010098</c:v>
                </c:pt>
                <c:pt idx="357">
                  <c:v>371535.22909717198</c:v>
                </c:pt>
                <c:pt idx="358">
                  <c:v>380189.39632056101</c:v>
                </c:pt>
                <c:pt idx="359">
                  <c:v>389045.14499428001</c:v>
                </c:pt>
                <c:pt idx="360">
                  <c:v>398107.17055349698</c:v>
                </c:pt>
                <c:pt idx="361">
                  <c:v>407380.277804112</c:v>
                </c:pt>
                <c:pt idx="362">
                  <c:v>416869.38347033499</c:v>
                </c:pt>
                <c:pt idx="363">
                  <c:v>426579.518801592</c:v>
                </c:pt>
                <c:pt idx="364">
                  <c:v>436515.83224016603</c:v>
                </c:pt>
                <c:pt idx="365">
                  <c:v>446683.59215096303</c:v>
                </c:pt>
                <c:pt idx="366">
                  <c:v>457088.18961487501</c:v>
                </c:pt>
                <c:pt idx="367">
                  <c:v>467735.141287198</c:v>
                </c:pt>
                <c:pt idx="368">
                  <c:v>478630.09232263803</c:v>
                </c:pt>
                <c:pt idx="369">
                  <c:v>489778.81936844601</c:v>
                </c:pt>
                <c:pt idx="370">
                  <c:v>501187.23362727201</c:v>
                </c:pt>
                <c:pt idx="371">
                  <c:v>512861.38399136398</c:v>
                </c:pt>
                <c:pt idx="372">
                  <c:v>524807.46024977195</c:v>
                </c:pt>
                <c:pt idx="373">
                  <c:v>537031.79637025204</c:v>
                </c:pt>
                <c:pt idx="374">
                  <c:v>549540.87385762401</c:v>
                </c:pt>
                <c:pt idx="375">
                  <c:v>562341.32519034902</c:v>
                </c:pt>
                <c:pt idx="376">
                  <c:v>575439.93733715604</c:v>
                </c:pt>
                <c:pt idx="377">
                  <c:v>588843.65535558795</c:v>
                </c:pt>
                <c:pt idx="378">
                  <c:v>602559.58607435704</c:v>
                </c:pt>
                <c:pt idx="379">
                  <c:v>616595.00186148204</c:v>
                </c:pt>
                <c:pt idx="380">
                  <c:v>630957.34448019206</c:v>
                </c:pt>
                <c:pt idx="381">
                  <c:v>645654.22903465503</c:v>
                </c:pt>
                <c:pt idx="382">
                  <c:v>660693.44800759503</c:v>
                </c:pt>
                <c:pt idx="383">
                  <c:v>676082.97539198096</c:v>
                </c:pt>
                <c:pt idx="384">
                  <c:v>691830.97091893596</c:v>
                </c:pt>
                <c:pt idx="385">
                  <c:v>707945.78438413702</c:v>
                </c:pt>
                <c:pt idx="386">
                  <c:v>724435.96007498901</c:v>
                </c:pt>
                <c:pt idx="387">
                  <c:v>741310.241300917</c:v>
                </c:pt>
                <c:pt idx="388">
                  <c:v>758577.57502918295</c:v>
                </c:pt>
                <c:pt idx="389">
                  <c:v>776247.11662869097</c:v>
                </c:pt>
                <c:pt idx="390">
                  <c:v>794328.23472428101</c:v>
                </c:pt>
                <c:pt idx="391">
                  <c:v>812830.51616409898</c:v>
                </c:pt>
                <c:pt idx="392">
                  <c:v>831763.77110267</c:v>
                </c:pt>
                <c:pt idx="393">
                  <c:v>851138.03820237599</c:v>
                </c:pt>
                <c:pt idx="394">
                  <c:v>870963.58995607996</c:v>
                </c:pt>
                <c:pt idx="395">
                  <c:v>891250.93813374499</c:v>
                </c:pt>
                <c:pt idx="396">
                  <c:v>912010.83935590903</c:v>
                </c:pt>
                <c:pt idx="397">
                  <c:v>933254.30079699098</c:v>
                </c:pt>
                <c:pt idx="398">
                  <c:v>954992.58602143603</c:v>
                </c:pt>
                <c:pt idx="399">
                  <c:v>977237.22095581098</c:v>
                </c:pt>
                <c:pt idx="400">
                  <c:v>1000000</c:v>
                </c:pt>
              </c:numCache>
            </c:numRef>
          </c:xVal>
          <c:yVal>
            <c:numRef>
              <c:f>Sheet3!$C$3:$C$403</c:f>
              <c:numCache>
                <c:formatCode>General</c:formatCode>
                <c:ptCount val="401"/>
                <c:pt idx="0">
                  <c:v>91.127288289861994</c:v>
                </c:pt>
                <c:pt idx="1">
                  <c:v>91.145125944034902</c:v>
                </c:pt>
                <c:pt idx="2">
                  <c:v>91.163562806241202</c:v>
                </c:pt>
                <c:pt idx="3">
                  <c:v>91.182608085865098</c:v>
                </c:pt>
                <c:pt idx="4">
                  <c:v>91.202271274560502</c:v>
                </c:pt>
                <c:pt idx="5">
                  <c:v>91.222562148624505</c:v>
                </c:pt>
                <c:pt idx="6">
                  <c:v>91.243490770979506</c:v>
                </c:pt>
                <c:pt idx="7">
                  <c:v>91.265067493368903</c:v>
                </c:pt>
                <c:pt idx="8">
                  <c:v>91.287302958310804</c:v>
                </c:pt>
                <c:pt idx="9">
                  <c:v>91.310208100986699</c:v>
                </c:pt>
                <c:pt idx="10">
                  <c:v>91.3337941512317</c:v>
                </c:pt>
                <c:pt idx="11">
                  <c:v>91.3580726349537</c:v>
                </c:pt>
                <c:pt idx="12">
                  <c:v>91.383055375874903</c:v>
                </c:pt>
                <c:pt idx="13">
                  <c:v>91.4087544968353</c:v>
                </c:pt>
                <c:pt idx="14">
                  <c:v>91.435182421200196</c:v>
                </c:pt>
                <c:pt idx="15">
                  <c:v>91.462351873511693</c:v>
                </c:pt>
                <c:pt idx="16">
                  <c:v>91.490275880627294</c:v>
                </c:pt>
                <c:pt idx="17">
                  <c:v>91.518967772043993</c:v>
                </c:pt>
                <c:pt idx="18">
                  <c:v>91.548441180268497</c:v>
                </c:pt>
                <c:pt idx="19">
                  <c:v>91.578710040700102</c:v>
                </c:pt>
                <c:pt idx="20">
                  <c:v>91.609788591227499</c:v>
                </c:pt>
                <c:pt idx="21">
                  <c:v>91.641691371522001</c:v>
                </c:pt>
                <c:pt idx="22">
                  <c:v>91.674433221825595</c:v>
                </c:pt>
                <c:pt idx="23">
                  <c:v>91.708029281318701</c:v>
                </c:pt>
                <c:pt idx="24">
                  <c:v>91.742494986081496</c:v>
                </c:pt>
                <c:pt idx="25">
                  <c:v>91.777846066261603</c:v>
                </c:pt>
                <c:pt idx="26">
                  <c:v>91.814098543177195</c:v>
                </c:pt>
                <c:pt idx="27">
                  <c:v>91.851268725113002</c:v>
                </c:pt>
                <c:pt idx="28">
                  <c:v>91.889373203009498</c:v>
                </c:pt>
                <c:pt idx="29">
                  <c:v>91.928428845185095</c:v>
                </c:pt>
                <c:pt idx="30">
                  <c:v>91.968452791183495</c:v>
                </c:pt>
                <c:pt idx="31">
                  <c:v>92.009462444931302</c:v>
                </c:pt>
                <c:pt idx="32">
                  <c:v>92.051475466795196</c:v>
                </c:pt>
                <c:pt idx="33">
                  <c:v>92.094509764905197</c:v>
                </c:pt>
                <c:pt idx="34">
                  <c:v>92.138583485052195</c:v>
                </c:pt>
                <c:pt idx="35">
                  <c:v>92.183714999752397</c:v>
                </c:pt>
                <c:pt idx="36">
                  <c:v>92.229922895837603</c:v>
                </c:pt>
                <c:pt idx="37">
                  <c:v>92.277225960908396</c:v>
                </c:pt>
                <c:pt idx="38">
                  <c:v>92.325643168223493</c:v>
                </c:pt>
                <c:pt idx="39">
                  <c:v>92.375193660131401</c:v>
                </c:pt>
                <c:pt idx="40">
                  <c:v>92.425896729855396</c:v>
                </c:pt>
                <c:pt idx="41">
                  <c:v>92.477771801615503</c:v>
                </c:pt>
                <c:pt idx="42">
                  <c:v>92.530838408795105</c:v>
                </c:pt>
                <c:pt idx="43">
                  <c:v>92.585116170132096</c:v>
                </c:pt>
                <c:pt idx="44">
                  <c:v>92.640624763915696</c:v>
                </c:pt>
                <c:pt idx="45">
                  <c:v>92.697383899910605</c:v>
                </c:pt>
                <c:pt idx="46">
                  <c:v>92.7554132887809</c:v>
                </c:pt>
                <c:pt idx="47">
                  <c:v>92.814732609255799</c:v>
                </c:pt>
                <c:pt idx="48">
                  <c:v>92.875361472280105</c:v>
                </c:pt>
                <c:pt idx="49">
                  <c:v>92.937319382590005</c:v>
                </c:pt>
                <c:pt idx="50">
                  <c:v>93.000625697370893</c:v>
                </c:pt>
                <c:pt idx="51">
                  <c:v>93.065299581402599</c:v>
                </c:pt>
                <c:pt idx="52">
                  <c:v>93.131359959171206</c:v>
                </c:pt>
                <c:pt idx="53">
                  <c:v>93.198825463330806</c:v>
                </c:pt>
                <c:pt idx="54">
                  <c:v>93.267714379629894</c:v>
                </c:pt>
                <c:pt idx="55">
                  <c:v>93.338044587603903</c:v>
                </c:pt>
                <c:pt idx="56">
                  <c:v>93.409833497677994</c:v>
                </c:pt>
                <c:pt idx="57">
                  <c:v>93.483097983412193</c:v>
                </c:pt>
                <c:pt idx="58">
                  <c:v>93.557854309996998</c:v>
                </c:pt>
                <c:pt idx="59">
                  <c:v>93.634118057227695</c:v>
                </c:pt>
                <c:pt idx="60">
                  <c:v>93.711904038333202</c:v>
                </c:pt>
                <c:pt idx="61">
                  <c:v>93.791226213481295</c:v>
                </c:pt>
                <c:pt idx="62">
                  <c:v>93.8720975977471</c:v>
                </c:pt>
                <c:pt idx="63">
                  <c:v>93.954530164281394</c:v>
                </c:pt>
                <c:pt idx="64">
                  <c:v>94.038534741127506</c:v>
                </c:pt>
                <c:pt idx="65">
                  <c:v>94.124120902895896</c:v>
                </c:pt>
                <c:pt idx="66">
                  <c:v>94.2112968558272</c:v>
                </c:pt>
                <c:pt idx="67">
                  <c:v>94.300069317457698</c:v>
                </c:pt>
                <c:pt idx="68">
                  <c:v>94.390443389510907</c:v>
                </c:pt>
                <c:pt idx="69">
                  <c:v>94.482422424741102</c:v>
                </c:pt>
                <c:pt idx="70">
                  <c:v>94.576007887128696</c:v>
                </c:pt>
                <c:pt idx="71">
                  <c:v>94.671199205744401</c:v>
                </c:pt>
                <c:pt idx="72">
                  <c:v>94.767993622410003</c:v>
                </c:pt>
                <c:pt idx="73">
                  <c:v>94.866386032060504</c:v>
                </c:pt>
                <c:pt idx="74">
                  <c:v>94.966368817629004</c:v>
                </c:pt>
                <c:pt idx="75">
                  <c:v>95.067931678179505</c:v>
                </c:pt>
                <c:pt idx="76">
                  <c:v>95.171061450474397</c:v>
                </c:pt>
                <c:pt idx="77">
                  <c:v>95.275741925526901</c:v>
                </c:pt>
                <c:pt idx="78">
                  <c:v>95.381953658785505</c:v>
                </c:pt>
                <c:pt idx="79">
                  <c:v>95.489673775206796</c:v>
                </c:pt>
                <c:pt idx="80">
                  <c:v>95.598875769588801</c:v>
                </c:pt>
                <c:pt idx="81">
                  <c:v>95.709529302386699</c:v>
                </c:pt>
                <c:pt idx="82">
                  <c:v>95.821599992229494</c:v>
                </c:pt>
                <c:pt idx="83">
                  <c:v>95.935049204653296</c:v>
                </c:pt>
                <c:pt idx="84">
                  <c:v>96.049833839359593</c:v>
                </c:pt>
                <c:pt idx="85">
                  <c:v>96.1659061159435</c:v>
                </c:pt>
                <c:pt idx="86">
                  <c:v>96.283213359454507</c:v>
                </c:pt>
                <c:pt idx="87">
                  <c:v>96.401697786662893</c:v>
                </c:pt>
                <c:pt idx="88">
                  <c:v>96.521296294778693</c:v>
                </c:pt>
                <c:pt idx="89">
                  <c:v>96.641940254375399</c:v>
                </c:pt>
                <c:pt idx="90">
                  <c:v>96.763555306128296</c:v>
                </c:pt>
                <c:pt idx="91">
                  <c:v>96.886061166267595</c:v>
                </c:pt>
                <c:pt idx="92">
                  <c:v>97.009371439394897</c:v>
                </c:pt>
                <c:pt idx="93">
                  <c:v>97.133393442858505</c:v>
                </c:pt>
                <c:pt idx="94">
                  <c:v>97.258028043521094</c:v>
                </c:pt>
                <c:pt idx="95">
                  <c:v>97.383169510129406</c:v>
                </c:pt>
                <c:pt idx="96">
                  <c:v>97.508705381853503</c:v>
                </c:pt>
                <c:pt idx="97">
                  <c:v>97.634516358816001</c:v>
                </c:pt>
                <c:pt idx="98">
                  <c:v>97.760476212486495</c:v>
                </c:pt>
                <c:pt idx="99">
                  <c:v>97.8864517226679</c:v>
                </c:pt>
                <c:pt idx="100">
                  <c:v>98.012302641581201</c:v>
                </c:pt>
                <c:pt idx="101">
                  <c:v>98.137881688527401</c:v>
                </c:pt>
                <c:pt idx="102">
                  <c:v>98.263034576288305</c:v>
                </c:pt>
                <c:pt idx="103">
                  <c:v>98.387600075040197</c:v>
                </c:pt>
                <c:pt idx="104">
                  <c:v>98.511410112255604</c:v>
                </c:pt>
                <c:pt idx="105">
                  <c:v>98.634289915048399</c:v>
                </c:pt>
                <c:pt idx="106">
                  <c:v>98.756058193681795</c:v>
                </c:pt>
                <c:pt idx="107">
                  <c:v>98.876527371933904</c:v>
                </c:pt>
                <c:pt idx="108">
                  <c:v>98.995503862129993</c:v>
                </c:pt>
                <c:pt idx="109">
                  <c:v>99.112788391074801</c:v>
                </c:pt>
                <c:pt idx="110">
                  <c:v>99.228176373761599</c:v>
                </c:pt>
                <c:pt idx="111">
                  <c:v>99.341458338641004</c:v>
                </c:pt>
                <c:pt idx="112">
                  <c:v>99.452420403894493</c:v>
                </c:pt>
                <c:pt idx="113">
                  <c:v>99.560844805466303</c:v>
                </c:pt>
                <c:pt idx="114">
                  <c:v>99.666510473548499</c:v>
                </c:pt>
                <c:pt idx="115">
                  <c:v>99.769193662465597</c:v>
                </c:pt>
                <c:pt idx="116">
                  <c:v>99.868668624559206</c:v>
                </c:pt>
                <c:pt idx="117">
                  <c:v>99.964708332801905</c:v>
                </c:pt>
                <c:pt idx="118">
                  <c:v>100.05708524411899</c:v>
                </c:pt>
                <c:pt idx="119">
                  <c:v>100.14557210448299</c:v>
                </c:pt>
                <c:pt idx="120">
                  <c:v>100.229942787506</c:v>
                </c:pt>
                <c:pt idx="121">
                  <c:v>100.30997316373301</c:v>
                </c:pt>
                <c:pt idx="122">
                  <c:v>100.38544199768</c:v>
                </c:pt>
                <c:pt idx="123">
                  <c:v>100.45613186047299</c:v>
                </c:pt>
                <c:pt idx="124">
                  <c:v>100.52183005817101</c:v>
                </c:pt>
                <c:pt idx="125">
                  <c:v>100.582329566586</c:v>
                </c:pt>
                <c:pt idx="126">
                  <c:v>100.637429962445</c:v>
                </c:pt>
                <c:pt idx="127">
                  <c:v>100.68693834808199</c:v>
                </c:pt>
                <c:pt idx="128">
                  <c:v>100.730670259002</c:v>
                </c:pt>
                <c:pt idx="129">
                  <c:v>100.768450545926</c:v>
                </c:pt>
                <c:pt idx="130">
                  <c:v>100.80011422561699</c:v>
                </c:pt>
                <c:pt idx="131">
                  <c:v>100.82550728995</c:v>
                </c:pt>
                <c:pt idx="132">
                  <c:v>100.844487467413</c:v>
                </c:pt>
                <c:pt idx="133">
                  <c:v>100.856924928787</c:v>
                </c:pt>
                <c:pt idx="134">
                  <c:v>100.862702928687</c:v>
                </c:pt>
                <c:pt idx="135">
                  <c:v>100.86171837996901</c:v>
                </c:pt>
                <c:pt idx="136">
                  <c:v>100.853882350083</c:v>
                </c:pt>
                <c:pt idx="137">
                  <c:v>100.83912047868699</c:v>
                </c:pt>
                <c:pt idx="138">
                  <c:v>100.817373308528</c:v>
                </c:pt>
                <c:pt idx="139">
                  <c:v>100.788596528513</c:v>
                </c:pt>
                <c:pt idx="140">
                  <c:v>100.752761125227</c:v>
                </c:pt>
                <c:pt idx="141">
                  <c:v>100.709853440728</c:v>
                </c:pt>
                <c:pt idx="142">
                  <c:v>100.659875136473</c:v>
                </c:pt>
                <c:pt idx="143">
                  <c:v>100.60284306421499</c:v>
                </c:pt>
                <c:pt idx="144">
                  <c:v>100.538789043184</c:v>
                </c:pt>
                <c:pt idx="145">
                  <c:v>100.467759548264</c:v>
                </c:pt>
                <c:pt idx="146">
                  <c:v>100.389815311411</c:v>
                </c:pt>
                <c:pt idx="147">
                  <c:v>100.305030838641</c:v>
                </c:pt>
                <c:pt idx="148">
                  <c:v>100.213493850925</c:v>
                </c:pt>
                <c:pt idx="149">
                  <c:v>100.11530465180699</c:v>
                </c:pt>
                <c:pt idx="150">
                  <c:v>100.010575428569</c:v>
                </c:pt>
                <c:pt idx="151">
                  <c:v>99.899429496360696</c:v>
                </c:pt>
                <c:pt idx="152">
                  <c:v>99.782000488065293</c:v>
                </c:pt>
                <c:pt idx="153">
                  <c:v>99.658431500809002</c:v>
                </c:pt>
                <c:pt idx="154">
                  <c:v>99.528874208426998</c:v>
                </c:pt>
                <c:pt idx="155">
                  <c:v>99.393487941454595</c:v>
                </c:pt>
                <c:pt idx="156">
                  <c:v>99.252438750714802</c:v>
                </c:pt>
                <c:pt idx="157">
                  <c:v>99.105898457229699</c:v>
                </c:pt>
                <c:pt idx="158">
                  <c:v>98.954043695897198</c:v>
                </c:pt>
                <c:pt idx="159">
                  <c:v>98.797054965742404</c:v>
                </c:pt>
                <c:pt idx="160">
                  <c:v>98.635115685550801</c:v>
                </c:pt>
                <c:pt idx="161">
                  <c:v>98.468411269135899</c:v>
                </c:pt>
                <c:pt idx="162">
                  <c:v>98.297128222357003</c:v>
                </c:pt>
                <c:pt idx="163">
                  <c:v>98.121453267771102</c:v>
                </c:pt>
                <c:pt idx="164">
                  <c:v>97.941572502773795</c:v>
                </c:pt>
                <c:pt idx="165">
                  <c:v>97.757670595513005</c:v>
                </c:pt>
                <c:pt idx="166">
                  <c:v>97.569930021303307</c:v>
                </c:pt>
                <c:pt idx="167">
                  <c:v>97.3785303441785</c:v>
                </c:pt>
                <c:pt idx="168">
                  <c:v>97.183647543661394</c:v>
                </c:pt>
                <c:pt idx="169">
                  <c:v>96.985453393663306</c:v>
                </c:pt>
                <c:pt idx="170">
                  <c:v>96.784114887025297</c:v>
                </c:pt>
                <c:pt idx="171">
                  <c:v>96.579793712732595</c:v>
                </c:pt>
                <c:pt idx="172">
                  <c:v>96.372645785131198</c:v>
                </c:pt>
                <c:pt idx="173">
                  <c:v>96.162820821904802</c:v>
                </c:pt>
                <c:pt idx="174">
                  <c:v>95.950461972159601</c:v>
                </c:pt>
                <c:pt idx="175">
                  <c:v>95.735705493792196</c:v>
                </c:pt>
                <c:pt idx="176">
                  <c:v>95.518680477964594</c:v>
                </c:pt>
                <c:pt idx="177">
                  <c:v>95.299508618429897</c:v>
                </c:pt>
                <c:pt idx="178">
                  <c:v>95.078304024374901</c:v>
                </c:pt>
                <c:pt idx="179">
                  <c:v>94.855173075444895</c:v>
                </c:pt>
                <c:pt idx="180">
                  <c:v>94.630214313838707</c:v>
                </c:pt>
                <c:pt idx="181">
                  <c:v>94.403518373659196</c:v>
                </c:pt>
                <c:pt idx="182">
                  <c:v>94.175167943590296</c:v>
                </c:pt>
                <c:pt idx="183">
                  <c:v>93.945237760186203</c:v>
                </c:pt>
                <c:pt idx="184">
                  <c:v>93.7137946298228</c:v>
                </c:pt>
                <c:pt idx="185">
                  <c:v>93.480897475556603</c:v>
                </c:pt>
                <c:pt idx="186">
                  <c:v>93.246597407057607</c:v>
                </c:pt>
                <c:pt idx="187">
                  <c:v>93.010937811736497</c:v>
                </c:pt>
                <c:pt idx="188">
                  <c:v>92.773954461723207</c:v>
                </c:pt>
                <c:pt idx="189">
                  <c:v>92.535675638291394</c:v>
                </c:pt>
                <c:pt idx="190">
                  <c:v>92.296122267980095</c:v>
                </c:pt>
                <c:pt idx="191">
                  <c:v>92.055308070182505</c:v>
                </c:pt>
                <c:pt idx="192">
                  <c:v>91.813239713190001</c:v>
                </c:pt>
                <c:pt idx="193">
                  <c:v>91.569916978534295</c:v>
                </c:pt>
                <c:pt idx="194">
                  <c:v>91.325332928212006</c:v>
                </c:pt>
                <c:pt idx="195">
                  <c:v>91.079474077380496</c:v>
                </c:pt>
                <c:pt idx="196">
                  <c:v>90.832320568235502</c:v>
                </c:pt>
                <c:pt idx="197">
                  <c:v>90.583846343965106</c:v>
                </c:pt>
                <c:pt idx="198">
                  <c:v>90.334019323731695</c:v>
                </c:pt>
                <c:pt idx="199">
                  <c:v>90.082801573917493</c:v>
                </c:pt>
                <c:pt idx="200">
                  <c:v>89.830149477271604</c:v>
                </c:pt>
                <c:pt idx="201">
                  <c:v>89.576013899280198</c:v>
                </c:pt>
                <c:pt idx="202">
                  <c:v>89.320340348632797</c:v>
                </c:pt>
                <c:pt idx="203">
                  <c:v>89.063069133133297</c:v>
                </c:pt>
                <c:pt idx="204">
                  <c:v>88.804135509746601</c:v>
                </c:pt>
                <c:pt idx="205">
                  <c:v>88.543469828301895</c:v>
                </c:pt>
                <c:pt idx="206">
                  <c:v>88.280997668547499</c:v>
                </c:pt>
                <c:pt idx="207">
                  <c:v>88.016639969663998</c:v>
                </c:pt>
                <c:pt idx="208">
                  <c:v>87.750313152804296</c:v>
                </c:pt>
                <c:pt idx="209">
                  <c:v>87.4819292357611</c:v>
                </c:pt>
                <c:pt idx="210">
                  <c:v>87.211395939757693</c:v>
                </c:pt>
                <c:pt idx="211">
                  <c:v>86.938616788128996</c:v>
                </c:pt>
                <c:pt idx="212">
                  <c:v>86.663491197590304</c:v>
                </c:pt>
                <c:pt idx="213">
                  <c:v>86.385914560288398</c:v>
                </c:pt>
                <c:pt idx="214">
                  <c:v>86.1057783184215</c:v>
                </c:pt>
                <c:pt idx="215">
                  <c:v>85.822970030577807</c:v>
                </c:pt>
                <c:pt idx="216">
                  <c:v>85.537373429787607</c:v>
                </c:pt>
                <c:pt idx="217">
                  <c:v>85.248868473655804</c:v>
                </c:pt>
                <c:pt idx="218">
                  <c:v>84.957331386021295</c:v>
                </c:pt>
                <c:pt idx="219">
                  <c:v>84.662634691258404</c:v>
                </c:pt>
                <c:pt idx="220">
                  <c:v>84.364647240472806</c:v>
                </c:pt>
                <c:pt idx="221">
                  <c:v>84.063234228880603</c:v>
                </c:pt>
                <c:pt idx="222">
                  <c:v>83.758257207759499</c:v>
                </c:pt>
                <c:pt idx="223">
                  <c:v>83.449574086245605</c:v>
                </c:pt>
                <c:pt idx="224">
                  <c:v>83.137039127012898</c:v>
                </c:pt>
                <c:pt idx="225">
                  <c:v>82.820502934296997</c:v>
                </c:pt>
                <c:pt idx="226">
                  <c:v>82.499812434040606</c:v>
                </c:pt>
                <c:pt idx="227">
                  <c:v>82.174810847552607</c:v>
                </c:pt>
                <c:pt idx="228">
                  <c:v>81.845337656914495</c:v>
                </c:pt>
                <c:pt idx="229">
                  <c:v>81.511228563997193</c:v>
                </c:pt>
                <c:pt idx="230">
                  <c:v>81.172315441834996</c:v>
                </c:pt>
                <c:pt idx="231">
                  <c:v>80.828426279156702</c:v>
                </c:pt>
                <c:pt idx="232">
                  <c:v>80.479385117781106</c:v>
                </c:pt>
                <c:pt idx="233">
                  <c:v>80.125011982698496</c:v>
                </c:pt>
                <c:pt idx="234">
                  <c:v>79.765122805322505</c:v>
                </c:pt>
                <c:pt idx="235">
                  <c:v>79.399529339623598</c:v>
                </c:pt>
                <c:pt idx="236">
                  <c:v>79.028039070926496</c:v>
                </c:pt>
                <c:pt idx="237">
                  <c:v>78.650455117632404</c:v>
                </c:pt>
                <c:pt idx="238">
                  <c:v>78.266576125805699</c:v>
                </c:pt>
                <c:pt idx="239">
                  <c:v>77.876196156227905</c:v>
                </c:pt>
                <c:pt idx="240">
                  <c:v>77.479104564247905</c:v>
                </c:pt>
                <c:pt idx="241">
                  <c:v>77.0750858718567</c:v>
                </c:pt>
                <c:pt idx="242">
                  <c:v>76.6639196323449</c:v>
                </c:pt>
                <c:pt idx="243">
                  <c:v>76.245380287111502</c:v>
                </c:pt>
                <c:pt idx="244">
                  <c:v>75.819237014352595</c:v>
                </c:pt>
                <c:pt idx="245">
                  <c:v>75.385253569821103</c:v>
                </c:pt>
                <c:pt idx="246">
                  <c:v>74.943188119299506</c:v>
                </c:pt>
                <c:pt idx="247">
                  <c:v>74.492793062252403</c:v>
                </c:pt>
                <c:pt idx="248">
                  <c:v>74.033814847112794</c:v>
                </c:pt>
                <c:pt idx="249">
                  <c:v>73.565993777334597</c:v>
                </c:pt>
                <c:pt idx="250">
                  <c:v>73.0890638083483</c:v>
                </c:pt>
                <c:pt idx="251">
                  <c:v>72.602752335109003</c:v>
                </c:pt>
                <c:pt idx="252">
                  <c:v>72.106779969482005</c:v>
                </c:pt>
                <c:pt idx="253">
                  <c:v>71.600860308119593</c:v>
                </c:pt>
                <c:pt idx="254">
                  <c:v>71.084699689743005</c:v>
                </c:pt>
                <c:pt idx="255">
                  <c:v>70.557996941538207</c:v>
                </c:pt>
                <c:pt idx="256">
                  <c:v>70.020443115164497</c:v>
                </c:pt>
                <c:pt idx="257">
                  <c:v>69.471721210944395</c:v>
                </c:pt>
                <c:pt idx="258">
                  <c:v>68.911505890781598</c:v>
                </c:pt>
                <c:pt idx="259">
                  <c:v>68.339463179109799</c:v>
                </c:pt>
                <c:pt idx="260">
                  <c:v>67.755250151734103</c:v>
                </c:pt>
                <c:pt idx="261">
                  <c:v>67.158514612026394</c:v>
                </c:pt>
                <c:pt idx="262">
                  <c:v>66.548894754417304</c:v>
                </c:pt>
                <c:pt idx="263">
                  <c:v>65.9260188151123</c:v>
                </c:pt>
                <c:pt idx="264">
                  <c:v>65.289504709097898</c:v>
                </c:pt>
                <c:pt idx="265">
                  <c:v>64.638959654343907</c:v>
                </c:pt>
                <c:pt idx="266">
                  <c:v>63.973979781763099</c:v>
                </c:pt>
                <c:pt idx="267">
                  <c:v>63.294149732261197</c:v>
                </c:pt>
                <c:pt idx="268">
                  <c:v>62.5990422393389</c:v>
                </c:pt>
                <c:pt idx="269">
                  <c:v>61.888217698938902</c:v>
                </c:pt>
                <c:pt idx="270">
                  <c:v>61.161223725216502</c:v>
                </c:pt>
                <c:pt idx="271">
                  <c:v>60.417594693416703</c:v>
                </c:pt>
                <c:pt idx="272">
                  <c:v>59.656851270220599</c:v>
                </c:pt>
                <c:pt idx="273">
                  <c:v>58.878499931489102</c:v>
                </c:pt>
                <c:pt idx="274">
                  <c:v>58.082032469082399</c:v>
                </c:pt>
                <c:pt idx="275">
                  <c:v>57.266925487017502</c:v>
                </c:pt>
                <c:pt idx="276">
                  <c:v>56.432639888397198</c:v>
                </c:pt>
                <c:pt idx="277">
                  <c:v>55.5786203548138</c:v>
                </c:pt>
                <c:pt idx="278">
                  <c:v>54.704294819663197</c:v>
                </c:pt>
                <c:pt idx="279">
                  <c:v>53.8090739380239</c:v>
                </c:pt>
                <c:pt idx="280">
                  <c:v>52.8923505552496</c:v>
                </c:pt>
                <c:pt idx="281">
                  <c:v>51.9534991778009</c:v>
                </c:pt>
                <c:pt idx="282">
                  <c:v>50.991875449615499</c:v>
                </c:pt>
                <c:pt idx="283">
                  <c:v>50.006815638699599</c:v>
                </c:pt>
                <c:pt idx="284">
                  <c:v>48.997636138556203</c:v>
                </c:pt>
                <c:pt idx="285">
                  <c:v>47.963632990534101</c:v>
                </c:pt>
                <c:pt idx="286">
                  <c:v>46.904081433680297</c:v>
                </c:pt>
                <c:pt idx="287">
                  <c:v>45.8182354898467</c:v>
                </c:pt>
                <c:pt idx="288">
                  <c:v>44.705327593092697</c:v>
                </c:pt>
                <c:pt idx="289">
                  <c:v>43.564568273317199</c:v>
                </c:pt>
                <c:pt idx="290">
                  <c:v>42.395145905992301</c:v>
                </c:pt>
                <c:pt idx="291">
                  <c:v>41.196226541104402</c:v>
                </c:pt>
                <c:pt idx="292">
                  <c:v>39.966953826332499</c:v>
                </c:pt>
                <c:pt idx="293">
                  <c:v>38.706449041557001</c:v>
                </c:pt>
                <c:pt idx="294">
                  <c:v>37.4138112637674</c:v>
                </c:pt>
                <c:pt idx="295">
                  <c:v>36.088117683927102</c:v>
                </c:pt>
                <c:pt idx="296">
                  <c:v>34.728424100018003</c:v>
                </c:pt>
                <c:pt idx="297">
                  <c:v>33.333765613132698</c:v>
                </c:pt>
                <c:pt idx="298">
                  <c:v>31.903157556411401</c:v>
                </c:pt>
                <c:pt idx="299">
                  <c:v>30.435596690178201</c:v>
                </c:pt>
                <c:pt idx="300">
                  <c:v>28.930062699394998</c:v>
                </c:pt>
                <c:pt idx="301">
                  <c:v>27.385520033245399</c:v>
                </c:pt>
                <c:pt idx="302">
                  <c:v>25.800920130211701</c:v>
                </c:pt>
                <c:pt idx="303">
                  <c:v>24.175204074908301</c:v>
                </c:pt>
                <c:pt idx="304">
                  <c:v>22.5073057365815</c:v>
                </c:pt>
                <c:pt idx="305">
                  <c:v>20.796155441488501</c:v>
                </c:pt>
                <c:pt idx="306">
                  <c:v>19.0406842338693</c:v>
                </c:pt>
                <c:pt idx="307">
                  <c:v>17.239828781564501</c:v>
                </c:pt>
                <c:pt idx="308">
                  <c:v>15.392536982365501</c:v>
                </c:pt>
                <c:pt idx="309">
                  <c:v>13.4977743261593</c:v>
                </c:pt>
                <c:pt idx="310">
                  <c:v>11.554531064563101</c:v>
                </c:pt>
                <c:pt idx="311">
                  <c:v>9.5618302343966004</c:v>
                </c:pt>
                <c:pt idx="312">
                  <c:v>7.5187365725739701</c:v>
                </c:pt>
                <c:pt idx="313">
                  <c:v>5.4243663483576103</c:v>
                </c:pt>
                <c:pt idx="314">
                  <c:v>3.2778981226875401</c:v>
                </c:pt>
                <c:pt idx="315">
                  <c:v>1.0785844240315601</c:v>
                </c:pt>
                <c:pt idx="316">
                  <c:v>-1.17423569563692</c:v>
                </c:pt>
                <c:pt idx="317">
                  <c:v>-3.4811232916511399</c:v>
                </c:pt>
                <c:pt idx="318">
                  <c:v>-5.8425254479089501</c:v>
                </c:pt>
                <c:pt idx="319">
                  <c:v>-8.2587606335789001</c:v>
                </c:pt>
                <c:pt idx="320">
                  <c:v>-10.7300036866993</c:v>
                </c:pt>
                <c:pt idx="321">
                  <c:v>-13.2562706663411</c:v>
                </c:pt>
                <c:pt idx="322">
                  <c:v>-15.8374038668421</c:v>
                </c:pt>
                <c:pt idx="323">
                  <c:v>-18.473057339786301</c:v>
                </c:pt>
                <c:pt idx="324">
                  <c:v>-21.1626833182513</c:v>
                </c:pt>
                <c:pt idx="325">
                  <c:v>-23.905519980134201</c:v>
                </c:pt>
                <c:pt idx="326">
                  <c:v>-26.700581019294599</c:v>
                </c:pt>
                <c:pt idx="327">
                  <c:v>-29.546647510133599</c:v>
                </c:pt>
                <c:pt idx="328">
                  <c:v>-32.442262549324099</c:v>
                </c:pt>
                <c:pt idx="329">
                  <c:v>-35.385729133321703</c:v>
                </c:pt>
                <c:pt idx="330">
                  <c:v>-38.3751116796792</c:v>
                </c:pt>
                <c:pt idx="331">
                  <c:v>-41.408241522016503</c:v>
                </c:pt>
                <c:pt idx="332">
                  <c:v>-44.482726603249603</c:v>
                </c:pt>
                <c:pt idx="333">
                  <c:v>-47.595965462024402</c:v>
                </c:pt>
                <c:pt idx="334">
                  <c:v>-50.745165457589401</c:v>
                </c:pt>
                <c:pt idx="335">
                  <c:v>-53.927365016555001</c:v>
                </c:pt>
                <c:pt idx="336">
                  <c:v>-57.139459519084603</c:v>
                </c:pt>
                <c:pt idx="337">
                  <c:v>-60.378230283859097</c:v>
                </c:pt>
                <c:pt idx="338">
                  <c:v>-63.6403759702211</c:v>
                </c:pt>
                <c:pt idx="339">
                  <c:v>-66.922545603241701</c:v>
                </c:pt>
                <c:pt idx="340">
                  <c:v>-70.221372351314699</c:v>
                </c:pt>
                <c:pt idx="341">
                  <c:v>-73.533507152302505</c:v>
                </c:pt>
                <c:pt idx="342">
                  <c:v>-76.855651295629201</c:v>
                </c:pt>
                <c:pt idx="343">
                  <c:v>-80.184587123495206</c:v>
                </c:pt>
                <c:pt idx="344">
                  <c:v>-83.517206109822197</c:v>
                </c:pt>
                <c:pt idx="345">
                  <c:v>-86.850533703484999</c:v>
                </c:pt>
                <c:pt idx="346">
                  <c:v>-90.181750472843703</c:v>
                </c:pt>
                <c:pt idx="347">
                  <c:v>-93.508209251795805</c:v>
                </c:pt>
                <c:pt idx="348">
                  <c:v>-96.827448151432193</c:v>
                </c:pt>
                <c:pt idx="349">
                  <c:v>-100.13719945772699</c:v>
                </c:pt>
                <c:pt idx="350">
                  <c:v>-103.435394574455</c:v>
                </c:pt>
                <c:pt idx="351">
                  <c:v>-106.72016528775001</c:v>
                </c:pt>
                <c:pt idx="352">
                  <c:v>-109.989841719035</c:v>
                </c:pt>
                <c:pt idx="353">
                  <c:v>-113.24294739602701</c:v>
                </c:pt>
                <c:pt idx="354">
                  <c:v>-116.47819190824001</c:v>
                </c:pt>
                <c:pt idx="355">
                  <c:v>-119.694461624971</c:v>
                </c:pt>
                <c:pt idx="356">
                  <c:v>-122.890815098587</c:v>
                </c:pt>
                <c:pt idx="357">
                  <c:v>-126.06644920596899</c:v>
                </c:pt>
                <c:pt idx="358">
                  <c:v>-129.220716147052</c:v>
                </c:pt>
                <c:pt idx="359">
                  <c:v>-132.35309362482201</c:v>
                </c:pt>
                <c:pt idx="360">
                  <c:v>-135.46317593459</c:v>
                </c:pt>
                <c:pt idx="361">
                  <c:v>-138.55066165401399</c:v>
                </c:pt>
                <c:pt idx="362">
                  <c:v>-141.61534183658699</c:v>
                </c:pt>
                <c:pt idx="363">
                  <c:v>-144.657088863665</c:v>
                </c:pt>
                <c:pt idx="364">
                  <c:v>-147.67584606588301</c:v>
                </c:pt>
                <c:pt idx="365">
                  <c:v>-150.67161818599101</c:v>
                </c:pt>
                <c:pt idx="366">
                  <c:v>-153.64446272220999</c:v>
                </c:pt>
                <c:pt idx="367">
                  <c:v>-156.59448216331199</c:v>
                </c:pt>
                <c:pt idx="368">
                  <c:v>-159.52181710421101</c:v>
                </c:pt>
                <c:pt idx="369">
                  <c:v>-162.42664021363899</c:v>
                </c:pt>
                <c:pt idx="370">
                  <c:v>-165.30915101208399</c:v>
                </c:pt>
                <c:pt idx="371">
                  <c:v>-168.169571409897</c:v>
                </c:pt>
                <c:pt idx="372">
                  <c:v>-171.00814194756299</c:v>
                </c:pt>
                <c:pt idx="373">
                  <c:v>-173.825164215017</c:v>
                </c:pt>
                <c:pt idx="374">
                  <c:v>-176.62081742561401</c:v>
                </c:pt>
                <c:pt idx="375">
                  <c:v>-179.39542577472099</c:v>
                </c:pt>
                <c:pt idx="376">
                  <c:v>-182.14927867566601</c:v>
                </c:pt>
                <c:pt idx="377">
                  <c:v>-184.88267382542099</c:v>
                </c:pt>
                <c:pt idx="378">
                  <c:v>-187.59591642775001</c:v>
                </c:pt>
                <c:pt idx="379">
                  <c:v>-190.289318730373</c:v>
                </c:pt>
                <c:pt idx="380">
                  <c:v>-192.96319983654899</c:v>
                </c:pt>
                <c:pt idx="381">
                  <c:v>-195.61788575521999</c:v>
                </c:pt>
                <c:pt idx="382">
                  <c:v>-198.25370965936099</c:v>
                </c:pt>
                <c:pt idx="383">
                  <c:v>-200.871012329471</c:v>
                </c:pt>
                <c:pt idx="384">
                  <c:v>-203.47014276235501</c:v>
                </c:pt>
                <c:pt idx="385">
                  <c:v>-206.05145893192599</c:v>
                </c:pt>
                <c:pt idx="386">
                  <c:v>-208.61533936004801</c:v>
                </c:pt>
                <c:pt idx="387">
                  <c:v>-211.16214141443399</c:v>
                </c:pt>
                <c:pt idx="388">
                  <c:v>-213.69226669406899</c:v>
                </c:pt>
                <c:pt idx="389">
                  <c:v>-216.20611956023799</c:v>
                </c:pt>
                <c:pt idx="390">
                  <c:v>-218.70411934423899</c:v>
                </c:pt>
                <c:pt idx="391">
                  <c:v>-221.18670204064099</c:v>
                </c:pt>
                <c:pt idx="392">
                  <c:v>-223.654322208396</c:v>
                </c:pt>
                <c:pt idx="393">
                  <c:v>-226.10745510988301</c:v>
                </c:pt>
                <c:pt idx="394">
                  <c:v>-228.546599119392</c:v>
                </c:pt>
                <c:pt idx="395">
                  <c:v>-230.97226714845101</c:v>
                </c:pt>
                <c:pt idx="396">
                  <c:v>-233.38503745307</c:v>
                </c:pt>
                <c:pt idx="397">
                  <c:v>-235.78548191302801</c:v>
                </c:pt>
                <c:pt idx="398">
                  <c:v>-238.17422220491301</c:v>
                </c:pt>
                <c:pt idx="399">
                  <c:v>-240.551920534723</c:v>
                </c:pt>
                <c:pt idx="400">
                  <c:v>-242.919284392066</c:v>
                </c:pt>
              </c:numCache>
            </c:numRef>
          </c:yVal>
          <c:smooth val="1"/>
          <c:extLst>
            <c:ext xmlns:c16="http://schemas.microsoft.com/office/drawing/2014/chart" uri="{C3380CC4-5D6E-409C-BE32-E72D297353CC}">
              <c16:uniqueId val="{00000003-18A0-4BFF-867D-F0A2D479A385}"/>
            </c:ext>
          </c:extLst>
        </c:ser>
        <c:dLbls>
          <c:showLegendKey val="0"/>
          <c:showVal val="0"/>
          <c:showCatName val="0"/>
          <c:showSerName val="0"/>
          <c:showPercent val="0"/>
          <c:showBubbleSize val="0"/>
        </c:dLbls>
        <c:axId val="53645696"/>
        <c:axId val="53647232"/>
      </c:scatterChart>
      <c:valAx>
        <c:axId val="53637504"/>
        <c:scaling>
          <c:logBase val="10"/>
          <c:orientation val="minMax"/>
          <c:min val="100"/>
        </c:scaling>
        <c:delete val="0"/>
        <c:axPos val="b"/>
        <c:minorGridlines>
          <c:spPr>
            <a:ln>
              <a:prstDash val="sysDot"/>
            </a:ln>
          </c:spPr>
        </c:minorGridlines>
        <c:title>
          <c:tx>
            <c:rich>
              <a:bodyPr rot="0" spcFirstLastPara="0" vertOverflow="ellipsis" vert="horz" wrap="square" anchor="ctr" anchorCtr="1"/>
              <a:lstStyle/>
              <a:p>
                <a:pPr>
                  <a:defRPr lang="zh-CN" sz="1200" b="1" i="0" u="none" strike="noStrike" kern="1200" baseline="0">
                    <a:solidFill>
                      <a:schemeClr val="tx1"/>
                    </a:solidFill>
                    <a:latin typeface="+mn-lt"/>
                    <a:ea typeface="+mn-ea"/>
                    <a:cs typeface="+mn-cs"/>
                  </a:defRPr>
                </a:pPr>
                <a:r>
                  <a:rPr lang="en-US" sz="1200"/>
                  <a:t>Frequency (Hz)</a:t>
                </a:r>
              </a:p>
            </c:rich>
          </c:tx>
          <c:overlay val="0"/>
        </c:title>
        <c:numFmt formatCode="#,##0" sourceLinked="0"/>
        <c:majorTickMark val="none"/>
        <c:minorTickMark val="none"/>
        <c:tickLblPos val="low"/>
        <c:txPr>
          <a:bodyPr rot="-60000000" spcFirstLastPara="0" vertOverflow="ellipsis" vert="horz" wrap="square" anchor="ctr" anchorCtr="0"/>
          <a:lstStyle/>
          <a:p>
            <a:pPr>
              <a:defRPr lang="zh-CN" sz="1400" b="0" i="0" u="none" strike="noStrike" kern="1200" baseline="0">
                <a:solidFill>
                  <a:schemeClr val="tx1"/>
                </a:solidFill>
                <a:latin typeface="+mn-lt"/>
                <a:ea typeface="+mn-ea"/>
                <a:cs typeface="+mn-cs"/>
              </a:defRPr>
            </a:pPr>
            <a:endParaRPr lang="zh-TW"/>
          </a:p>
        </c:txPr>
        <c:crossAx val="53639424"/>
        <c:crossesAt val="0"/>
        <c:crossBetween val="midCat"/>
      </c:valAx>
      <c:valAx>
        <c:axId val="53639424"/>
        <c:scaling>
          <c:orientation val="minMax"/>
          <c:max val="60"/>
          <c:min val="-60"/>
        </c:scaling>
        <c:delete val="0"/>
        <c:axPos val="l"/>
        <c:majorGridlines/>
        <c:title>
          <c:tx>
            <c:rich>
              <a:bodyPr rot="-5400000" spcFirstLastPara="0" vertOverflow="ellipsis" vert="horz" wrap="square" anchor="ctr" anchorCtr="1"/>
              <a:lstStyle/>
              <a:p>
                <a:pPr>
                  <a:defRPr lang="zh-CN" sz="1400" b="1" i="0" u="none" strike="noStrike" kern="1200" baseline="0">
                    <a:solidFill>
                      <a:srgbClr val="0070C0"/>
                    </a:solidFill>
                    <a:latin typeface="+mn-lt"/>
                    <a:ea typeface="+mn-ea"/>
                    <a:cs typeface="+mn-cs"/>
                  </a:defRPr>
                </a:pPr>
                <a:r>
                  <a:rPr lang="en-US" sz="1400">
                    <a:solidFill>
                      <a:srgbClr val="0070C0"/>
                    </a:solidFill>
                  </a:rPr>
                  <a:t>Gain (dB)</a:t>
                </a:r>
              </a:p>
            </c:rich>
          </c:tx>
          <c:layout>
            <c:manualLayout>
              <c:xMode val="edge"/>
              <c:yMode val="edge"/>
              <c:x val="1.6220068368872916E-2"/>
              <c:y val="0.38309661531757921"/>
            </c:manualLayout>
          </c:layout>
          <c:overlay val="0"/>
        </c:title>
        <c:numFmt formatCode="0" sourceLinked="0"/>
        <c:majorTickMark val="out"/>
        <c:minorTickMark val="none"/>
        <c:tickLblPos val="nextTo"/>
        <c:txPr>
          <a:bodyPr rot="-60000000" spcFirstLastPara="0" vertOverflow="ellipsis" vert="horz" wrap="square" anchor="ctr" anchorCtr="1"/>
          <a:lstStyle/>
          <a:p>
            <a:pPr>
              <a:defRPr lang="zh-CN" sz="1200" b="0" i="0" u="none" strike="noStrike" kern="1200" baseline="0">
                <a:solidFill>
                  <a:srgbClr val="0070C0"/>
                </a:solidFill>
                <a:latin typeface="+mn-lt"/>
                <a:ea typeface="+mn-ea"/>
                <a:cs typeface="+mn-cs"/>
              </a:defRPr>
            </a:pPr>
            <a:endParaRPr lang="zh-TW"/>
          </a:p>
        </c:txPr>
        <c:crossAx val="53637504"/>
        <c:crossesAt val="100"/>
        <c:crossBetween val="midCat"/>
        <c:majorUnit val="20"/>
      </c:valAx>
      <c:valAx>
        <c:axId val="53645696"/>
        <c:scaling>
          <c:logBase val="10"/>
          <c:orientation val="minMax"/>
        </c:scaling>
        <c:delete val="1"/>
        <c:axPos val="b"/>
        <c:numFmt formatCode="0" sourceLinked="1"/>
        <c:majorTickMark val="out"/>
        <c:minorTickMark val="none"/>
        <c:tickLblPos val="nextTo"/>
        <c:crossAx val="53647232"/>
        <c:crossesAt val="0"/>
        <c:crossBetween val="midCat"/>
      </c:valAx>
      <c:valAx>
        <c:axId val="53647232"/>
        <c:scaling>
          <c:orientation val="minMax"/>
          <c:max val="160"/>
          <c:min val="-160"/>
        </c:scaling>
        <c:delete val="0"/>
        <c:axPos val="r"/>
        <c:title>
          <c:tx>
            <c:rich>
              <a:bodyPr rot="-5400000" spcFirstLastPara="0" vertOverflow="ellipsis" vert="horz" wrap="square" anchor="ctr" anchorCtr="1"/>
              <a:lstStyle/>
              <a:p>
                <a:pPr>
                  <a:defRPr lang="zh-CN" sz="1400" b="1" i="0" u="none" strike="noStrike" kern="1200" baseline="0">
                    <a:solidFill>
                      <a:srgbClr val="C00000"/>
                    </a:solidFill>
                    <a:latin typeface="+mn-lt"/>
                    <a:ea typeface="+mn-ea"/>
                    <a:cs typeface="+mn-cs"/>
                  </a:defRPr>
                </a:pPr>
                <a:r>
                  <a:rPr lang="en-US" sz="1400">
                    <a:solidFill>
                      <a:srgbClr val="C00000"/>
                    </a:solidFill>
                  </a:rPr>
                  <a:t>Phase ( </a:t>
                </a:r>
                <a:r>
                  <a:rPr lang="en-US" sz="1400">
                    <a:solidFill>
                      <a:srgbClr val="C00000"/>
                    </a:solidFill>
                    <a:latin typeface="Arial"/>
                    <a:cs typeface="Arial"/>
                  </a:rPr>
                  <a:t>⁰ </a:t>
                </a:r>
                <a:r>
                  <a:rPr lang="en-US" sz="1400">
                    <a:solidFill>
                      <a:srgbClr val="C00000"/>
                    </a:solidFill>
                  </a:rPr>
                  <a:t>)</a:t>
                </a:r>
              </a:p>
            </c:rich>
          </c:tx>
          <c:layout>
            <c:manualLayout>
              <c:xMode val="edge"/>
              <c:yMode val="edge"/>
              <c:x val="0.92622002147603522"/>
              <c:y val="0.37124837948777956"/>
            </c:manualLayout>
          </c:layout>
          <c:overlay val="0"/>
        </c:title>
        <c:numFmt formatCode="0" sourceLinked="0"/>
        <c:majorTickMark val="out"/>
        <c:minorTickMark val="none"/>
        <c:tickLblPos val="nextTo"/>
        <c:txPr>
          <a:bodyPr rot="-60000000" spcFirstLastPara="0" vertOverflow="ellipsis" vert="horz" wrap="square" anchor="ctr" anchorCtr="1"/>
          <a:lstStyle/>
          <a:p>
            <a:pPr>
              <a:defRPr lang="zh-CN" sz="1200" b="0" i="0" u="none" strike="noStrike" kern="1200" baseline="0">
                <a:solidFill>
                  <a:srgbClr val="C00000"/>
                </a:solidFill>
                <a:latin typeface="+mn-lt"/>
                <a:ea typeface="+mn-ea"/>
                <a:cs typeface="+mn-cs"/>
              </a:defRPr>
            </a:pPr>
            <a:endParaRPr lang="zh-TW"/>
          </a:p>
        </c:txPr>
        <c:crossAx val="53645696"/>
        <c:crosses val="max"/>
        <c:crossBetween val="midCat"/>
        <c:majorUnit val="40"/>
      </c:valAx>
    </c:plotArea>
    <c:legend>
      <c:legendPos val="r"/>
      <c:layout>
        <c:manualLayout>
          <c:xMode val="edge"/>
          <c:yMode val="edge"/>
          <c:x val="0.1390747623213765"/>
          <c:y val="0.59156490929387739"/>
          <c:w val="0.13090211207344732"/>
          <c:h val="0.17387559129788718"/>
        </c:manualLayout>
      </c:layout>
      <c:overlay val="0"/>
      <c:spPr>
        <a:solidFill>
          <a:schemeClr val="bg1"/>
        </a:solidFill>
        <a:ln>
          <a:solidFill>
            <a:schemeClr val="tx1"/>
          </a:solidFill>
        </a:ln>
      </c:spPr>
      <c:txPr>
        <a:bodyPr rot="0" spcFirstLastPara="0" vertOverflow="ellipsis" vert="horz" wrap="square" anchor="ctr" anchorCtr="1"/>
        <a:lstStyle/>
        <a:p>
          <a:pPr>
            <a:defRPr lang="zh-CN" sz="1400" b="0" i="0" u="none" strike="noStrike" kern="1200" baseline="0">
              <a:solidFill>
                <a:schemeClr val="tx1"/>
              </a:solidFill>
              <a:latin typeface="+mn-lt"/>
              <a:ea typeface="+mn-ea"/>
              <a:cs typeface="+mn-cs"/>
            </a:defRPr>
          </a:pPr>
          <a:endParaRPr lang="zh-TW"/>
        </a:p>
      </c:txPr>
    </c:legend>
    <c:plotVisOnly val="1"/>
    <c:dispBlanksAs val="gap"/>
    <c:showDLblsOverMax val="0"/>
  </c:chart>
  <c:txPr>
    <a:bodyPr/>
    <a:lstStyle/>
    <a:p>
      <a:pPr>
        <a:defRPr lang="zh-CN"/>
      </a:pPr>
      <a:endParaRPr lang="zh-TW"/>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png"/><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chart" Target="../charts/chart3.xml"/><Relationship Id="rId4"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3</xdr:col>
      <xdr:colOff>74467</xdr:colOff>
      <xdr:row>44</xdr:row>
      <xdr:rowOff>45893</xdr:rowOff>
    </xdr:from>
    <xdr:to>
      <xdr:col>12</xdr:col>
      <xdr:colOff>579293</xdr:colOff>
      <xdr:row>66</xdr:row>
      <xdr:rowOff>55418</xdr:rowOff>
    </xdr:to>
    <xdr:graphicFrame macro="">
      <xdr:nvGraphicFramePr>
        <xdr:cNvPr id="5" name="Chart 4">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485777</xdr:colOff>
      <xdr:row>0</xdr:row>
      <xdr:rowOff>19050</xdr:rowOff>
    </xdr:from>
    <xdr:to>
      <xdr:col>0</xdr:col>
      <xdr:colOff>2403158</xdr:colOff>
      <xdr:row>2</xdr:row>
      <xdr:rowOff>187528</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485777" y="19050"/>
          <a:ext cx="1928811" cy="516458"/>
        </a:xfrm>
        <a:prstGeom prst="rect">
          <a:avLst/>
        </a:prstGeom>
      </xdr:spPr>
    </xdr:pic>
    <xdr:clientData/>
  </xdr:twoCellAnchor>
  <xdr:twoCellAnchor editAs="oneCell">
    <xdr:from>
      <xdr:col>3</xdr:col>
      <xdr:colOff>112566</xdr:colOff>
      <xdr:row>6</xdr:row>
      <xdr:rowOff>8660</xdr:rowOff>
    </xdr:from>
    <xdr:to>
      <xdr:col>12</xdr:col>
      <xdr:colOff>554600</xdr:colOff>
      <xdr:row>22</xdr:row>
      <xdr:rowOff>21358</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866407" y="1134342"/>
          <a:ext cx="6411727" cy="3229839"/>
        </a:xfrm>
        <a:prstGeom prst="rect">
          <a:avLst/>
        </a:prstGeom>
        <a:ln>
          <a:solidFill>
            <a:schemeClr val="tx1"/>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16</xdr:col>
      <xdr:colOff>1</xdr:colOff>
      <xdr:row>103</xdr:row>
      <xdr:rowOff>0</xdr:rowOff>
    </xdr:from>
    <xdr:to>
      <xdr:col>20</xdr:col>
      <xdr:colOff>490538</xdr:colOff>
      <xdr:row>114</xdr:row>
      <xdr:rowOff>164433</xdr:rowOff>
    </xdr:to>
    <mc:AlternateContent xmlns:mc="http://schemas.openxmlformats.org/markup-compatibility/2006" xmlns:a14="http://schemas.microsoft.com/office/drawing/2010/main">
      <mc:Choice Requires="a14">
        <xdr:sp macro="" textlink="">
          <xdr:nvSpPr>
            <xdr:cNvPr id="10" name="TextBox 7">
              <a:extLst>
                <a:ext uri="{FF2B5EF4-FFF2-40B4-BE49-F238E27FC236}">
                  <a16:creationId xmlns:a16="http://schemas.microsoft.com/office/drawing/2014/main" id="{00000000-0008-0000-0100-00000A000000}"/>
                </a:ext>
              </a:extLst>
            </xdr:cNvPr>
            <xdr:cNvSpPr txBox="1"/>
          </xdr:nvSpPr>
          <xdr:spPr>
            <a:xfrm>
              <a:off x="10810876" y="17987963"/>
              <a:ext cx="3081337" cy="2155158"/>
            </a:xfrm>
            <a:prstGeom prst="rect">
              <a:avLst/>
            </a:prstGeom>
          </xdr:spPr>
          <xdr:style>
            <a:lnRef idx="2">
              <a:schemeClr val="accent2"/>
            </a:lnRef>
            <a:fillRef idx="1">
              <a:schemeClr val="lt1"/>
            </a:fillRef>
            <a:effectRef idx="0">
              <a:schemeClr val="accent2"/>
            </a:effectRef>
            <a:fontRef idx="minor">
              <a:schemeClr val="dk1"/>
            </a:fontRef>
          </xdr:style>
          <xdr:txBody>
            <a:bodyPr wrap="square" rtlCol="0">
              <a:noAutofit/>
            </a:bodyPr>
            <a:lstStyle>
              <a:defPPr>
                <a:defRPr lang="en-US"/>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r>
                <a:rPr lang="en-US" sz="1400" i="0">
                  <a:latin typeface="Cambria Math"/>
                </a:rPr>
                <a:t>feedforward transfer</a:t>
              </a:r>
              <a:r>
                <a:rPr lang="en-US" sz="1400" i="0" baseline="0">
                  <a:latin typeface="Cambria Math"/>
                </a:rPr>
                <a:t> function</a:t>
              </a:r>
            </a:p>
            <a:p>
              <a:endParaRPr lang="en-US" i="1">
                <a:latin typeface="Cambria Math"/>
              </a:endParaRPr>
            </a:p>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rPr>
                        </m:ctrlPr>
                      </m:sSubPr>
                      <m:e>
                        <m:r>
                          <a:rPr lang="en-US" altLang="zh-CN" sz="1400" b="0" i="1">
                            <a:latin typeface="Cambria Math"/>
                          </a:rPr>
                          <m:t>𝐺</m:t>
                        </m:r>
                      </m:e>
                      <m:sub>
                        <m:r>
                          <a:rPr lang="en-US" altLang="zh-CN" sz="1400" b="0" i="1">
                            <a:latin typeface="Cambria Math"/>
                          </a:rPr>
                          <m:t>𝑓𝑒𝑒𝑑𝑓𝑜𝑟𝑤𝑎𝑟𝑑</m:t>
                        </m:r>
                      </m:sub>
                    </m:sSub>
                    <m:r>
                      <a:rPr lang="en-US" sz="1400" b="0" i="1">
                        <a:latin typeface="Cambria Math"/>
                      </a:rPr>
                      <m:t>=</m:t>
                    </m:r>
                    <m:f>
                      <m:fPr>
                        <m:ctrlPr>
                          <a:rPr lang="en-US" sz="1400" i="1">
                            <a:latin typeface="Cambria Math" panose="02040503050406030204" pitchFamily="18" charset="0"/>
                          </a:rPr>
                        </m:ctrlPr>
                      </m:fPr>
                      <m:num>
                        <m:r>
                          <a:rPr lang="en-US" sz="1400" b="0" i="1">
                            <a:latin typeface="Cambria Math"/>
                          </a:rPr>
                          <m:t>1+</m:t>
                        </m:r>
                        <m:f>
                          <m:fPr>
                            <m:ctrlPr>
                              <a:rPr lang="en-US" sz="1400" b="0" i="1">
                                <a:latin typeface="Cambria Math" panose="02040503050406030204" pitchFamily="18" charset="0"/>
                              </a:rPr>
                            </m:ctrlPr>
                          </m:fPr>
                          <m:num>
                            <m:r>
                              <a:rPr lang="en-US" sz="1400" b="0" i="1">
                                <a:latin typeface="Cambria Math"/>
                              </a:rPr>
                              <m:t>𝑠</m:t>
                            </m:r>
                          </m:num>
                          <m:den>
                            <m:sSub>
                              <m:sSubPr>
                                <m:ctrlPr>
                                  <a:rPr lang="en-US" sz="1100" i="1" kern="1200">
                                    <a:solidFill>
                                      <a:schemeClr val="tx1"/>
                                    </a:solidFill>
                                    <a:effectLst/>
                                    <a:latin typeface="Cambria Math" panose="02040503050406030204" pitchFamily="18" charset="0"/>
                                    <a:ea typeface="+mn-ea"/>
                                    <a:cs typeface="Arial" charset="0"/>
                                  </a:rPr>
                                </m:ctrlPr>
                              </m:sSubPr>
                              <m:e>
                                <m:r>
                                  <a:rPr lang="en-US" sz="1100" b="0" i="1" kern="1200">
                                    <a:solidFill>
                                      <a:schemeClr val="tx1"/>
                                    </a:solidFill>
                                    <a:effectLst/>
                                    <a:latin typeface="Cambria Math"/>
                                    <a:ea typeface="+mn-ea"/>
                                    <a:cs typeface="Arial" charset="0"/>
                                  </a:rPr>
                                  <m:t>𝑅</m:t>
                                </m:r>
                              </m:e>
                              <m:sub>
                                <m:r>
                                  <a:rPr lang="en-US" sz="1100" b="0" i="1" kern="1200">
                                    <a:solidFill>
                                      <a:schemeClr val="tx1"/>
                                    </a:solidFill>
                                    <a:effectLst/>
                                    <a:latin typeface="Cambria Math"/>
                                    <a:ea typeface="+mn-ea"/>
                                    <a:cs typeface="Arial" charset="0"/>
                                  </a:rPr>
                                  <m:t>2</m:t>
                                </m:r>
                              </m:sub>
                            </m:sSub>
                            <m:sSub>
                              <m:sSubPr>
                                <m:ctrlPr>
                                  <a:rPr lang="en-US" sz="1100" i="1" kern="1200">
                                    <a:solidFill>
                                      <a:schemeClr val="tx1"/>
                                    </a:solidFill>
                                    <a:effectLst/>
                                    <a:latin typeface="Cambria Math" panose="02040503050406030204" pitchFamily="18" charset="0"/>
                                    <a:ea typeface="+mn-ea"/>
                                    <a:cs typeface="Arial" charset="0"/>
                                  </a:rPr>
                                </m:ctrlPr>
                              </m:sSubPr>
                              <m:e>
                                <m:r>
                                  <a:rPr lang="en-US" sz="1100" b="0" i="1" kern="1200">
                                    <a:solidFill>
                                      <a:schemeClr val="tx1"/>
                                    </a:solidFill>
                                    <a:effectLst/>
                                    <a:latin typeface="Cambria Math"/>
                                    <a:ea typeface="+mn-ea"/>
                                    <a:cs typeface="Arial" charset="0"/>
                                  </a:rPr>
                                  <m:t>𝐶</m:t>
                                </m:r>
                              </m:e>
                              <m:sub>
                                <m:r>
                                  <a:rPr lang="en-US" sz="1100" b="0" i="1" kern="1200">
                                    <a:solidFill>
                                      <a:schemeClr val="tx1"/>
                                    </a:solidFill>
                                    <a:effectLst/>
                                    <a:latin typeface="Cambria Math"/>
                                    <a:ea typeface="+mn-ea"/>
                                    <a:cs typeface="Arial" charset="0"/>
                                  </a:rPr>
                                  <m:t>𝑓𝑓</m:t>
                                </m:r>
                              </m:sub>
                            </m:sSub>
                          </m:den>
                        </m:f>
                      </m:num>
                      <m:den>
                        <m:r>
                          <a:rPr lang="en-US" sz="1100" b="0" i="1" kern="1200">
                            <a:solidFill>
                              <a:schemeClr val="tx1"/>
                            </a:solidFill>
                            <a:effectLst/>
                            <a:latin typeface="Cambria Math"/>
                            <a:ea typeface="+mn-ea"/>
                            <a:cs typeface="Arial" charset="0"/>
                          </a:rPr>
                          <m:t>1+</m:t>
                        </m:r>
                        <m:f>
                          <m:fPr>
                            <m:ctrlPr>
                              <a:rPr lang="en-US" sz="1100" b="0" i="1" kern="1200">
                                <a:solidFill>
                                  <a:schemeClr val="tx1"/>
                                </a:solidFill>
                                <a:effectLst/>
                                <a:latin typeface="Cambria Math" panose="02040503050406030204" pitchFamily="18" charset="0"/>
                                <a:ea typeface="+mn-ea"/>
                                <a:cs typeface="Arial" charset="0"/>
                              </a:rPr>
                            </m:ctrlPr>
                          </m:fPr>
                          <m:num>
                            <m:r>
                              <a:rPr lang="en-US" sz="1100" b="0" i="1" kern="1200">
                                <a:solidFill>
                                  <a:schemeClr val="tx1"/>
                                </a:solidFill>
                                <a:effectLst/>
                                <a:latin typeface="Cambria Math"/>
                                <a:ea typeface="+mn-ea"/>
                                <a:cs typeface="Arial" charset="0"/>
                              </a:rPr>
                              <m:t>𝑠</m:t>
                            </m:r>
                          </m:num>
                          <m:den>
                            <m:f>
                              <m:fPr>
                                <m:ctrlPr>
                                  <a:rPr lang="en-US" sz="1100" b="0" i="1" kern="1200">
                                    <a:solidFill>
                                      <a:schemeClr val="tx1"/>
                                    </a:solidFill>
                                    <a:effectLst/>
                                    <a:latin typeface="Cambria Math" panose="02040503050406030204" pitchFamily="18" charset="0"/>
                                    <a:ea typeface="+mn-ea"/>
                                    <a:cs typeface="Arial" charset="0"/>
                                  </a:rPr>
                                </m:ctrlPr>
                              </m:fPr>
                              <m:num>
                                <m:sSub>
                                  <m:sSubPr>
                                    <m:ctrlPr>
                                      <a:rPr lang="en-US" sz="1100" b="0" i="1" kern="1200">
                                        <a:solidFill>
                                          <a:schemeClr val="tx1"/>
                                        </a:solidFill>
                                        <a:effectLst/>
                                        <a:latin typeface="Cambria Math" panose="02040503050406030204" pitchFamily="18" charset="0"/>
                                        <a:ea typeface="+mn-ea"/>
                                        <a:cs typeface="Arial" charset="0"/>
                                      </a:rPr>
                                    </m:ctrlPr>
                                  </m:sSubPr>
                                  <m:e>
                                    <m:r>
                                      <a:rPr lang="en-US" sz="1100" b="0" i="1" kern="1200">
                                        <a:solidFill>
                                          <a:schemeClr val="tx1"/>
                                        </a:solidFill>
                                        <a:effectLst/>
                                        <a:latin typeface="Cambria Math"/>
                                        <a:ea typeface="+mn-ea"/>
                                        <a:cs typeface="Arial" charset="0"/>
                                      </a:rPr>
                                      <m:t>𝑅</m:t>
                                    </m:r>
                                  </m:e>
                                  <m:sub>
                                    <m:r>
                                      <a:rPr lang="en-US" sz="1100" b="0" i="1" kern="1200">
                                        <a:solidFill>
                                          <a:schemeClr val="tx1"/>
                                        </a:solidFill>
                                        <a:effectLst/>
                                        <a:latin typeface="Cambria Math"/>
                                        <a:ea typeface="+mn-ea"/>
                                        <a:cs typeface="Arial" charset="0"/>
                                      </a:rPr>
                                      <m:t>1</m:t>
                                    </m:r>
                                  </m:sub>
                                </m:sSub>
                                <m:r>
                                  <a:rPr lang="en-US" sz="1100" b="0" i="1" kern="1200">
                                    <a:solidFill>
                                      <a:schemeClr val="tx1"/>
                                    </a:solidFill>
                                    <a:effectLst/>
                                    <a:latin typeface="Cambria Math"/>
                                    <a:ea typeface="+mn-ea"/>
                                    <a:cs typeface="Arial" charset="0"/>
                                  </a:rPr>
                                  <m:t>∗</m:t>
                                </m:r>
                                <m:sSub>
                                  <m:sSubPr>
                                    <m:ctrlPr>
                                      <a:rPr lang="en-US" sz="1100" b="0" i="1" kern="1200">
                                        <a:solidFill>
                                          <a:schemeClr val="tx1"/>
                                        </a:solidFill>
                                        <a:effectLst/>
                                        <a:latin typeface="Cambria Math" panose="02040503050406030204" pitchFamily="18" charset="0"/>
                                        <a:ea typeface="+mn-ea"/>
                                        <a:cs typeface="Arial" charset="0"/>
                                      </a:rPr>
                                    </m:ctrlPr>
                                  </m:sSubPr>
                                  <m:e>
                                    <m:r>
                                      <a:rPr lang="en-US" sz="1100" b="0" i="1" kern="1200">
                                        <a:solidFill>
                                          <a:schemeClr val="tx1"/>
                                        </a:solidFill>
                                        <a:effectLst/>
                                        <a:latin typeface="Cambria Math"/>
                                        <a:ea typeface="+mn-ea"/>
                                        <a:cs typeface="Arial" charset="0"/>
                                      </a:rPr>
                                      <m:t>𝑅</m:t>
                                    </m:r>
                                  </m:e>
                                  <m:sub>
                                    <m:r>
                                      <a:rPr lang="en-US" sz="1100" b="0" i="1" kern="1200">
                                        <a:solidFill>
                                          <a:schemeClr val="tx1"/>
                                        </a:solidFill>
                                        <a:effectLst/>
                                        <a:latin typeface="Cambria Math"/>
                                        <a:ea typeface="+mn-ea"/>
                                        <a:cs typeface="Arial" charset="0"/>
                                      </a:rPr>
                                      <m:t>2</m:t>
                                    </m:r>
                                  </m:sub>
                                </m:sSub>
                              </m:num>
                              <m:den>
                                <m:sSub>
                                  <m:sSubPr>
                                    <m:ctrlPr>
                                      <a:rPr lang="en-US" sz="1100" b="0" i="1" kern="1200">
                                        <a:solidFill>
                                          <a:schemeClr val="tx1"/>
                                        </a:solidFill>
                                        <a:effectLst/>
                                        <a:latin typeface="Cambria Math" panose="02040503050406030204" pitchFamily="18" charset="0"/>
                                        <a:ea typeface="+mn-ea"/>
                                        <a:cs typeface="Arial" charset="0"/>
                                      </a:rPr>
                                    </m:ctrlPr>
                                  </m:sSubPr>
                                  <m:e>
                                    <m:r>
                                      <a:rPr lang="en-US" sz="1100" b="0" i="1" kern="1200">
                                        <a:solidFill>
                                          <a:schemeClr val="tx1"/>
                                        </a:solidFill>
                                        <a:effectLst/>
                                        <a:latin typeface="Cambria Math"/>
                                        <a:ea typeface="+mn-ea"/>
                                        <a:cs typeface="Arial" charset="0"/>
                                      </a:rPr>
                                      <m:t>𝑅</m:t>
                                    </m:r>
                                  </m:e>
                                  <m:sub>
                                    <m:r>
                                      <a:rPr lang="en-US" sz="1100" b="0" i="1" kern="1200">
                                        <a:solidFill>
                                          <a:schemeClr val="tx1"/>
                                        </a:solidFill>
                                        <a:effectLst/>
                                        <a:latin typeface="Cambria Math"/>
                                        <a:ea typeface="+mn-ea"/>
                                        <a:cs typeface="Arial" charset="0"/>
                                      </a:rPr>
                                      <m:t>1</m:t>
                                    </m:r>
                                  </m:sub>
                                </m:sSub>
                                <m:r>
                                  <a:rPr lang="en-US" sz="1100" b="0" i="1" kern="1200">
                                    <a:solidFill>
                                      <a:schemeClr val="tx1"/>
                                    </a:solidFill>
                                    <a:effectLst/>
                                    <a:latin typeface="Cambria Math"/>
                                    <a:ea typeface="+mn-ea"/>
                                    <a:cs typeface="Arial" charset="0"/>
                                  </a:rPr>
                                  <m:t>+</m:t>
                                </m:r>
                                <m:sSub>
                                  <m:sSubPr>
                                    <m:ctrlPr>
                                      <a:rPr lang="en-US" sz="1100" b="0" i="1" kern="1200">
                                        <a:solidFill>
                                          <a:schemeClr val="tx1"/>
                                        </a:solidFill>
                                        <a:effectLst/>
                                        <a:latin typeface="Cambria Math" panose="02040503050406030204" pitchFamily="18" charset="0"/>
                                        <a:ea typeface="+mn-ea"/>
                                        <a:cs typeface="Arial" charset="0"/>
                                      </a:rPr>
                                    </m:ctrlPr>
                                  </m:sSubPr>
                                  <m:e>
                                    <m:r>
                                      <a:rPr lang="en-US" sz="1100" b="0" i="1" kern="1200">
                                        <a:solidFill>
                                          <a:schemeClr val="tx1"/>
                                        </a:solidFill>
                                        <a:effectLst/>
                                        <a:latin typeface="Cambria Math"/>
                                        <a:ea typeface="+mn-ea"/>
                                        <a:cs typeface="Arial" charset="0"/>
                                      </a:rPr>
                                      <m:t>𝑅</m:t>
                                    </m:r>
                                  </m:e>
                                  <m:sub>
                                    <m:r>
                                      <a:rPr lang="en-US" sz="1100" b="0" i="1" kern="1200">
                                        <a:solidFill>
                                          <a:schemeClr val="tx1"/>
                                        </a:solidFill>
                                        <a:effectLst/>
                                        <a:latin typeface="Cambria Math"/>
                                        <a:ea typeface="+mn-ea"/>
                                        <a:cs typeface="Arial" charset="0"/>
                                      </a:rPr>
                                      <m:t>2</m:t>
                                    </m:r>
                                  </m:sub>
                                </m:sSub>
                              </m:den>
                            </m:f>
                            <m:sSub>
                              <m:sSubPr>
                                <m:ctrlPr>
                                  <a:rPr lang="en-US" sz="1100" i="1" kern="1200">
                                    <a:solidFill>
                                      <a:schemeClr val="tx1"/>
                                    </a:solidFill>
                                    <a:effectLst/>
                                    <a:latin typeface="Cambria Math" panose="02040503050406030204" pitchFamily="18" charset="0"/>
                                    <a:ea typeface="+mn-ea"/>
                                    <a:cs typeface="Arial" charset="0"/>
                                  </a:rPr>
                                </m:ctrlPr>
                              </m:sSubPr>
                              <m:e>
                                <m:r>
                                  <a:rPr lang="en-US" sz="1100" b="0" i="1" kern="1200">
                                    <a:solidFill>
                                      <a:schemeClr val="tx1"/>
                                    </a:solidFill>
                                    <a:effectLst/>
                                    <a:latin typeface="Cambria Math"/>
                                    <a:ea typeface="+mn-ea"/>
                                    <a:cs typeface="Arial" charset="0"/>
                                  </a:rPr>
                                  <m:t>𝐶</m:t>
                                </m:r>
                              </m:e>
                              <m:sub>
                                <m:r>
                                  <a:rPr lang="en-US" sz="1100" b="0" i="1" kern="1200">
                                    <a:solidFill>
                                      <a:schemeClr val="tx1"/>
                                    </a:solidFill>
                                    <a:effectLst/>
                                    <a:latin typeface="Cambria Math"/>
                                    <a:ea typeface="+mn-ea"/>
                                    <a:cs typeface="Arial" charset="0"/>
                                  </a:rPr>
                                  <m:t>𝑓𝑓</m:t>
                                </m:r>
                              </m:sub>
                            </m:sSub>
                          </m:den>
                        </m:f>
                      </m:den>
                    </m:f>
                  </m:oMath>
                </m:oMathPara>
              </a14:m>
              <a:endParaRPr lang="en-US"/>
            </a:p>
          </xdr:txBody>
        </xdr:sp>
      </mc:Choice>
      <mc:Fallback xmlns="">
        <xdr:sp macro="" textlink="">
          <xdr:nvSpPr>
            <xdr:cNvPr id="10" name="TextBox 7"/>
            <xdr:cNvSpPr txBox="1"/>
          </xdr:nvSpPr>
          <xdr:spPr>
            <a:xfrm>
              <a:off x="10810876" y="17987963"/>
              <a:ext cx="3081337" cy="2155158"/>
            </a:xfrm>
            <a:prstGeom prst="rect">
              <a:avLst/>
            </a:prstGeom>
          </xdr:spPr>
          <xdr:style>
            <a:lnRef idx="2">
              <a:schemeClr val="accent2"/>
            </a:lnRef>
            <a:fillRef idx="1">
              <a:schemeClr val="lt1"/>
            </a:fillRef>
            <a:effectRef idx="0">
              <a:schemeClr val="accent2"/>
            </a:effectRef>
            <a:fontRef idx="minor">
              <a:schemeClr val="dk1"/>
            </a:fontRef>
          </xdr:style>
          <xdr:txBody>
            <a:bodyPr wrap="square" rtlCol="0">
              <a:noAutofit/>
            </a:bodyPr>
            <a:lstStyle>
              <a:defPPr>
                <a:defRPr lang="en-US"/>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r>
                <a:rPr lang="en-US" sz="1400" i="0">
                  <a:latin typeface="Cambria Math"/>
                </a:rPr>
                <a:t>feedforward transfer</a:t>
              </a:r>
              <a:r>
                <a:rPr lang="en-US" sz="1400" i="0" baseline="0">
                  <a:latin typeface="Cambria Math"/>
                </a:rPr>
                <a:t> function</a:t>
              </a:r>
            </a:p>
            <a:p>
              <a:endParaRPr lang="en-US" i="1">
                <a:latin typeface="Cambria Math"/>
              </a:endParaRPr>
            </a:p>
            <a:p>
              <a:pPr/>
              <a:r>
                <a:rPr lang="en-US" altLang="zh-CN" sz="1400" b="0" i="0">
                  <a:latin typeface="Cambria Math"/>
                </a:rPr>
                <a:t>𝐺_𝑓𝑒𝑒𝑑𝑓𝑜𝑟𝑤𝑎𝑟𝑑</a:t>
              </a:r>
              <a:r>
                <a:rPr lang="en-US" sz="1400" b="0" i="0">
                  <a:latin typeface="Cambria Math"/>
                </a:rPr>
                <a:t>=</a:t>
              </a:r>
              <a:r>
                <a:rPr lang="en-US" sz="1400" i="0">
                  <a:latin typeface="Cambria Math"/>
                </a:rPr>
                <a:t>(</a:t>
              </a:r>
              <a:r>
                <a:rPr lang="en-US" sz="1400" b="0" i="0">
                  <a:latin typeface="Cambria Math"/>
                </a:rPr>
                <a:t>1+𝑠/(</a:t>
              </a:r>
              <a:r>
                <a:rPr lang="en-US" sz="1100" b="0" i="0" kern="1200">
                  <a:solidFill>
                    <a:schemeClr val="tx1"/>
                  </a:solidFill>
                  <a:effectLst/>
                  <a:latin typeface="Arial" charset="0"/>
                  <a:ea typeface="+mn-ea"/>
                  <a:cs typeface="Arial" charset="0"/>
                </a:rPr>
                <a:t>𝑅_</a:t>
              </a:r>
              <a:r>
                <a:rPr lang="en-US" sz="1100" b="0" i="0" kern="1200">
                  <a:solidFill>
                    <a:schemeClr val="tx1"/>
                  </a:solidFill>
                  <a:effectLst/>
                  <a:latin typeface="Cambria Math"/>
                  <a:ea typeface="+mn-ea"/>
                  <a:cs typeface="Arial" charset="0"/>
                </a:rPr>
                <a:t>2 </a:t>
              </a:r>
              <a:r>
                <a:rPr lang="en-US" sz="1100" b="0" i="0" kern="1200">
                  <a:solidFill>
                    <a:schemeClr val="tx1"/>
                  </a:solidFill>
                  <a:effectLst/>
                  <a:latin typeface="Arial" charset="0"/>
                  <a:ea typeface="+mn-ea"/>
                  <a:cs typeface="Arial" charset="0"/>
                </a:rPr>
                <a:t>𝐶_</a:t>
              </a:r>
              <a:r>
                <a:rPr lang="en-US" sz="1100" b="0" i="0" kern="1200">
                  <a:solidFill>
                    <a:schemeClr val="tx1"/>
                  </a:solidFill>
                  <a:effectLst/>
                  <a:latin typeface="Cambria Math"/>
                  <a:ea typeface="+mn-ea"/>
                  <a:cs typeface="Arial" charset="0"/>
                </a:rPr>
                <a:t>𝑓𝑓</a:t>
              </a:r>
              <a:r>
                <a:rPr lang="en-US" sz="1400" b="0" i="0" kern="1200">
                  <a:solidFill>
                    <a:schemeClr val="tx1"/>
                  </a:solidFill>
                  <a:effectLst/>
                  <a:latin typeface="Cambria Math"/>
                  <a:ea typeface="+mn-ea"/>
                  <a:cs typeface="Arial" charset="0"/>
                </a:rPr>
                <a:t> ))/(</a:t>
              </a:r>
              <a:r>
                <a:rPr lang="en-US" sz="1100" b="0" i="0" kern="1200">
                  <a:solidFill>
                    <a:schemeClr val="tx1"/>
                  </a:solidFill>
                  <a:effectLst/>
                  <a:latin typeface="Arial" charset="0"/>
                  <a:ea typeface="+mn-ea"/>
                  <a:cs typeface="Arial" charset="0"/>
                </a:rPr>
                <a:t>1+𝑠/(</a:t>
              </a:r>
              <a:r>
                <a:rPr lang="en-US" sz="1100" b="0" i="0" kern="1200">
                  <a:solidFill>
                    <a:schemeClr val="tx1"/>
                  </a:solidFill>
                  <a:effectLst/>
                  <a:latin typeface="Cambria Math"/>
                  <a:ea typeface="+mn-ea"/>
                  <a:cs typeface="Arial" charset="0"/>
                </a:rPr>
                <a:t>(𝑅_1∗𝑅_2)/(</a:t>
              </a:r>
              <a:r>
                <a:rPr lang="en-US" sz="1100" b="0" i="0" kern="1200">
                  <a:solidFill>
                    <a:schemeClr val="tx1"/>
                  </a:solidFill>
                  <a:effectLst/>
                  <a:latin typeface="Arial" charset="0"/>
                  <a:ea typeface="+mn-ea"/>
                  <a:cs typeface="Arial" charset="0"/>
                </a:rPr>
                <a:t>𝑅_1</a:t>
              </a:r>
              <a:r>
                <a:rPr lang="en-US" sz="1100" b="0" i="0" kern="1200">
                  <a:solidFill>
                    <a:schemeClr val="tx1"/>
                  </a:solidFill>
                  <a:effectLst/>
                  <a:latin typeface="Cambria Math"/>
                  <a:ea typeface="+mn-ea"/>
                  <a:cs typeface="Arial" charset="0"/>
                </a:rPr>
                <a:t>+</a:t>
              </a:r>
              <a:r>
                <a:rPr lang="en-US" sz="1100" b="0" i="0" kern="1200">
                  <a:solidFill>
                    <a:schemeClr val="tx1"/>
                  </a:solidFill>
                  <a:effectLst/>
                  <a:latin typeface="Arial" charset="0"/>
                  <a:ea typeface="+mn-ea"/>
                  <a:cs typeface="Arial" charset="0"/>
                </a:rPr>
                <a:t>𝑅_2</a:t>
              </a:r>
              <a:r>
                <a:rPr lang="en-US" sz="1100" b="0" i="0" kern="1200">
                  <a:solidFill>
                    <a:schemeClr val="tx1"/>
                  </a:solidFill>
                  <a:effectLst/>
                  <a:latin typeface="Cambria Math"/>
                  <a:ea typeface="+mn-ea"/>
                  <a:cs typeface="Arial" charset="0"/>
                </a:rPr>
                <a:t> ) </a:t>
              </a:r>
              <a:r>
                <a:rPr lang="en-US" sz="1100" b="0" i="0" kern="1200">
                  <a:solidFill>
                    <a:schemeClr val="tx1"/>
                  </a:solidFill>
                  <a:effectLst/>
                  <a:latin typeface="Arial" charset="0"/>
                  <a:ea typeface="+mn-ea"/>
                  <a:cs typeface="Arial" charset="0"/>
                </a:rPr>
                <a:t>𝐶_𝑓𝑓 )</a:t>
              </a:r>
              <a:r>
                <a:rPr lang="en-US" sz="1400" b="0" i="0" kern="1200">
                  <a:solidFill>
                    <a:schemeClr val="tx1"/>
                  </a:solidFill>
                  <a:effectLst/>
                  <a:latin typeface="Cambria Math"/>
                  <a:ea typeface="+mn-ea"/>
                  <a:cs typeface="Arial" charset="0"/>
                </a:rPr>
                <a:t>)</a:t>
              </a:r>
              <a:endParaRPr lang="en-US"/>
            </a:p>
          </xdr:txBody>
        </xdr:sp>
      </mc:Fallback>
    </mc:AlternateContent>
    <xdr:clientData/>
  </xdr:twoCellAnchor>
  <xdr:twoCellAnchor editAs="oneCell">
    <xdr:from>
      <xdr:col>13</xdr:col>
      <xdr:colOff>42862</xdr:colOff>
      <xdr:row>31</xdr:row>
      <xdr:rowOff>19050</xdr:rowOff>
    </xdr:from>
    <xdr:to>
      <xdr:col>17</xdr:col>
      <xdr:colOff>566760</xdr:colOff>
      <xdr:row>34</xdr:row>
      <xdr:rowOff>123830</xdr:rowOff>
    </xdr:to>
    <xdr:pic>
      <xdr:nvPicPr>
        <xdr:cNvPr id="11" name="Picture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1"/>
        <a:stretch>
          <a:fillRect/>
        </a:stretch>
      </xdr:blipFill>
      <xdr:spPr>
        <a:xfrm>
          <a:off x="9234487" y="6419850"/>
          <a:ext cx="2962298" cy="676280"/>
        </a:xfrm>
        <a:prstGeom prst="rect">
          <a:avLst/>
        </a:prstGeom>
      </xdr:spPr>
    </xdr:pic>
    <xdr:clientData/>
  </xdr:twoCellAnchor>
  <xdr:twoCellAnchor editAs="oneCell">
    <xdr:from>
      <xdr:col>13</xdr:col>
      <xdr:colOff>123825</xdr:colOff>
      <xdr:row>36</xdr:row>
      <xdr:rowOff>104775</xdr:rowOff>
    </xdr:from>
    <xdr:to>
      <xdr:col>18</xdr:col>
      <xdr:colOff>266725</xdr:colOff>
      <xdr:row>40</xdr:row>
      <xdr:rowOff>123830</xdr:rowOff>
    </xdr:to>
    <xdr:pic>
      <xdr:nvPicPr>
        <xdr:cNvPr id="12" name="Picture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2"/>
        <a:stretch>
          <a:fillRect/>
        </a:stretch>
      </xdr:blipFill>
      <xdr:spPr>
        <a:xfrm>
          <a:off x="9315450" y="7458075"/>
          <a:ext cx="3190900" cy="781055"/>
        </a:xfrm>
        <a:prstGeom prst="rect">
          <a:avLst/>
        </a:prstGeom>
      </xdr:spPr>
    </xdr:pic>
    <xdr:clientData/>
  </xdr:twoCellAnchor>
  <xdr:twoCellAnchor editAs="oneCell">
    <xdr:from>
      <xdr:col>5</xdr:col>
      <xdr:colOff>28576</xdr:colOff>
      <xdr:row>1</xdr:row>
      <xdr:rowOff>33337</xdr:rowOff>
    </xdr:from>
    <xdr:to>
      <xdr:col>11</xdr:col>
      <xdr:colOff>9554</xdr:colOff>
      <xdr:row>18</xdr:row>
      <xdr:rowOff>128612</xdr:rowOff>
    </xdr:to>
    <xdr:pic>
      <xdr:nvPicPr>
        <xdr:cNvPr id="14" name="Picture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3"/>
        <a:stretch>
          <a:fillRect/>
        </a:stretch>
      </xdr:blipFill>
      <xdr:spPr>
        <a:xfrm>
          <a:off x="4633914" y="642937"/>
          <a:ext cx="3867178" cy="3390925"/>
        </a:xfrm>
        <a:prstGeom prst="rect">
          <a:avLst/>
        </a:prstGeom>
      </xdr:spPr>
    </xdr:pic>
    <xdr:clientData/>
  </xdr:twoCellAnchor>
  <xdr:twoCellAnchor>
    <xdr:from>
      <xdr:col>3</xdr:col>
      <xdr:colOff>117230</xdr:colOff>
      <xdr:row>51</xdr:row>
      <xdr:rowOff>65943</xdr:rowOff>
    </xdr:from>
    <xdr:to>
      <xdr:col>13</xdr:col>
      <xdr:colOff>289759</xdr:colOff>
      <xdr:row>73</xdr:row>
      <xdr:rowOff>109085</xdr:rowOff>
    </xdr:to>
    <xdr:graphicFrame macro="">
      <xdr:nvGraphicFramePr>
        <xdr:cNvPr id="13" name="Chart 12">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152400</xdr:colOff>
      <xdr:row>75</xdr:row>
      <xdr:rowOff>152400</xdr:rowOff>
    </xdr:from>
    <xdr:to>
      <xdr:col>13</xdr:col>
      <xdr:colOff>324929</xdr:colOff>
      <xdr:row>98</xdr:row>
      <xdr:rowOff>5042</xdr:rowOff>
    </xdr:to>
    <xdr:graphicFrame macro="">
      <xdr:nvGraphicFramePr>
        <xdr:cNvPr id="15" name="Chart 14">
          <a:extLst>
            <a:ext uri="{FF2B5EF4-FFF2-40B4-BE49-F238E27FC236}">
              <a16:creationId xmlns:a16="http://schemas.microsoft.com/office/drawing/2014/main"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223837</xdr:colOff>
      <xdr:row>43</xdr:row>
      <xdr:rowOff>133350</xdr:rowOff>
    </xdr:from>
    <xdr:to>
      <xdr:col>14</xdr:col>
      <xdr:colOff>261966</xdr:colOff>
      <xdr:row>52</xdr:row>
      <xdr:rowOff>66686</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958262" y="10153650"/>
          <a:ext cx="3924329" cy="156211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228599</xdr:colOff>
      <xdr:row>25</xdr:row>
      <xdr:rowOff>136071</xdr:rowOff>
    </xdr:from>
    <xdr:to>
      <xdr:col>23</xdr:col>
      <xdr:colOff>581024</xdr:colOff>
      <xdr:row>60</xdr:row>
      <xdr:rowOff>164646</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285750</xdr:colOff>
      <xdr:row>0</xdr:row>
      <xdr:rowOff>27214</xdr:rowOff>
    </xdr:from>
    <xdr:to>
      <xdr:col>23</xdr:col>
      <xdr:colOff>414083</xdr:colOff>
      <xdr:row>23</xdr:row>
      <xdr:rowOff>179047</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7021286" y="27214"/>
          <a:ext cx="7476190" cy="4533333"/>
        </a:xfrm>
        <a:prstGeom prst="rect">
          <a:avLst/>
        </a:prstGeom>
      </xdr:spPr>
    </xdr:pic>
    <xdr:clientData/>
  </xdr:twoCellAnchor>
</xdr:wsDr>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psearch.cn.murata.com/capacitor/product/GCM31CR71C106KA64%23.html"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XEM79"/>
  <sheetViews>
    <sheetView tabSelected="1" topLeftCell="A4" zoomScale="85" zoomScaleNormal="85" workbookViewId="0">
      <selection activeCell="B52" sqref="B52"/>
    </sheetView>
  </sheetViews>
  <sheetFormatPr defaultColWidth="9.19921875" defaultRowHeight="14.5" x14ac:dyDescent="0.3"/>
  <cols>
    <col min="1" max="1" width="49.3984375" style="38" customWidth="1"/>
    <col min="2" max="2" width="10.3984375" style="38" customWidth="1"/>
    <col min="3" max="3" width="11.3984375" style="38" customWidth="1"/>
    <col min="4" max="4" width="10.796875" style="38" customWidth="1"/>
    <col min="5" max="7" width="9.19921875" style="38"/>
    <col min="8" max="8" width="13.19921875" style="38" customWidth="1"/>
    <col min="9" max="11" width="9.19921875" style="38"/>
    <col min="12" max="12" width="11" style="38" customWidth="1"/>
    <col min="13" max="13" width="9.19921875" style="38" customWidth="1"/>
    <col min="14" max="14" width="3.796875" style="38" customWidth="1"/>
    <col min="15" max="19" width="9.19921875" style="38"/>
    <col min="20" max="20" width="9.19921875" style="38" customWidth="1"/>
    <col min="21" max="16384" width="9.19921875" style="38"/>
  </cols>
  <sheetData>
    <row r="1" spans="1:46 16367:16367" ht="15" customHeight="1" x14ac:dyDescent="0.3">
      <c r="A1" s="250"/>
      <c r="B1" s="251" t="s">
        <v>257</v>
      </c>
      <c r="C1" s="251"/>
      <c r="D1" s="251"/>
      <c r="E1" s="251"/>
      <c r="F1" s="251"/>
      <c r="G1" s="251"/>
      <c r="H1" s="251"/>
      <c r="I1" s="251"/>
      <c r="J1" s="251"/>
      <c r="K1" s="251"/>
      <c r="L1" s="251"/>
      <c r="M1" s="251"/>
      <c r="N1" s="195"/>
      <c r="O1" s="151"/>
      <c r="P1" s="151"/>
      <c r="Q1" s="151"/>
      <c r="R1" s="151"/>
      <c r="S1" s="39"/>
      <c r="T1" s="39" t="s">
        <v>332</v>
      </c>
      <c r="U1" s="39"/>
      <c r="V1" s="39"/>
    </row>
    <row r="2" spans="1:46 16367:16367" ht="15" customHeight="1" x14ac:dyDescent="0.3">
      <c r="A2" s="250"/>
      <c r="B2" s="251"/>
      <c r="C2" s="251"/>
      <c r="D2" s="251"/>
      <c r="E2" s="251"/>
      <c r="F2" s="251"/>
      <c r="G2" s="251"/>
      <c r="H2" s="251"/>
      <c r="I2" s="251"/>
      <c r="J2" s="251"/>
      <c r="K2" s="251"/>
      <c r="L2" s="251"/>
      <c r="M2" s="251"/>
      <c r="N2" s="195"/>
      <c r="O2" s="151"/>
      <c r="P2" s="151"/>
      <c r="Q2" s="151"/>
      <c r="R2" s="151"/>
      <c r="S2" s="39"/>
      <c r="T2" s="39" t="s">
        <v>333</v>
      </c>
      <c r="U2" s="39"/>
      <c r="V2" s="39"/>
      <c r="W2" s="223"/>
    </row>
    <row r="3" spans="1:46 16367:16367" ht="15.75" customHeight="1" thickBot="1" x14ac:dyDescent="0.35">
      <c r="A3" s="250"/>
      <c r="B3" s="251"/>
      <c r="C3" s="251"/>
      <c r="D3" s="251"/>
      <c r="E3" s="251"/>
      <c r="F3" s="251"/>
      <c r="G3" s="251"/>
      <c r="H3" s="251"/>
      <c r="I3" s="251"/>
      <c r="J3" s="251"/>
      <c r="K3" s="251"/>
      <c r="L3" s="251"/>
      <c r="M3" s="251"/>
      <c r="N3" s="195"/>
      <c r="O3" s="151"/>
      <c r="P3" s="151"/>
      <c r="Q3" s="151"/>
      <c r="R3" s="151"/>
      <c r="S3" s="39"/>
      <c r="T3" s="39" t="s">
        <v>324</v>
      </c>
      <c r="U3" s="39">
        <f>1-Vinmin*B12/100/B10</f>
        <v>0.75996361569073334</v>
      </c>
      <c r="V3" s="224"/>
      <c r="W3" s="225"/>
      <c r="X3" s="223"/>
    </row>
    <row r="4" spans="1:46 16367:16367" ht="14.25" customHeight="1" thickBot="1" x14ac:dyDescent="0.35">
      <c r="A4" s="1"/>
      <c r="B4" s="46"/>
      <c r="C4" s="194" t="s">
        <v>1</v>
      </c>
      <c r="D4" s="2"/>
      <c r="E4" s="1"/>
      <c r="F4" s="1"/>
      <c r="G4" s="2" t="s">
        <v>99</v>
      </c>
      <c r="H4" s="1"/>
      <c r="I4" s="1"/>
      <c r="J4" s="1"/>
      <c r="K4" s="2" t="s">
        <v>100</v>
      </c>
      <c r="L4" s="1"/>
      <c r="M4" s="1"/>
      <c r="N4" s="195"/>
      <c r="O4" s="151"/>
      <c r="P4" s="151"/>
      <c r="Q4" s="151"/>
      <c r="R4" s="151"/>
      <c r="S4" s="39"/>
      <c r="T4" s="39" t="s">
        <v>325</v>
      </c>
      <c r="U4" s="226">
        <f>1-Vinmax*B12/100/B10</f>
        <v>0.74500511654349055</v>
      </c>
      <c r="V4" s="224"/>
      <c r="W4" s="225"/>
      <c r="X4" s="223"/>
    </row>
    <row r="5" spans="1:46 16367:16367" ht="14.25" customHeight="1" x14ac:dyDescent="0.3">
      <c r="A5" s="243" t="s">
        <v>111</v>
      </c>
      <c r="B5" s="244"/>
      <c r="C5" s="245"/>
      <c r="D5" s="246" t="s">
        <v>353</v>
      </c>
      <c r="E5" s="247"/>
      <c r="F5" s="247"/>
      <c r="G5" s="247"/>
      <c r="H5" s="247"/>
      <c r="I5" s="247"/>
      <c r="J5" s="247"/>
      <c r="K5" s="247"/>
      <c r="L5" s="247"/>
      <c r="M5" s="248"/>
      <c r="N5" s="195"/>
      <c r="O5" s="151"/>
      <c r="P5" s="151"/>
      <c r="Q5" s="151"/>
      <c r="R5" s="151"/>
      <c r="S5" s="39"/>
      <c r="T5" s="39" t="s">
        <v>326</v>
      </c>
      <c r="U5" s="39">
        <v>0.8</v>
      </c>
      <c r="V5" s="224"/>
      <c r="W5" s="225"/>
      <c r="X5" s="223"/>
    </row>
    <row r="6" spans="1:46 16367:16367" ht="14.25" customHeight="1" x14ac:dyDescent="0.3">
      <c r="A6" s="186" t="s">
        <v>315</v>
      </c>
      <c r="B6" s="187" t="s">
        <v>316</v>
      </c>
      <c r="C6" s="188" t="s">
        <v>314</v>
      </c>
      <c r="D6" s="47"/>
      <c r="E6" s="151"/>
      <c r="F6" s="151"/>
      <c r="G6" s="151"/>
      <c r="H6" s="151"/>
      <c r="I6" s="151"/>
      <c r="J6" s="151"/>
      <c r="K6" s="151"/>
      <c r="L6" s="151"/>
      <c r="M6" s="151"/>
      <c r="N6" s="195"/>
      <c r="O6" s="151"/>
      <c r="P6" s="151"/>
      <c r="Q6" s="151"/>
      <c r="R6" s="151"/>
      <c r="S6" s="39"/>
      <c r="T6" s="39" t="s">
        <v>327</v>
      </c>
      <c r="U6" s="39">
        <v>2</v>
      </c>
      <c r="V6" s="224"/>
      <c r="W6" s="225"/>
      <c r="X6" s="223"/>
    </row>
    <row r="7" spans="1:46 16367:16367" ht="17.5" x14ac:dyDescent="0.3">
      <c r="A7" s="157" t="s">
        <v>317</v>
      </c>
      <c r="B7" s="44">
        <v>4.798</v>
      </c>
      <c r="C7" s="3" t="s">
        <v>0</v>
      </c>
      <c r="E7" s="151"/>
      <c r="F7" s="151"/>
      <c r="G7" s="151"/>
      <c r="H7" s="151"/>
      <c r="I7" s="151"/>
      <c r="J7" s="151"/>
      <c r="K7" s="151"/>
      <c r="L7" s="151"/>
      <c r="M7" s="151"/>
      <c r="N7" s="195"/>
      <c r="O7" s="151"/>
      <c r="P7" s="151"/>
      <c r="Q7" s="151"/>
      <c r="R7" s="151"/>
      <c r="S7" s="39"/>
      <c r="T7" s="39" t="s">
        <v>328</v>
      </c>
      <c r="U7" s="39">
        <f>Vinmin*U3/U5/B13</f>
        <v>2.2789408925525865</v>
      </c>
      <c r="V7" s="224"/>
      <c r="W7" s="225"/>
      <c r="X7" s="223"/>
    </row>
    <row r="8" spans="1:46 16367:16367" ht="17.5" x14ac:dyDescent="0.3">
      <c r="A8" s="157" t="s">
        <v>319</v>
      </c>
      <c r="B8" s="44">
        <v>5.0110000000000001</v>
      </c>
      <c r="C8" s="3" t="s">
        <v>0</v>
      </c>
      <c r="E8" s="151"/>
      <c r="F8" s="151"/>
      <c r="G8" s="151"/>
      <c r="H8" s="151"/>
      <c r="I8" s="151"/>
      <c r="J8" s="151"/>
      <c r="K8" s="151"/>
      <c r="L8" s="151"/>
      <c r="M8" s="151"/>
      <c r="N8" s="195"/>
      <c r="O8" s="151"/>
      <c r="P8" s="151"/>
      <c r="Q8" s="151"/>
      <c r="R8" s="227"/>
      <c r="S8" s="39"/>
      <c r="T8" s="39" t="s">
        <v>329</v>
      </c>
      <c r="U8" s="94">
        <f>Vinmin*U3/U6/B13</f>
        <v>0.91157635702103468</v>
      </c>
      <c r="V8" s="224"/>
      <c r="W8" s="225"/>
      <c r="X8" s="223"/>
    </row>
    <row r="9" spans="1:46 16367:16367" ht="17.5" x14ac:dyDescent="0.3">
      <c r="A9" s="157" t="s">
        <v>318</v>
      </c>
      <c r="B9" s="44">
        <v>5.0970000000000004</v>
      </c>
      <c r="C9" s="3" t="s">
        <v>0</v>
      </c>
      <c r="E9" s="151"/>
      <c r="F9" s="151"/>
      <c r="G9" s="151"/>
      <c r="H9" s="151"/>
      <c r="I9" s="151"/>
      <c r="J9" s="151"/>
      <c r="K9" s="151"/>
      <c r="L9" s="151"/>
      <c r="M9" s="151"/>
      <c r="N9" s="195"/>
      <c r="O9" s="151"/>
      <c r="P9" s="151"/>
      <c r="Q9" s="151"/>
      <c r="R9" s="151"/>
      <c r="S9" s="39"/>
      <c r="T9" s="39" t="s">
        <v>330</v>
      </c>
      <c r="U9" s="94">
        <f>Vinmax*U4/U5/B13</f>
        <v>2.3733069243888569</v>
      </c>
      <c r="V9" s="224"/>
      <c r="W9" s="225"/>
      <c r="X9" s="223"/>
    </row>
    <row r="10" spans="1:46 16367:16367" ht="17.5" x14ac:dyDescent="0.3">
      <c r="A10" s="158" t="s">
        <v>321</v>
      </c>
      <c r="B10" s="44">
        <v>17.59</v>
      </c>
      <c r="C10" s="3" t="s">
        <v>0</v>
      </c>
      <c r="E10" s="151"/>
      <c r="F10" s="151"/>
      <c r="G10" s="151"/>
      <c r="H10" s="151"/>
      <c r="I10" s="151"/>
      <c r="J10" s="151"/>
      <c r="K10" s="151"/>
      <c r="L10" s="151"/>
      <c r="M10" s="151"/>
      <c r="N10" s="195"/>
      <c r="O10" s="151"/>
      <c r="P10" s="151"/>
      <c r="Q10" s="151"/>
      <c r="R10" s="151"/>
      <c r="S10" s="39"/>
      <c r="T10" s="39" t="s">
        <v>331</v>
      </c>
      <c r="U10" s="39">
        <f>Vinmax*U4/U6/B13</f>
        <v>0.94932276975554286</v>
      </c>
      <c r="V10" s="224"/>
      <c r="W10" s="225"/>
      <c r="X10" s="223"/>
    </row>
    <row r="11" spans="1:46 16367:16367" x14ac:dyDescent="0.3">
      <c r="A11" s="158" t="s">
        <v>3</v>
      </c>
      <c r="B11" s="44">
        <v>0.5</v>
      </c>
      <c r="C11" s="3" t="s">
        <v>4</v>
      </c>
      <c r="E11" s="151"/>
      <c r="F11" s="151"/>
      <c r="G11" s="151"/>
      <c r="H11" s="151"/>
      <c r="I11" s="151"/>
      <c r="J11" s="151"/>
      <c r="K11" s="151"/>
      <c r="L11" s="151"/>
      <c r="M11" s="151"/>
      <c r="N11" s="195"/>
      <c r="O11" s="151"/>
      <c r="P11" s="151"/>
      <c r="Q11" s="151"/>
      <c r="R11" s="151"/>
      <c r="S11" s="39"/>
      <c r="T11" s="228" t="s">
        <v>342</v>
      </c>
      <c r="U11" s="39">
        <f>B10*B11/(B12/100*Vinmin)+B22/2</f>
        <v>2.9945939022103181</v>
      </c>
      <c r="V11" s="224"/>
      <c r="W11" s="225"/>
      <c r="X11" s="223"/>
    </row>
    <row r="12" spans="1:46 16367:16367" x14ac:dyDescent="0.3">
      <c r="A12" s="159" t="s">
        <v>322</v>
      </c>
      <c r="B12" s="44">
        <v>88</v>
      </c>
      <c r="C12" s="4" t="s">
        <v>6</v>
      </c>
      <c r="E12" s="151"/>
      <c r="F12" s="151"/>
      <c r="G12" s="151"/>
      <c r="H12" s="151"/>
      <c r="I12" s="151"/>
      <c r="J12" s="151"/>
      <c r="K12" s="151"/>
      <c r="L12" s="151"/>
      <c r="M12" s="151"/>
      <c r="N12" s="195"/>
      <c r="O12" s="151"/>
      <c r="P12" s="151"/>
      <c r="Q12" s="151"/>
      <c r="R12" s="151"/>
      <c r="S12" s="229"/>
      <c r="T12" s="39" t="s">
        <v>343</v>
      </c>
      <c r="U12" s="39">
        <f>B10*B11/(B12/100*Vin)+B23/2</f>
        <v>2.9331708368123595</v>
      </c>
      <c r="V12" s="229"/>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XEM12" s="36"/>
    </row>
    <row r="13" spans="1:46 16367:16367" x14ac:dyDescent="0.3">
      <c r="A13" s="157" t="s">
        <v>8</v>
      </c>
      <c r="B13" s="167">
        <v>2</v>
      </c>
      <c r="C13" s="160" t="s">
        <v>9</v>
      </c>
      <c r="D13" s="39">
        <f>0.6+(B8-1)*0.8</f>
        <v>3.8088000000000002</v>
      </c>
      <c r="E13" s="151"/>
      <c r="F13" s="151"/>
      <c r="G13" s="151"/>
      <c r="H13" s="151"/>
      <c r="I13" s="151"/>
      <c r="J13" s="151"/>
      <c r="K13" s="151"/>
      <c r="L13" s="151"/>
      <c r="M13" s="151"/>
      <c r="N13" s="195"/>
      <c r="O13" s="151"/>
      <c r="P13" s="151"/>
      <c r="Q13" s="151"/>
      <c r="R13" s="151"/>
      <c r="S13" s="229"/>
      <c r="T13" s="229" t="s">
        <v>344</v>
      </c>
      <c r="U13" s="229">
        <f>B10*B11/(B12/100*Vinmax)+B24/2</f>
        <v>2.9101464271654276</v>
      </c>
      <c r="V13" s="229"/>
      <c r="W13" s="225"/>
      <c r="X13" s="225"/>
      <c r="Y13" s="225"/>
      <c r="Z13" s="225"/>
      <c r="AA13" s="225"/>
      <c r="AB13" s="225"/>
      <c r="AC13" s="225"/>
      <c r="AD13" s="225"/>
      <c r="AE13" s="225"/>
      <c r="AF13" s="225"/>
      <c r="AG13" s="225"/>
      <c r="AH13" s="225"/>
      <c r="AI13" s="225"/>
      <c r="AJ13" s="225"/>
      <c r="AK13" s="225"/>
      <c r="AL13" s="225"/>
      <c r="AM13" s="225"/>
      <c r="AN13" s="225"/>
      <c r="AO13" s="225"/>
      <c r="AP13" s="225"/>
      <c r="AQ13" s="225"/>
      <c r="AR13" s="225"/>
      <c r="AS13" s="225"/>
      <c r="AT13" s="225"/>
    </row>
    <row r="14" spans="1:46 16367:16367" x14ac:dyDescent="0.3">
      <c r="A14" s="205" t="s">
        <v>320</v>
      </c>
      <c r="B14" s="189">
        <f>41.9/B13-1.05</f>
        <v>19.899999999999999</v>
      </c>
      <c r="C14" s="160" t="s">
        <v>7</v>
      </c>
      <c r="D14" s="39">
        <v>2.2000000000000002</v>
      </c>
      <c r="E14" s="151"/>
      <c r="F14" s="151"/>
      <c r="G14" s="151"/>
      <c r="H14" s="151"/>
      <c r="I14" s="151"/>
      <c r="J14" s="151"/>
      <c r="K14" s="151"/>
      <c r="L14" s="151"/>
      <c r="M14" s="151"/>
      <c r="N14" s="195"/>
      <c r="O14" s="151"/>
      <c r="P14" s="151"/>
      <c r="Q14" s="151"/>
      <c r="R14" s="151"/>
      <c r="S14" s="229"/>
      <c r="T14" s="229"/>
      <c r="U14" s="229"/>
      <c r="V14" s="229"/>
      <c r="W14" s="225"/>
      <c r="X14" s="225"/>
      <c r="Y14" s="225"/>
      <c r="Z14" s="225"/>
      <c r="AA14" s="225"/>
      <c r="AB14" s="225"/>
      <c r="AC14" s="225"/>
      <c r="AD14" s="225"/>
      <c r="AE14" s="225"/>
      <c r="AF14" s="225"/>
      <c r="AG14" s="225"/>
      <c r="AH14" s="225"/>
      <c r="AI14" s="225"/>
      <c r="AJ14" s="225"/>
      <c r="AK14" s="225"/>
      <c r="AL14" s="225"/>
      <c r="AM14" s="225"/>
      <c r="AN14" s="225"/>
      <c r="AO14" s="225"/>
      <c r="AP14" s="225"/>
      <c r="AQ14" s="225"/>
      <c r="AR14" s="225"/>
      <c r="AS14" s="225"/>
      <c r="AT14" s="225"/>
    </row>
    <row r="15" spans="1:46 16367:16367" x14ac:dyDescent="0.3">
      <c r="A15" s="162" t="s">
        <v>10</v>
      </c>
      <c r="B15" s="163">
        <f>1-Vin*B12/100/B10</f>
        <v>0.74930756111426944</v>
      </c>
      <c r="C15" s="160"/>
      <c r="D15" s="39">
        <v>1</v>
      </c>
      <c r="E15" s="151"/>
      <c r="F15" s="151"/>
      <c r="G15" s="151"/>
      <c r="H15" s="151"/>
      <c r="I15" s="151"/>
      <c r="J15" s="151"/>
      <c r="K15" s="151"/>
      <c r="L15" s="151"/>
      <c r="M15" s="151"/>
      <c r="N15" s="195"/>
      <c r="O15" s="151"/>
      <c r="P15" s="151"/>
      <c r="Q15" s="151"/>
      <c r="R15" s="151"/>
      <c r="S15" s="229"/>
      <c r="T15" s="229" t="s">
        <v>365</v>
      </c>
      <c r="U15" s="229">
        <f>((B10*B11/(B12/100*Vin))^2+1/12*(B23)^2)^0.5</f>
        <v>2.0667969919523297</v>
      </c>
      <c r="V15" s="229" t="s">
        <v>4</v>
      </c>
      <c r="W15" s="225"/>
      <c r="X15" s="225"/>
      <c r="Y15" s="225"/>
      <c r="Z15" s="225"/>
      <c r="AA15" s="225"/>
      <c r="AB15" s="225"/>
      <c r="AC15" s="225"/>
      <c r="AD15" s="225"/>
      <c r="AE15" s="225"/>
      <c r="AF15" s="225"/>
      <c r="AG15" s="225"/>
      <c r="AH15" s="225"/>
      <c r="AI15" s="225"/>
      <c r="AJ15" s="225"/>
      <c r="AK15" s="225"/>
      <c r="AL15" s="225"/>
      <c r="AM15" s="225"/>
      <c r="AN15" s="225"/>
      <c r="AO15" s="225"/>
      <c r="AP15" s="225"/>
      <c r="AQ15" s="225"/>
      <c r="AR15" s="225"/>
      <c r="AS15" s="225"/>
      <c r="AT15" s="225"/>
    </row>
    <row r="16" spans="1:46 16367:16367" x14ac:dyDescent="0.3">
      <c r="A16" s="164"/>
      <c r="B16" s="165"/>
      <c r="C16" s="166"/>
      <c r="D16" s="151"/>
      <c r="E16" s="151"/>
      <c r="F16" s="151"/>
      <c r="G16" s="151"/>
      <c r="H16" s="151"/>
      <c r="I16" s="151"/>
      <c r="J16" s="151"/>
      <c r="K16" s="151"/>
      <c r="L16" s="151"/>
      <c r="M16" s="94"/>
      <c r="N16" s="196"/>
      <c r="O16" s="35"/>
      <c r="S16" s="225"/>
      <c r="T16" s="225"/>
      <c r="U16" s="225"/>
      <c r="V16" s="225"/>
      <c r="W16" s="225"/>
      <c r="X16" s="225"/>
      <c r="Y16" s="225"/>
      <c r="Z16" s="225"/>
      <c r="AA16" s="225"/>
      <c r="AB16" s="225"/>
      <c r="AC16" s="225"/>
      <c r="AD16" s="225"/>
      <c r="AE16" s="225"/>
      <c r="AF16" s="225"/>
      <c r="AG16" s="225"/>
      <c r="AH16" s="225"/>
      <c r="AI16" s="225"/>
      <c r="AJ16" s="225"/>
      <c r="AK16" s="225"/>
      <c r="AL16" s="225"/>
      <c r="AM16" s="225"/>
      <c r="AN16" s="225"/>
      <c r="AO16" s="225"/>
      <c r="AP16" s="225"/>
      <c r="AQ16" s="225"/>
      <c r="AR16" s="225"/>
      <c r="AS16" s="225"/>
      <c r="AT16" s="225"/>
    </row>
    <row r="17" spans="1:46" ht="15.5" x14ac:dyDescent="0.3">
      <c r="A17" s="249" t="s">
        <v>112</v>
      </c>
      <c r="B17" s="249"/>
      <c r="C17" s="243"/>
      <c r="D17" s="152"/>
      <c r="E17" s="151"/>
      <c r="F17" s="151"/>
      <c r="G17" s="151"/>
      <c r="H17" s="151"/>
      <c r="I17" s="151"/>
      <c r="J17" s="151"/>
      <c r="K17" s="151"/>
      <c r="L17" s="151"/>
      <c r="M17" s="94"/>
      <c r="N17" s="197"/>
      <c r="S17" s="225"/>
      <c r="T17" s="225"/>
      <c r="U17" s="225"/>
      <c r="V17" s="225"/>
      <c r="W17" s="225"/>
      <c r="X17" s="225"/>
      <c r="Y17" s="225"/>
      <c r="Z17" s="225"/>
      <c r="AA17" s="225"/>
      <c r="AB17" s="225"/>
      <c r="AC17" s="225"/>
      <c r="AD17" s="225"/>
      <c r="AE17" s="225"/>
      <c r="AF17" s="225"/>
      <c r="AG17" s="225"/>
      <c r="AH17" s="225"/>
      <c r="AI17" s="225"/>
      <c r="AJ17" s="225"/>
      <c r="AK17" s="225"/>
      <c r="AL17" s="225"/>
      <c r="AM17" s="225"/>
      <c r="AN17" s="225"/>
      <c r="AO17" s="225"/>
      <c r="AP17" s="225"/>
      <c r="AQ17" s="225"/>
      <c r="AR17" s="225"/>
      <c r="AS17" s="225"/>
      <c r="AT17" s="225"/>
    </row>
    <row r="18" spans="1:46" x14ac:dyDescent="0.3">
      <c r="A18" s="157" t="s">
        <v>345</v>
      </c>
      <c r="B18" s="167">
        <v>1</v>
      </c>
      <c r="C18" s="160" t="s">
        <v>4</v>
      </c>
      <c r="D18" s="151"/>
      <c r="E18" s="151"/>
      <c r="F18" s="154"/>
      <c r="G18" s="154"/>
      <c r="H18" s="154"/>
      <c r="I18" s="151"/>
      <c r="J18" s="151"/>
      <c r="K18" s="151"/>
      <c r="L18" s="151"/>
      <c r="M18" s="94"/>
      <c r="N18" s="197"/>
      <c r="S18" s="225"/>
      <c r="T18" s="225"/>
      <c r="U18" s="225"/>
      <c r="V18" s="225"/>
      <c r="W18" s="225"/>
      <c r="X18" s="225"/>
      <c r="Y18" s="225"/>
      <c r="Z18" s="225"/>
      <c r="AA18" s="225"/>
      <c r="AB18" s="225"/>
      <c r="AC18" s="225"/>
      <c r="AD18" s="225"/>
      <c r="AE18" s="225"/>
      <c r="AF18" s="225"/>
      <c r="AG18" s="225"/>
      <c r="AH18" s="225"/>
      <c r="AI18" s="225"/>
      <c r="AJ18" s="225"/>
      <c r="AK18" s="225"/>
      <c r="AL18" s="225"/>
      <c r="AM18" s="225"/>
      <c r="AN18" s="225"/>
      <c r="AO18" s="225"/>
      <c r="AP18" s="225"/>
      <c r="AQ18" s="225"/>
      <c r="AR18" s="225"/>
      <c r="AS18" s="225"/>
      <c r="AT18" s="225"/>
    </row>
    <row r="19" spans="1:46" x14ac:dyDescent="0.3">
      <c r="A19" s="203" t="s">
        <v>370</v>
      </c>
      <c r="B19" s="163">
        <f>Vinmin*U3/(B18*B13)</f>
        <v>1.8231527140420694</v>
      </c>
      <c r="C19" s="160" t="s">
        <v>338</v>
      </c>
      <c r="D19" s="151"/>
      <c r="E19" s="151"/>
      <c r="F19" s="151"/>
      <c r="G19" s="151"/>
      <c r="H19" s="151"/>
      <c r="I19" s="151"/>
      <c r="J19" s="151"/>
      <c r="K19" s="151"/>
      <c r="L19" s="151"/>
      <c r="M19" s="94"/>
      <c r="N19" s="198"/>
      <c r="V19" s="230"/>
      <c r="W19" s="225"/>
      <c r="X19" s="223"/>
    </row>
    <row r="20" spans="1:46" x14ac:dyDescent="0.3">
      <c r="A20" s="158" t="s">
        <v>103</v>
      </c>
      <c r="B20" s="168">
        <v>1</v>
      </c>
      <c r="C20" s="169" t="s">
        <v>339</v>
      </c>
      <c r="D20" s="151"/>
      <c r="E20" s="151"/>
      <c r="F20" s="151"/>
      <c r="G20" s="151"/>
      <c r="H20" s="151"/>
      <c r="I20" s="151"/>
      <c r="J20" s="151"/>
      <c r="K20" s="151"/>
      <c r="L20" s="151"/>
      <c r="M20" s="94"/>
      <c r="N20" s="198"/>
      <c r="V20" s="230"/>
      <c r="W20" s="225"/>
      <c r="X20" s="223"/>
    </row>
    <row r="21" spans="1:46" x14ac:dyDescent="0.3">
      <c r="A21" s="158" t="s">
        <v>138</v>
      </c>
      <c r="B21" s="211">
        <v>8.9</v>
      </c>
      <c r="C21" s="169" t="s">
        <v>56</v>
      </c>
      <c r="D21" s="151"/>
      <c r="E21" s="151"/>
      <c r="F21" s="151"/>
      <c r="G21" s="151"/>
      <c r="H21" s="151"/>
      <c r="I21" s="151"/>
      <c r="J21" s="151"/>
      <c r="K21" s="151"/>
      <c r="L21" s="151"/>
      <c r="M21" s="94"/>
      <c r="N21" s="198"/>
      <c r="V21" s="230"/>
      <c r="W21" s="225"/>
      <c r="X21" s="223"/>
    </row>
    <row r="22" spans="1:46" ht="17.5" x14ac:dyDescent="0.3">
      <c r="A22" s="158" t="s">
        <v>334</v>
      </c>
      <c r="B22" s="236">
        <f>Vinmin*U3/B20/B13</f>
        <v>1.8231527140420694</v>
      </c>
      <c r="C22" s="169" t="s">
        <v>4</v>
      </c>
      <c r="D22" s="151"/>
      <c r="E22" s="151"/>
      <c r="F22" s="151"/>
      <c r="G22" s="151"/>
      <c r="H22" s="151"/>
      <c r="I22" s="151"/>
      <c r="J22" s="151"/>
      <c r="K22" s="151"/>
      <c r="L22" s="151"/>
      <c r="M22" s="94"/>
      <c r="N22" s="198"/>
      <c r="V22" s="230"/>
      <c r="W22" s="225"/>
      <c r="X22" s="223"/>
    </row>
    <row r="23" spans="1:46" ht="18.75" customHeight="1" x14ac:dyDescent="0.3">
      <c r="A23" s="183" t="s">
        <v>335</v>
      </c>
      <c r="B23" s="163">
        <f>B8*B15/B20/B13</f>
        <v>1.877390094371802</v>
      </c>
      <c r="C23" s="160" t="s">
        <v>4</v>
      </c>
      <c r="D23" s="151"/>
      <c r="E23" s="151"/>
      <c r="F23" s="151"/>
      <c r="G23" s="151"/>
      <c r="H23" s="151"/>
      <c r="I23" s="151"/>
      <c r="J23" s="151"/>
      <c r="K23" s="151"/>
      <c r="L23" s="151"/>
      <c r="M23" s="94"/>
      <c r="N23" s="197"/>
      <c r="V23" s="230"/>
      <c r="W23" s="225"/>
      <c r="X23" s="223"/>
    </row>
    <row r="24" spans="1:46" ht="17.5" x14ac:dyDescent="0.3">
      <c r="A24" s="158" t="s">
        <v>336</v>
      </c>
      <c r="B24" s="163">
        <f>Vinmax*U4/B20/B13</f>
        <v>1.8986455395110857</v>
      </c>
      <c r="C24" s="160" t="s">
        <v>4</v>
      </c>
      <c r="D24" s="151"/>
      <c r="E24" s="151"/>
      <c r="F24" s="151"/>
      <c r="G24" s="151"/>
      <c r="H24" s="151"/>
      <c r="I24" s="151"/>
      <c r="J24" s="151"/>
      <c r="K24" s="151"/>
      <c r="L24" s="151"/>
      <c r="M24" s="94"/>
      <c r="N24" s="197"/>
      <c r="S24" s="36"/>
    </row>
    <row r="25" spans="1:46" x14ac:dyDescent="0.3">
      <c r="A25" s="159" t="s">
        <v>120</v>
      </c>
      <c r="B25" s="163">
        <f>B10*B11/(Vinmin*B12/100)+B22/2</f>
        <v>2.9945939022103181</v>
      </c>
      <c r="C25" s="160" t="s">
        <v>4</v>
      </c>
      <c r="D25" s="151"/>
      <c r="E25" s="151"/>
      <c r="F25" s="151"/>
      <c r="G25" s="151"/>
      <c r="H25" s="151"/>
      <c r="I25" s="151"/>
      <c r="J25" s="153"/>
      <c r="K25" s="151"/>
      <c r="L25" s="151"/>
      <c r="M25" s="94"/>
      <c r="N25" s="197"/>
    </row>
    <row r="26" spans="1:46" x14ac:dyDescent="0.3">
      <c r="A26" s="159" t="s">
        <v>119</v>
      </c>
      <c r="B26" s="163">
        <f>SQRT((B10*B11/Vinmin/B12*100)^2+1/12*(B23)^2)</f>
        <v>2.1523657273111141</v>
      </c>
      <c r="C26" s="160" t="s">
        <v>4</v>
      </c>
      <c r="D26" s="151"/>
      <c r="E26" s="151"/>
      <c r="F26" s="151"/>
      <c r="G26" s="151"/>
      <c r="H26" s="151"/>
      <c r="I26" s="151"/>
      <c r="J26" s="153"/>
      <c r="K26" s="151"/>
      <c r="L26" s="151"/>
      <c r="M26" s="94"/>
      <c r="N26" s="197"/>
    </row>
    <row r="27" spans="1:46" x14ac:dyDescent="0.3">
      <c r="A27" s="159" t="s">
        <v>139</v>
      </c>
      <c r="B27" s="168">
        <v>2.8</v>
      </c>
      <c r="C27" s="160" t="s">
        <v>4</v>
      </c>
      <c r="D27" s="155"/>
      <c r="E27" s="151"/>
      <c r="F27" s="151"/>
      <c r="G27" s="151"/>
      <c r="H27" s="151"/>
      <c r="I27" s="151"/>
      <c r="J27" s="151"/>
      <c r="K27" s="151"/>
      <c r="L27" s="151"/>
      <c r="M27" s="94"/>
      <c r="N27" s="197"/>
    </row>
    <row r="28" spans="1:46" x14ac:dyDescent="0.3">
      <c r="A28" s="203" t="s">
        <v>357</v>
      </c>
      <c r="B28" s="163">
        <f>1.184+90.56/B27</f>
        <v>33.526857142857146</v>
      </c>
      <c r="C28" s="160" t="s">
        <v>7</v>
      </c>
      <c r="D28" s="151"/>
      <c r="E28" s="151"/>
      <c r="F28" s="151"/>
      <c r="G28" s="151"/>
      <c r="H28" s="151"/>
      <c r="I28" s="151"/>
      <c r="J28" s="151"/>
      <c r="K28" s="151"/>
      <c r="L28" s="151"/>
      <c r="M28" s="94"/>
      <c r="N28" s="197"/>
    </row>
    <row r="29" spans="1:46" x14ac:dyDescent="0.3">
      <c r="A29" s="166"/>
      <c r="B29" s="166"/>
      <c r="C29" s="166"/>
      <c r="D29" s="50"/>
      <c r="E29" s="93"/>
      <c r="F29" s="151"/>
      <c r="G29" s="151"/>
      <c r="H29" s="151"/>
      <c r="I29" s="151"/>
      <c r="J29" s="151"/>
      <c r="K29" s="151"/>
      <c r="L29" s="93"/>
      <c r="N29" s="199"/>
    </row>
    <row r="30" spans="1:46" ht="15.5" x14ac:dyDescent="0.3">
      <c r="A30" s="249" t="s">
        <v>113</v>
      </c>
      <c r="B30" s="249"/>
      <c r="C30" s="249"/>
      <c r="D30" s="152"/>
      <c r="E30" s="50"/>
      <c r="F30" s="50"/>
      <c r="G30" s="50"/>
      <c r="H30" s="50"/>
      <c r="I30" s="50"/>
      <c r="J30" s="50"/>
      <c r="K30" s="50"/>
      <c r="L30" s="50"/>
      <c r="N30" s="199"/>
    </row>
    <row r="31" spans="1:46" ht="17.5" x14ac:dyDescent="0.3">
      <c r="A31" s="170" t="s">
        <v>122</v>
      </c>
      <c r="B31" s="171">
        <v>90</v>
      </c>
      <c r="C31" s="172" t="s">
        <v>337</v>
      </c>
      <c r="D31" s="50"/>
      <c r="E31" s="50"/>
      <c r="F31" s="50"/>
      <c r="G31" s="50"/>
      <c r="H31" s="50"/>
      <c r="I31" s="50"/>
      <c r="J31" s="50"/>
      <c r="K31" s="50"/>
      <c r="L31" s="50"/>
      <c r="N31" s="199"/>
    </row>
    <row r="32" spans="1:46" x14ac:dyDescent="0.3">
      <c r="A32" s="203" t="s">
        <v>355</v>
      </c>
      <c r="B32" s="163">
        <f>B11*(1-B7*B12/100/B10)/B13/B31*1000</f>
        <v>2.1110100435853707</v>
      </c>
      <c r="C32" s="160" t="s">
        <v>347</v>
      </c>
      <c r="D32" s="50"/>
      <c r="E32" s="50"/>
      <c r="F32" s="50"/>
      <c r="G32" s="50"/>
      <c r="H32" s="50"/>
      <c r="I32" s="50"/>
      <c r="J32" s="50"/>
      <c r="K32" s="50"/>
      <c r="L32" s="50"/>
      <c r="N32" s="199"/>
    </row>
    <row r="33" spans="1:14" x14ac:dyDescent="0.3">
      <c r="A33" s="158" t="s">
        <v>258</v>
      </c>
      <c r="B33" s="167">
        <v>10</v>
      </c>
      <c r="C33" s="160" t="s">
        <v>347</v>
      </c>
      <c r="D33" s="50"/>
      <c r="E33" s="50"/>
      <c r="F33" s="50"/>
      <c r="G33" s="50"/>
      <c r="H33" s="50"/>
      <c r="I33" s="50"/>
      <c r="J33" s="50"/>
      <c r="K33" s="50"/>
      <c r="L33" s="50"/>
      <c r="N33" s="199"/>
    </row>
    <row r="34" spans="1:14" x14ac:dyDescent="0.3">
      <c r="A34" s="158" t="s">
        <v>98</v>
      </c>
      <c r="B34" s="167">
        <v>2</v>
      </c>
      <c r="C34" s="169" t="s">
        <v>56</v>
      </c>
      <c r="D34" s="50"/>
      <c r="E34" s="50"/>
      <c r="F34" s="50"/>
      <c r="G34" s="50"/>
      <c r="H34" s="50"/>
      <c r="I34" s="50"/>
      <c r="J34" s="50"/>
      <c r="K34" s="50"/>
      <c r="L34" s="50"/>
      <c r="N34" s="199"/>
    </row>
    <row r="35" spans="1:14" x14ac:dyDescent="0.3">
      <c r="A35" s="157" t="s">
        <v>346</v>
      </c>
      <c r="B35" s="174">
        <f>B11*SQRT(B10/Vinmin-1)</f>
        <v>0.81641148931362106</v>
      </c>
      <c r="C35" s="175" t="s">
        <v>4</v>
      </c>
      <c r="D35" s="156"/>
      <c r="E35" s="50"/>
      <c r="F35" s="50"/>
      <c r="G35" s="50"/>
      <c r="H35" s="50"/>
      <c r="I35" s="50"/>
      <c r="J35" s="50"/>
      <c r="K35" s="50"/>
      <c r="L35" s="50"/>
      <c r="N35" s="199"/>
    </row>
    <row r="36" spans="1:14" x14ac:dyDescent="0.3">
      <c r="A36" s="158" t="s">
        <v>340</v>
      </c>
      <c r="B36" s="219">
        <v>1</v>
      </c>
      <c r="C36" s="169" t="s">
        <v>347</v>
      </c>
      <c r="D36" s="50"/>
      <c r="E36" s="50"/>
      <c r="F36" s="50"/>
      <c r="G36" s="50"/>
      <c r="H36" s="50"/>
      <c r="I36" s="50"/>
      <c r="J36" s="50"/>
      <c r="K36" s="50"/>
      <c r="L36" s="50"/>
      <c r="N36" s="199"/>
    </row>
    <row r="37" spans="1:14" x14ac:dyDescent="0.3">
      <c r="A37" s="176"/>
      <c r="B37" s="177"/>
      <c r="C37" s="178"/>
      <c r="D37" s="50"/>
      <c r="E37" s="50"/>
      <c r="F37" s="50"/>
      <c r="G37" s="50"/>
      <c r="H37" s="50"/>
      <c r="I37" s="50"/>
      <c r="J37" s="50"/>
      <c r="K37" s="50"/>
      <c r="L37" s="50"/>
      <c r="N37" s="199"/>
    </row>
    <row r="38" spans="1:14" ht="15.5" x14ac:dyDescent="0.3">
      <c r="A38" s="243" t="s">
        <v>117</v>
      </c>
      <c r="B38" s="244"/>
      <c r="C38" s="245"/>
      <c r="D38" s="152"/>
      <c r="E38" s="50"/>
      <c r="F38" s="50"/>
      <c r="G38" s="50"/>
      <c r="H38" s="50"/>
      <c r="I38" s="50"/>
      <c r="J38" s="50"/>
      <c r="K38" s="50"/>
      <c r="L38" s="50"/>
      <c r="N38" s="199"/>
    </row>
    <row r="39" spans="1:14" x14ac:dyDescent="0.3">
      <c r="A39" s="158" t="s">
        <v>114</v>
      </c>
      <c r="B39" s="220">
        <v>100</v>
      </c>
      <c r="C39" s="169" t="s">
        <v>5</v>
      </c>
      <c r="D39" s="50"/>
      <c r="E39" s="50"/>
      <c r="F39" s="50"/>
      <c r="G39" s="50"/>
      <c r="H39" s="50"/>
      <c r="I39" s="50"/>
      <c r="J39" s="50"/>
      <c r="K39" s="50"/>
      <c r="L39" s="50"/>
      <c r="N39" s="199"/>
    </row>
    <row r="40" spans="1:14" x14ac:dyDescent="0.3">
      <c r="A40" s="203" t="s">
        <v>356</v>
      </c>
      <c r="B40" s="173">
        <f>B22/(4*B13*1000*B39)*1000000</f>
        <v>2.2789408925525865</v>
      </c>
      <c r="C40" s="169" t="s">
        <v>115</v>
      </c>
      <c r="D40" s="50"/>
      <c r="E40" s="50"/>
      <c r="F40" s="50"/>
      <c r="G40" s="50"/>
      <c r="H40" s="50"/>
      <c r="I40" s="50"/>
      <c r="J40" s="50"/>
      <c r="K40" s="50"/>
      <c r="L40" s="50"/>
      <c r="N40" s="199"/>
    </row>
    <row r="41" spans="1:14" x14ac:dyDescent="0.3">
      <c r="A41" s="158" t="s">
        <v>116</v>
      </c>
      <c r="B41" s="220">
        <v>10</v>
      </c>
      <c r="C41" s="169" t="s">
        <v>115</v>
      </c>
      <c r="D41" s="50"/>
      <c r="E41" s="50"/>
      <c r="F41" s="50"/>
      <c r="G41" s="50"/>
      <c r="H41" s="50"/>
      <c r="I41" s="50"/>
      <c r="J41" s="50"/>
      <c r="K41" s="50"/>
      <c r="L41" s="50"/>
      <c r="N41" s="199"/>
    </row>
    <row r="42" spans="1:14" x14ac:dyDescent="0.3">
      <c r="A42" s="158" t="s">
        <v>121</v>
      </c>
      <c r="B42" s="173">
        <f>B22/SQRT(12)</f>
        <v>0.52629885511299279</v>
      </c>
      <c r="C42" s="169" t="s">
        <v>4</v>
      </c>
      <c r="D42" s="50"/>
      <c r="E42" s="50"/>
      <c r="F42" s="50"/>
      <c r="G42" s="50"/>
      <c r="H42" s="50"/>
      <c r="I42" s="50"/>
      <c r="J42" s="50"/>
      <c r="K42" s="50"/>
      <c r="L42" s="50"/>
      <c r="N42" s="199"/>
    </row>
    <row r="43" spans="1:14" x14ac:dyDescent="0.3">
      <c r="A43" s="166"/>
      <c r="B43" s="166"/>
      <c r="C43" s="166"/>
      <c r="D43" s="50"/>
      <c r="E43" s="50"/>
      <c r="F43" s="50"/>
      <c r="G43" s="50"/>
      <c r="H43" s="50"/>
      <c r="I43" s="50"/>
      <c r="J43" s="50"/>
      <c r="K43" s="50"/>
      <c r="L43" s="50"/>
      <c r="N43" s="199"/>
    </row>
    <row r="44" spans="1:14" ht="15.5" x14ac:dyDescent="0.3">
      <c r="A44" s="191" t="s">
        <v>341</v>
      </c>
      <c r="B44" s="192"/>
      <c r="C44" s="193"/>
      <c r="D44" s="246" t="s">
        <v>354</v>
      </c>
      <c r="E44" s="247"/>
      <c r="F44" s="247"/>
      <c r="G44" s="247"/>
      <c r="H44" s="247"/>
      <c r="I44" s="247"/>
      <c r="J44" s="247"/>
      <c r="K44" s="247"/>
      <c r="L44" s="247"/>
      <c r="M44" s="248"/>
      <c r="N44" s="199"/>
    </row>
    <row r="45" spans="1:14" x14ac:dyDescent="0.3">
      <c r="A45" s="204" t="s">
        <v>375</v>
      </c>
      <c r="B45" s="167">
        <v>0</v>
      </c>
      <c r="C45" s="160" t="s">
        <v>7</v>
      </c>
      <c r="D45" s="232"/>
      <c r="E45" s="232"/>
      <c r="F45" s="232"/>
      <c r="G45" s="232"/>
      <c r="H45" s="232"/>
      <c r="I45" s="232"/>
      <c r="J45" s="232"/>
      <c r="K45" s="232"/>
      <c r="L45" s="232"/>
      <c r="M45" s="232"/>
      <c r="N45" s="199"/>
    </row>
    <row r="46" spans="1:14" x14ac:dyDescent="0.3">
      <c r="A46" s="204" t="s">
        <v>348</v>
      </c>
      <c r="B46" s="168">
        <v>24.3</v>
      </c>
      <c r="C46" s="160" t="s">
        <v>7</v>
      </c>
      <c r="E46" s="50"/>
      <c r="F46" s="50"/>
      <c r="G46" s="50"/>
      <c r="H46" s="50"/>
      <c r="I46" s="50"/>
      <c r="J46" s="50"/>
      <c r="N46" s="199"/>
    </row>
    <row r="47" spans="1:14" x14ac:dyDescent="0.3">
      <c r="A47" s="204" t="s">
        <v>349</v>
      </c>
      <c r="B47" s="185">
        <f>((B10/0.8)-1)*B46</f>
        <v>509.99624999999992</v>
      </c>
      <c r="C47" s="160" t="s">
        <v>7</v>
      </c>
      <c r="E47" s="50"/>
      <c r="F47" s="50"/>
      <c r="G47" s="50"/>
      <c r="H47" s="50"/>
      <c r="I47" s="50"/>
      <c r="J47" s="50"/>
      <c r="M47" s="50"/>
      <c r="N47" s="200"/>
    </row>
    <row r="48" spans="1:14" x14ac:dyDescent="0.3">
      <c r="A48" s="157" t="s">
        <v>350</v>
      </c>
      <c r="B48" s="185">
        <f>Sheet2!B23/1000</f>
        <v>0.82254867482503158</v>
      </c>
      <c r="C48" s="160" t="s">
        <v>14</v>
      </c>
      <c r="E48" s="50"/>
      <c r="F48" s="50"/>
      <c r="G48" s="50"/>
      <c r="H48" s="50"/>
      <c r="I48" s="50"/>
      <c r="J48" s="50"/>
      <c r="M48" s="50"/>
      <c r="N48" s="200"/>
    </row>
    <row r="49" spans="1:14" ht="17.5" x14ac:dyDescent="0.3">
      <c r="A49" s="157" t="s">
        <v>351</v>
      </c>
      <c r="B49" s="182">
        <f>Sheet2!B26/1000</f>
        <v>7234.3155950861519</v>
      </c>
      <c r="C49" s="160" t="s">
        <v>14</v>
      </c>
      <c r="E49" s="50"/>
      <c r="F49" s="50"/>
      <c r="G49" s="50"/>
      <c r="H49" s="50"/>
      <c r="I49" s="50"/>
      <c r="J49" s="50"/>
      <c r="M49" s="50"/>
      <c r="N49" s="200"/>
    </row>
    <row r="50" spans="1:14" x14ac:dyDescent="0.3">
      <c r="A50" s="157" t="s">
        <v>352</v>
      </c>
      <c r="B50" s="182">
        <f>Sheet2!B24/1000</f>
        <v>322.60427593242412</v>
      </c>
      <c r="C50" s="160" t="s">
        <v>14</v>
      </c>
      <c r="E50" s="50"/>
      <c r="F50" s="50"/>
      <c r="G50" s="50"/>
      <c r="H50" s="50"/>
      <c r="I50" s="50"/>
      <c r="J50" s="50"/>
      <c r="M50" s="50"/>
      <c r="N50" s="200"/>
    </row>
    <row r="51" spans="1:14" x14ac:dyDescent="0.3">
      <c r="A51" s="162" t="s">
        <v>125</v>
      </c>
      <c r="B51" s="185">
        <f>MIN(B50/4,B13*1000/10)</f>
        <v>80.651068983106029</v>
      </c>
      <c r="C51" s="160" t="s">
        <v>14</v>
      </c>
      <c r="D51" s="50"/>
      <c r="E51" s="50"/>
      <c r="F51" s="50"/>
      <c r="G51" s="50"/>
      <c r="H51" s="50"/>
      <c r="I51" s="50"/>
      <c r="J51" s="50"/>
      <c r="K51" s="50"/>
      <c r="M51" s="50"/>
      <c r="N51" s="200"/>
    </row>
    <row r="52" spans="1:14" x14ac:dyDescent="0.3">
      <c r="A52" s="157" t="s">
        <v>126</v>
      </c>
      <c r="B52" s="211">
        <v>20</v>
      </c>
      <c r="C52" s="160" t="s">
        <v>14</v>
      </c>
      <c r="D52" s="50"/>
      <c r="E52" s="50"/>
      <c r="F52" s="50"/>
      <c r="G52" s="50"/>
      <c r="H52" s="50"/>
      <c r="I52" s="50"/>
      <c r="J52" s="50"/>
      <c r="K52" s="50"/>
      <c r="N52" s="199"/>
    </row>
    <row r="53" spans="1:14" x14ac:dyDescent="0.3">
      <c r="A53" s="252" t="s">
        <v>170</v>
      </c>
      <c r="B53" s="252"/>
      <c r="C53" s="253"/>
      <c r="D53" s="50"/>
      <c r="E53" s="50"/>
      <c r="F53" s="50"/>
      <c r="G53" s="50"/>
      <c r="H53" s="50"/>
      <c r="I53" s="50"/>
      <c r="J53" s="50"/>
      <c r="K53" s="50"/>
      <c r="N53" s="199"/>
    </row>
    <row r="54" spans="1:14" x14ac:dyDescent="0.3">
      <c r="A54" s="205" t="s">
        <v>371</v>
      </c>
      <c r="B54" s="189">
        <f>Sheet2!B31</f>
        <v>213.44465931247166</v>
      </c>
      <c r="C54" s="160" t="s">
        <v>7</v>
      </c>
      <c r="D54" s="50"/>
      <c r="E54" s="50"/>
      <c r="F54" s="50"/>
      <c r="G54" s="50"/>
      <c r="H54" s="50"/>
      <c r="I54" s="50"/>
      <c r="J54" s="50"/>
      <c r="K54" s="50"/>
      <c r="N54" s="199"/>
    </row>
    <row r="55" spans="1:14" x14ac:dyDescent="0.3">
      <c r="A55" s="161" t="s">
        <v>373</v>
      </c>
      <c r="B55" s="211">
        <v>12</v>
      </c>
      <c r="C55" s="160" t="s">
        <v>7</v>
      </c>
      <c r="D55" s="50"/>
      <c r="E55" s="50"/>
      <c r="F55" s="50"/>
      <c r="G55" s="50"/>
      <c r="H55" s="50"/>
      <c r="I55" s="50"/>
      <c r="J55" s="50"/>
      <c r="K55" s="50"/>
      <c r="N55" s="199"/>
    </row>
    <row r="56" spans="1:14" x14ac:dyDescent="0.3">
      <c r="A56" s="205" t="s">
        <v>372</v>
      </c>
      <c r="B56" s="202">
        <f>Sheet2!B32</f>
        <v>0.90651132065450701</v>
      </c>
      <c r="C56" s="160" t="s">
        <v>123</v>
      </c>
      <c r="D56" s="50"/>
      <c r="E56" s="50"/>
      <c r="F56" s="50"/>
      <c r="G56" s="50"/>
      <c r="H56" s="50"/>
      <c r="I56" s="50"/>
      <c r="J56" s="50"/>
      <c r="K56" s="50"/>
      <c r="N56" s="199"/>
    </row>
    <row r="57" spans="1:14" x14ac:dyDescent="0.3">
      <c r="A57" s="183" t="s">
        <v>374</v>
      </c>
      <c r="B57" s="168">
        <v>33</v>
      </c>
      <c r="C57" s="160" t="s">
        <v>123</v>
      </c>
      <c r="D57" s="50"/>
      <c r="E57" s="50"/>
      <c r="F57" s="50"/>
      <c r="G57" s="50"/>
      <c r="H57" s="50"/>
      <c r="I57" s="50"/>
      <c r="J57" s="50"/>
      <c r="K57" s="50"/>
      <c r="N57" s="199"/>
    </row>
    <row r="58" spans="1:14" x14ac:dyDescent="0.3">
      <c r="A58" s="161" t="s">
        <v>358</v>
      </c>
      <c r="B58" s="189">
        <f>Sheet2!B33</f>
        <v>0.10307121326373019</v>
      </c>
      <c r="C58" s="160" t="s">
        <v>15</v>
      </c>
      <c r="D58" s="50"/>
      <c r="E58" s="50"/>
      <c r="F58" s="50"/>
      <c r="G58" s="50"/>
      <c r="H58" s="50"/>
      <c r="I58" s="50"/>
      <c r="J58" s="50"/>
      <c r="K58" s="50"/>
      <c r="N58" s="199"/>
    </row>
    <row r="59" spans="1:14" x14ac:dyDescent="0.3">
      <c r="A59" s="183" t="s">
        <v>359</v>
      </c>
      <c r="B59" s="190">
        <v>0</v>
      </c>
      <c r="C59" s="160" t="s">
        <v>15</v>
      </c>
      <c r="D59" s="50"/>
      <c r="E59" s="50"/>
      <c r="F59" s="50"/>
      <c r="G59" s="50"/>
      <c r="H59" s="50"/>
      <c r="I59" s="50"/>
      <c r="J59" s="50"/>
      <c r="K59" s="50"/>
      <c r="N59" s="199"/>
    </row>
    <row r="60" spans="1:14" x14ac:dyDescent="0.3">
      <c r="A60" s="183" t="s">
        <v>360</v>
      </c>
      <c r="B60" s="206">
        <f>Sheet2!B34/1000</f>
        <v>0.40190642194923071</v>
      </c>
      <c r="C60" s="160" t="s">
        <v>14</v>
      </c>
      <c r="D60" s="50"/>
      <c r="E60" s="50"/>
      <c r="F60" s="50"/>
      <c r="G60" s="50"/>
      <c r="H60" s="50"/>
      <c r="I60" s="50"/>
      <c r="J60" s="50"/>
      <c r="K60" s="50"/>
      <c r="N60" s="199"/>
    </row>
    <row r="61" spans="1:14" x14ac:dyDescent="0.3">
      <c r="A61" s="183" t="s">
        <v>361</v>
      </c>
      <c r="B61" s="206">
        <f>Sheet2!B36/1000</f>
        <v>2652.5823848649225</v>
      </c>
      <c r="C61" s="160" t="s">
        <v>14</v>
      </c>
      <c r="D61" s="50"/>
      <c r="E61" s="50"/>
      <c r="F61" s="50"/>
      <c r="G61" s="50"/>
      <c r="H61" s="50"/>
      <c r="I61" s="50"/>
      <c r="J61" s="50"/>
      <c r="K61" s="50"/>
      <c r="N61" s="199"/>
    </row>
    <row r="62" spans="1:14" x14ac:dyDescent="0.3">
      <c r="A62" s="158" t="s">
        <v>175</v>
      </c>
      <c r="B62" s="190">
        <v>0</v>
      </c>
      <c r="C62" s="160" t="s">
        <v>15</v>
      </c>
      <c r="D62" s="50"/>
      <c r="E62" s="50"/>
      <c r="F62" s="50"/>
      <c r="G62" s="50"/>
      <c r="H62" s="50"/>
      <c r="I62" s="50"/>
      <c r="J62" s="50"/>
      <c r="K62" s="50"/>
      <c r="N62" s="199"/>
    </row>
    <row r="63" spans="1:14" x14ac:dyDescent="0.3">
      <c r="A63" s="158" t="s">
        <v>376</v>
      </c>
      <c r="B63" s="231" t="str">
        <f>IF(B45&lt;&gt;0,"N/A",IF(B62=0,"N/A",fz_ff/1000))</f>
        <v>N/A</v>
      </c>
      <c r="C63" s="160" t="s">
        <v>14</v>
      </c>
      <c r="D63" s="50"/>
      <c r="E63" s="50"/>
      <c r="F63" s="50"/>
      <c r="G63" s="50"/>
      <c r="H63" s="50"/>
      <c r="I63" s="50"/>
      <c r="J63" s="50"/>
      <c r="K63" s="50"/>
      <c r="N63" s="199"/>
    </row>
    <row r="64" spans="1:14" x14ac:dyDescent="0.3">
      <c r="A64" s="184" t="s">
        <v>176</v>
      </c>
      <c r="B64" s="185">
        <f>Sheet2!BJ9/1000</f>
        <v>0.97723722095581123</v>
      </c>
      <c r="C64" s="169" t="s">
        <v>14</v>
      </c>
      <c r="D64" s="50"/>
      <c r="E64" s="50"/>
      <c r="F64" s="50"/>
      <c r="G64" s="50"/>
      <c r="H64" s="50"/>
      <c r="I64" s="50"/>
      <c r="J64" s="50"/>
      <c r="K64" s="50"/>
      <c r="N64" s="199"/>
    </row>
    <row r="65" spans="1:15" x14ac:dyDescent="0.3">
      <c r="A65" s="184" t="s">
        <v>106</v>
      </c>
      <c r="B65" s="185">
        <f>Sheet2!BJ10</f>
        <v>107.4055297815294</v>
      </c>
      <c r="C65" s="160" t="s">
        <v>104</v>
      </c>
      <c r="D65" s="50"/>
      <c r="E65" s="50"/>
      <c r="F65" s="50"/>
      <c r="G65" s="50"/>
      <c r="H65" s="50"/>
      <c r="I65" s="50"/>
      <c r="J65" s="50"/>
      <c r="K65" s="50"/>
      <c r="N65" s="199"/>
    </row>
    <row r="66" spans="1:15" x14ac:dyDescent="0.3">
      <c r="A66" s="184" t="s">
        <v>105</v>
      </c>
      <c r="B66" s="185">
        <f>Sheet2!BJ11*-1</f>
        <v>47.49011900945856</v>
      </c>
      <c r="C66" s="160" t="s">
        <v>75</v>
      </c>
      <c r="D66" s="50"/>
      <c r="E66" s="50"/>
      <c r="F66" s="50"/>
      <c r="G66" s="50"/>
      <c r="H66" s="50"/>
      <c r="I66" s="50"/>
      <c r="J66" s="50"/>
      <c r="K66" s="50"/>
      <c r="N66" s="199"/>
    </row>
    <row r="67" spans="1:15" x14ac:dyDescent="0.3">
      <c r="A67" s="254" t="s">
        <v>178</v>
      </c>
      <c r="B67" s="255"/>
      <c r="C67" s="256"/>
      <c r="N67" s="199"/>
    </row>
    <row r="68" spans="1:15" x14ac:dyDescent="0.3">
      <c r="A68" s="157" t="s">
        <v>177</v>
      </c>
      <c r="B68" s="167">
        <v>0</v>
      </c>
      <c r="C68" s="160" t="s">
        <v>4</v>
      </c>
      <c r="N68" s="199"/>
    </row>
    <row r="69" spans="1:15" x14ac:dyDescent="0.3">
      <c r="A69" s="157" t="s">
        <v>362</v>
      </c>
      <c r="B69" s="163">
        <f>B68/(2&amp;PI()*B33*B64)*10^6</f>
        <v>0</v>
      </c>
      <c r="C69" s="169" t="s">
        <v>5</v>
      </c>
      <c r="E69" s="36"/>
      <c r="F69" s="36"/>
      <c r="G69" s="36"/>
      <c r="H69" s="36"/>
      <c r="I69" s="36"/>
      <c r="J69" s="36"/>
      <c r="N69" s="199"/>
    </row>
    <row r="70" spans="1:15" x14ac:dyDescent="0.3">
      <c r="A70"/>
      <c r="B70"/>
      <c r="C70"/>
      <c r="E70" s="36"/>
      <c r="F70" s="36"/>
      <c r="G70" s="36"/>
      <c r="H70" s="36"/>
      <c r="I70" s="36"/>
      <c r="J70" s="36"/>
      <c r="N70" s="199"/>
    </row>
    <row r="71" spans="1:15" ht="15.5" x14ac:dyDescent="0.3">
      <c r="A71" s="243" t="s">
        <v>140</v>
      </c>
      <c r="B71" s="244"/>
      <c r="C71" s="245"/>
      <c r="N71" s="199"/>
    </row>
    <row r="72" spans="1:15" x14ac:dyDescent="0.3">
      <c r="A72" s="179" t="s">
        <v>363</v>
      </c>
      <c r="B72" s="221">
        <v>66</v>
      </c>
      <c r="C72" s="215" t="s">
        <v>155</v>
      </c>
      <c r="D72" s="36"/>
      <c r="E72" s="36"/>
      <c r="F72" s="36"/>
      <c r="G72" s="36"/>
      <c r="H72" s="36"/>
      <c r="I72" s="36"/>
      <c r="J72" s="36"/>
      <c r="N72" s="199"/>
      <c r="O72" s="38" t="s">
        <v>101</v>
      </c>
    </row>
    <row r="73" spans="1:15" x14ac:dyDescent="0.3">
      <c r="A73" s="179" t="s">
        <v>369</v>
      </c>
      <c r="B73" s="180">
        <f>Sheet4!C27-Sheet1!B72</f>
        <v>38.017683272894459</v>
      </c>
      <c r="C73" s="215" t="s">
        <v>155</v>
      </c>
      <c r="D73" s="36"/>
      <c r="E73" s="36"/>
      <c r="F73" s="36"/>
      <c r="G73" s="36"/>
      <c r="H73" s="36"/>
      <c r="I73" s="36"/>
      <c r="J73" s="36"/>
      <c r="N73" s="199"/>
    </row>
    <row r="74" spans="1:15" x14ac:dyDescent="0.3">
      <c r="A74" s="179" t="s">
        <v>364</v>
      </c>
      <c r="B74" s="180">
        <f>Sheet4!C33</f>
        <v>780.0987020069665</v>
      </c>
      <c r="C74" s="181" t="s">
        <v>155</v>
      </c>
      <c r="D74" s="36"/>
      <c r="E74" s="36"/>
      <c r="F74" s="36"/>
      <c r="G74" s="36"/>
      <c r="H74" s="36"/>
      <c r="I74" s="36"/>
      <c r="J74" s="36"/>
      <c r="N74" s="199"/>
    </row>
    <row r="75" spans="1:15" x14ac:dyDescent="0.3">
      <c r="A75" s="210" t="s">
        <v>366</v>
      </c>
      <c r="B75" s="235">
        <f>Sheet4!C35*100</f>
        <v>90.865732468880751</v>
      </c>
      <c r="C75" s="181" t="s">
        <v>6</v>
      </c>
      <c r="D75" s="36"/>
      <c r="E75" s="36"/>
      <c r="F75" s="36"/>
      <c r="G75" s="36"/>
      <c r="H75" s="36"/>
      <c r="I75" s="36"/>
      <c r="J75" s="36"/>
      <c r="N75" s="199"/>
    </row>
    <row r="76" spans="1:15" ht="15" x14ac:dyDescent="0.3">
      <c r="A76" s="216" t="s">
        <v>368</v>
      </c>
      <c r="B76" s="222">
        <v>46.2</v>
      </c>
      <c r="C76" s="218" t="s">
        <v>367</v>
      </c>
      <c r="D76" s="36"/>
      <c r="E76" s="36"/>
      <c r="F76" s="36"/>
      <c r="G76" s="36"/>
      <c r="H76" s="36"/>
      <c r="I76" s="36"/>
      <c r="J76" s="36"/>
      <c r="N76" s="199"/>
    </row>
    <row r="77" spans="1:15" x14ac:dyDescent="0.3">
      <c r="A77" s="216" t="s">
        <v>377</v>
      </c>
      <c r="B77" s="217">
        <f>B76*B74/1000</f>
        <v>36.040560032721856</v>
      </c>
      <c r="C77" s="218" t="s">
        <v>291</v>
      </c>
      <c r="D77" s="36"/>
      <c r="E77" s="36"/>
      <c r="F77" s="36"/>
      <c r="G77" s="36"/>
      <c r="H77" s="36"/>
      <c r="I77" s="36"/>
      <c r="J77" s="36"/>
      <c r="K77" s="36"/>
      <c r="L77" s="37"/>
      <c r="M77" s="35"/>
      <c r="N77" s="201"/>
      <c r="O77" s="36"/>
    </row>
    <row r="78" spans="1:15" x14ac:dyDescent="0.3">
      <c r="A78" s="199"/>
      <c r="B78" s="199"/>
      <c r="C78" s="199"/>
      <c r="D78" s="199"/>
      <c r="E78" s="199"/>
      <c r="F78" s="199"/>
      <c r="G78" s="199"/>
      <c r="H78" s="199"/>
      <c r="I78" s="199"/>
      <c r="J78" s="199"/>
      <c r="K78" s="199"/>
      <c r="L78" s="199"/>
      <c r="M78" s="199"/>
      <c r="N78" s="201"/>
      <c r="O78" s="36"/>
    </row>
    <row r="79" spans="1:15" x14ac:dyDescent="0.3">
      <c r="O79" s="36"/>
    </row>
  </sheetData>
  <sheetProtection algorithmName="SHA-512" hashValue="QoPmXTUtGZv8t9tGroeayx8peRMyxPiXb/SrPWWyWByMOnpoXt46ROj+PFxtOaMWHFciy57hYreOAijMcTyL9w==" saltValue="OkNMb4JkrZwhtKK1qyAZFA==" spinCount="100000" sheet="1" objects="1" scenarios="1" formatCells="0" formatColumns="0" formatRows="0" insertColumns="0" insertRows="0" insertHyperlinks="0" deleteColumns="0" deleteRows="0" selectLockedCells="1" sort="0" autoFilter="0" pivotTables="0"/>
  <mergeCells count="11">
    <mergeCell ref="A71:C71"/>
    <mergeCell ref="D44:M44"/>
    <mergeCell ref="A17:C17"/>
    <mergeCell ref="A1:A3"/>
    <mergeCell ref="A5:C5"/>
    <mergeCell ref="B1:M3"/>
    <mergeCell ref="D5:M5"/>
    <mergeCell ref="A38:C38"/>
    <mergeCell ref="A30:C30"/>
    <mergeCell ref="A53:C53"/>
    <mergeCell ref="A67:C67"/>
  </mergeCells>
  <phoneticPr fontId="39" type="noConversion"/>
  <conditionalFormatting sqref="D27">
    <cfRule type="cellIs" dxfId="11" priority="16" operator="equal">
      <formula>"超额"</formula>
    </cfRule>
  </conditionalFormatting>
  <conditionalFormatting sqref="B7:B9">
    <cfRule type="cellIs" dxfId="10" priority="15" operator="notBetween">
      <formula>2.3</formula>
      <formula>14</formula>
    </cfRule>
  </conditionalFormatting>
  <conditionalFormatting sqref="B10">
    <cfRule type="cellIs" dxfId="9" priority="12" operator="greaterThan">
      <formula>18.5</formula>
    </cfRule>
  </conditionalFormatting>
  <conditionalFormatting sqref="B13">
    <cfRule type="cellIs" dxfId="8" priority="11" operator="notBetween">
      <formula>0.2</formula>
      <formula>2.2</formula>
    </cfRule>
  </conditionalFormatting>
  <conditionalFormatting sqref="B18">
    <cfRule type="cellIs" dxfId="7" priority="10" operator="notBetween">
      <formula>0.8</formula>
      <formula>2</formula>
    </cfRule>
  </conditionalFormatting>
  <conditionalFormatting sqref="B23">
    <cfRule type="cellIs" dxfId="6" priority="9" operator="notBetween">
      <formula>0.8</formula>
      <formula>2</formula>
    </cfRule>
  </conditionalFormatting>
  <conditionalFormatting sqref="B25">
    <cfRule type="cellIs" dxfId="5" priority="8" operator="greaterThan">
      <formula>$B$27</formula>
    </cfRule>
  </conditionalFormatting>
  <conditionalFormatting sqref="B27">
    <cfRule type="cellIs" dxfId="4" priority="7" operator="notBetween">
      <formula>1</formula>
      <formula>4.8</formula>
    </cfRule>
  </conditionalFormatting>
  <conditionalFormatting sqref="B33">
    <cfRule type="cellIs" dxfId="3" priority="6" operator="lessThan">
      <formula>$B$32</formula>
    </cfRule>
  </conditionalFormatting>
  <conditionalFormatting sqref="B36">
    <cfRule type="cellIs" priority="5" operator="notBetween">
      <formula>0.2</formula>
      <formula>1</formula>
    </cfRule>
  </conditionalFormatting>
  <conditionalFormatting sqref="B65">
    <cfRule type="cellIs" dxfId="2" priority="4" operator="lessThan">
      <formula>45</formula>
    </cfRule>
  </conditionalFormatting>
  <conditionalFormatting sqref="B66">
    <cfRule type="cellIs" dxfId="1" priority="3" operator="lessThan">
      <formula>10</formula>
    </cfRule>
  </conditionalFormatting>
  <conditionalFormatting sqref="B46">
    <cfRule type="expression" dxfId="0" priority="1">
      <formula>$B$45+$B$46&lt;16</formula>
    </cfRule>
  </conditionalFormatting>
  <dataValidations count="1">
    <dataValidation type="list" allowBlank="1" showInputMessage="1" showErrorMessage="1" sqref="B45" xr:uid="{00000000-0002-0000-0000-000000000000}">
      <formula1>"0, 20"</formula1>
    </dataValidation>
  </dataValidations>
  <pageMargins left="0.7" right="0.7" top="0.75" bottom="0.75" header="0.3" footer="0.3"/>
  <pageSetup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R822"/>
  <sheetViews>
    <sheetView topLeftCell="A52" zoomScaleNormal="100" workbookViewId="0">
      <selection activeCell="B78" sqref="B78"/>
    </sheetView>
  </sheetViews>
  <sheetFormatPr defaultRowHeight="14.5" x14ac:dyDescent="0.3"/>
  <cols>
    <col min="2" max="2" width="25" customWidth="1"/>
    <col min="4" max="4" width="12.19921875" bestFit="1" customWidth="1"/>
    <col min="27" max="28" width="12.19921875" customWidth="1"/>
    <col min="29" max="29" width="11" customWidth="1"/>
    <col min="30" max="30" width="13.796875" customWidth="1"/>
    <col min="31" max="31" width="12.19921875" customWidth="1"/>
    <col min="32" max="32" width="13.19921875" customWidth="1"/>
    <col min="33" max="33" width="9.59765625" customWidth="1"/>
    <col min="34" max="34" width="14.19921875" customWidth="1"/>
    <col min="35" max="35" width="15" customWidth="1"/>
    <col min="36" max="36" width="12.796875" customWidth="1"/>
    <col min="37" max="37" width="14.19921875" customWidth="1"/>
    <col min="38" max="38" width="13.796875" customWidth="1"/>
    <col min="39" max="41" width="15.59765625" customWidth="1"/>
    <col min="42" max="42" width="8" bestFit="1" customWidth="1"/>
    <col min="43" max="43" width="11.796875" customWidth="1"/>
    <col min="44" max="44" width="18.796875" customWidth="1"/>
    <col min="45" max="45" width="14.59765625" customWidth="1"/>
    <col min="46" max="46" width="11.796875" style="55" customWidth="1"/>
    <col min="47" max="47" width="13.59765625" style="55" customWidth="1"/>
    <col min="48" max="48" width="13.796875" customWidth="1"/>
    <col min="49" max="49" width="14" customWidth="1"/>
    <col min="52" max="52" width="10.19921875" bestFit="1" customWidth="1"/>
    <col min="54" max="54" width="9.3984375" customWidth="1"/>
    <col min="55" max="55" width="10.3984375" customWidth="1"/>
    <col min="56" max="56" width="13.796875" customWidth="1"/>
    <col min="62" max="62" width="12" bestFit="1" customWidth="1"/>
    <col min="66" max="67" width="12.19921875" bestFit="1" customWidth="1"/>
  </cols>
  <sheetData>
    <row r="1" spans="1:70" ht="48" customHeight="1" thickBot="1" x14ac:dyDescent="0.35">
      <c r="A1" s="263" t="s">
        <v>323</v>
      </c>
      <c r="B1" s="263"/>
      <c r="C1" s="263"/>
      <c r="D1" s="263"/>
      <c r="E1" s="263"/>
      <c r="F1" s="263"/>
      <c r="G1" s="263"/>
      <c r="H1" s="263"/>
      <c r="I1" s="263"/>
      <c r="J1" s="263"/>
      <c r="K1" s="263"/>
      <c r="L1" s="263"/>
      <c r="M1" s="263"/>
      <c r="N1" s="263"/>
      <c r="O1" s="263"/>
      <c r="P1" s="263"/>
      <c r="Q1" s="263"/>
      <c r="R1" s="263"/>
      <c r="S1" s="263"/>
      <c r="BI1" s="31"/>
      <c r="BJ1" s="31"/>
      <c r="BK1" s="31"/>
      <c r="BL1" s="31"/>
      <c r="BM1" s="31"/>
      <c r="BN1" s="31">
        <f>B76</f>
        <v>2.5330295910584448E-14</v>
      </c>
      <c r="BO1" s="238">
        <f>B77</f>
        <v>1.9951947466299229E-6</v>
      </c>
    </row>
    <row r="2" spans="1:70" x14ac:dyDescent="0.3">
      <c r="A2" t="s">
        <v>16</v>
      </c>
      <c r="B2" s="7">
        <f>Sheet1!B13*1000</f>
        <v>2000</v>
      </c>
      <c r="C2" t="s">
        <v>14</v>
      </c>
      <c r="D2">
        <f>B2*1000</f>
        <v>2000000</v>
      </c>
      <c r="V2" s="8"/>
      <c r="W2" s="9"/>
      <c r="X2" s="264" t="s">
        <v>17</v>
      </c>
      <c r="Y2" s="264"/>
      <c r="Z2" s="264"/>
      <c r="AA2" s="264"/>
      <c r="AB2" s="264"/>
      <c r="AC2" s="264"/>
      <c r="AD2" s="264"/>
      <c r="AE2" s="264"/>
      <c r="AF2" s="264"/>
      <c r="AG2" s="257" t="s">
        <v>18</v>
      </c>
      <c r="AH2" s="257"/>
      <c r="AI2" s="257"/>
      <c r="AJ2" s="257"/>
      <c r="AK2" s="257"/>
      <c r="AL2" s="257"/>
      <c r="AM2" s="257"/>
      <c r="AN2" s="257"/>
      <c r="AO2" s="257"/>
      <c r="AP2" s="257"/>
      <c r="AQ2" s="257"/>
      <c r="AR2" s="10"/>
      <c r="AS2" s="11"/>
      <c r="AT2" s="258" t="s">
        <v>19</v>
      </c>
      <c r="AU2" s="259"/>
      <c r="AV2" s="260" t="s">
        <v>20</v>
      </c>
      <c r="AW2" s="261"/>
      <c r="AX2" s="260" t="s">
        <v>20</v>
      </c>
      <c r="AY2" s="261"/>
      <c r="AZ2" s="260" t="s">
        <v>20</v>
      </c>
      <c r="BA2" s="261"/>
      <c r="BB2" s="262" t="s">
        <v>21</v>
      </c>
      <c r="BC2" s="262"/>
      <c r="BD2" s="262"/>
      <c r="BE2" s="31"/>
      <c r="BF2" s="262" t="s">
        <v>107</v>
      </c>
      <c r="BG2" s="262"/>
      <c r="BH2" s="262"/>
      <c r="BI2" s="31"/>
      <c r="BJ2" s="31"/>
      <c r="BK2" s="31"/>
      <c r="BL2" s="31"/>
      <c r="BM2" s="31"/>
      <c r="BN2" s="31"/>
    </row>
    <row r="3" spans="1:70" ht="29" x14ac:dyDescent="0.3">
      <c r="A3" t="s">
        <v>22</v>
      </c>
      <c r="B3" s="7">
        <v>0.8</v>
      </c>
      <c r="C3" t="s">
        <v>0</v>
      </c>
      <c r="V3" s="12"/>
      <c r="W3" s="13" t="s">
        <v>23</v>
      </c>
      <c r="X3" s="208" t="s">
        <v>24</v>
      </c>
      <c r="Y3" s="14" t="s">
        <v>25</v>
      </c>
      <c r="Z3" s="14" t="s">
        <v>26</v>
      </c>
      <c r="AA3" s="14" t="s">
        <v>27</v>
      </c>
      <c r="AB3" s="14" t="s">
        <v>28</v>
      </c>
      <c r="AC3" s="14" t="s">
        <v>29</v>
      </c>
      <c r="AD3" s="14" t="s">
        <v>30</v>
      </c>
      <c r="AE3" s="14" t="s">
        <v>31</v>
      </c>
      <c r="AF3" s="14" t="s">
        <v>32</v>
      </c>
      <c r="AG3" s="15" t="s">
        <v>33</v>
      </c>
      <c r="AH3" s="16" t="s">
        <v>34</v>
      </c>
      <c r="AI3" s="16" t="s">
        <v>35</v>
      </c>
      <c r="AJ3" s="16" t="s">
        <v>36</v>
      </c>
      <c r="AK3" s="16" t="s">
        <v>37</v>
      </c>
      <c r="AL3" s="16" t="s">
        <v>38</v>
      </c>
      <c r="AM3" s="16" t="s">
        <v>39</v>
      </c>
      <c r="AN3" s="84" t="s">
        <v>216</v>
      </c>
      <c r="AO3" s="84" t="s">
        <v>217</v>
      </c>
      <c r="AP3" s="16" t="s">
        <v>40</v>
      </c>
      <c r="AQ3" s="16" t="s">
        <v>41</v>
      </c>
      <c r="AR3" s="17" t="s">
        <v>42</v>
      </c>
      <c r="AS3" s="18" t="s">
        <v>43</v>
      </c>
      <c r="AT3" s="19" t="s">
        <v>44</v>
      </c>
      <c r="AU3" s="20" t="s">
        <v>45</v>
      </c>
      <c r="AV3" s="21" t="s">
        <v>46</v>
      </c>
      <c r="AW3" s="22" t="s">
        <v>47</v>
      </c>
      <c r="AX3" s="21" t="s">
        <v>48</v>
      </c>
      <c r="AY3" s="22" t="s">
        <v>49</v>
      </c>
      <c r="AZ3" s="21" t="s">
        <v>50</v>
      </c>
      <c r="BA3" s="22" t="s">
        <v>51</v>
      </c>
      <c r="BB3" s="23" t="s">
        <v>52</v>
      </c>
      <c r="BC3" s="23" t="s">
        <v>53</v>
      </c>
      <c r="BD3" s="23" t="s">
        <v>102</v>
      </c>
      <c r="BE3" s="41"/>
      <c r="BF3" s="23" t="s">
        <v>52</v>
      </c>
      <c r="BG3" s="23" t="s">
        <v>53</v>
      </c>
      <c r="BH3" s="23" t="s">
        <v>102</v>
      </c>
      <c r="BI3" s="31"/>
      <c r="BJ3" s="31"/>
      <c r="BK3" s="31"/>
      <c r="BL3" s="84" t="s">
        <v>381</v>
      </c>
      <c r="BM3" s="84" t="s">
        <v>382</v>
      </c>
      <c r="BN3" s="31"/>
      <c r="BO3" s="31" t="s">
        <v>385</v>
      </c>
      <c r="BP3" s="31" t="s">
        <v>386</v>
      </c>
      <c r="BQ3" s="31" t="s">
        <v>383</v>
      </c>
      <c r="BR3" s="31" t="s">
        <v>384</v>
      </c>
    </row>
    <row r="4" spans="1:70" x14ac:dyDescent="0.3">
      <c r="A4" s="45" t="s">
        <v>54</v>
      </c>
      <c r="B4" s="7">
        <v>70</v>
      </c>
      <c r="C4" t="s">
        <v>124</v>
      </c>
      <c r="D4">
        <f>B4/1000000</f>
        <v>6.9999999999999994E-5</v>
      </c>
      <c r="V4" s="24">
        <v>1</v>
      </c>
      <c r="W4" s="43">
        <f>10*10^V4</f>
        <v>100</v>
      </c>
      <c r="X4" s="25">
        <f>DC_gain_power</f>
        <v>31.450501351730402</v>
      </c>
      <c r="Y4" s="26">
        <f>20*LOG(1/SQRT((W4/fp)^2+1))</f>
        <v>-6.3719335067910499E-2</v>
      </c>
      <c r="Z4" s="26">
        <f>-180/PI()*ATAN(W4/fp)</f>
        <v>-6.9316235812564422</v>
      </c>
      <c r="AA4" s="26">
        <f>20*LOG(SQRT((W4/fzRHP)^2+1))</f>
        <v>3.5074171326026072E-7</v>
      </c>
      <c r="AB4" s="26">
        <f>-180/PI()*ATAN(W4/fzRHP)</f>
        <v>-1.6282616084077724E-2</v>
      </c>
      <c r="AC4" s="26">
        <f>20*LOG(SQRT((W4/fzESR)^2+1))</f>
        <v>8.2983078609852698E-10</v>
      </c>
      <c r="AD4" s="26">
        <f>180/PI()*ATAN(W4/fzESR)</f>
        <v>7.9199999994955604E-4</v>
      </c>
      <c r="AE4" s="26">
        <f>X4+Y4+AA4+AC4</f>
        <v>31.386782368234037</v>
      </c>
      <c r="AF4" s="26">
        <f>Z4+AB4+AD4</f>
        <v>-6.9471141973405697</v>
      </c>
      <c r="AG4" s="26">
        <f t="shared" ref="AG4:AG67" si="0">DC_gain_comp</f>
        <v>64.037843837695164</v>
      </c>
      <c r="AH4" s="26">
        <f>20*LOG(1/SQRT((W4/fp_comp1)^2+1))</f>
        <v>-80.314592236029512</v>
      </c>
      <c r="AI4" s="26">
        <f>-180/PI()*ATAN(W4/fp_comp1)</f>
        <v>-89.994474227238584</v>
      </c>
      <c r="AJ4" s="26">
        <f>20*LOG(SQRT((W4/fz_comp)^2+1))</f>
        <v>0.26087087024966465</v>
      </c>
      <c r="AK4" s="26">
        <f>180/PI()*ATAN(W4/fz_comp)</f>
        <v>13.972277525588098</v>
      </c>
      <c r="AL4" s="27">
        <f>20*LOG(1/SQRT((W4/fp_comp2)^2+1))</f>
        <v>-6.1722936711633522E-9</v>
      </c>
      <c r="AM4" s="26">
        <f>-180/PI()*ATAN(W4/fp_comp2)</f>
        <v>-2.1599999989767192E-3</v>
      </c>
      <c r="AN4" s="26">
        <f t="shared" ref="AN4:AN67" si="1">20*LOG(1/SQRT((W4/fp3p)^2+1))</f>
        <v>-1.1299582314230418E-8</v>
      </c>
      <c r="AO4" s="26">
        <f t="shared" ref="AO4:AO67" si="2">-180/PI()*ATAN(W4/fp3p)</f>
        <v>-2.9225481498246423E-3</v>
      </c>
      <c r="AP4" s="26">
        <f>AG4+AH4+AJ4+AL4+AN4</f>
        <v>-16.01587754555656</v>
      </c>
      <c r="AQ4" s="26">
        <f>AI4+AK4+AM4+AO4</f>
        <v>-76.027279249799292</v>
      </c>
      <c r="AR4" s="25">
        <f t="shared" ref="AR4:AR67" si="3">-20*LOG(GmPS*Rsns)</f>
        <v>18.562359853877492</v>
      </c>
      <c r="AS4" s="25">
        <f t="shared" ref="AS4:AS67" si="4">20*LOG(Vref/Vout)</f>
        <v>-26.843517049310353</v>
      </c>
      <c r="AT4" s="56">
        <f>AE4+AP4</f>
        <v>15.370904822677478</v>
      </c>
      <c r="AU4" s="57">
        <f>AF4+AQ4</f>
        <v>-82.97439344713986</v>
      </c>
      <c r="AV4" s="26">
        <f>20*LOG(SQRT((W4/fz_ff)^2+1))</f>
        <v>4.2430408528344531E-14</v>
      </c>
      <c r="AW4" s="26">
        <f>180/PI()*ATAN(W4/fz_ff)</f>
        <v>5.7295779513082128E-6</v>
      </c>
      <c r="AX4" s="27">
        <f>20*LOG(1/SQRT((W4/fp_ff)^2+1))</f>
        <v>-4.2430408528344739E-14</v>
      </c>
      <c r="AY4" s="26">
        <f>-180/PI()*ATAN(W4/fp_ff)</f>
        <v>-5.7295779513082128E-6</v>
      </c>
      <c r="AZ4" s="28">
        <f t="shared" ref="AZ4:BA6" si="5">AV4+AX4</f>
        <v>-2.0825927897834712E-28</v>
      </c>
      <c r="BA4" s="29">
        <f t="shared" si="5"/>
        <v>0</v>
      </c>
      <c r="BB4" s="5">
        <f>AT4+AZ4+BL4+BQ4</f>
        <v>15.370904649250367</v>
      </c>
      <c r="BC4" s="5">
        <f>AU4+BA4+BM4+BR4</f>
        <v>-82.987265070819632</v>
      </c>
      <c r="BD4" s="5">
        <f>BC4+180</f>
        <v>97.012734929180368</v>
      </c>
      <c r="BE4" s="31"/>
      <c r="BF4" s="40">
        <f t="shared" ref="BF4:BH6" si="6">ROUND(BB4,0)</f>
        <v>15</v>
      </c>
      <c r="BG4" s="40">
        <f t="shared" si="6"/>
        <v>-83</v>
      </c>
      <c r="BH4" s="40">
        <f t="shared" si="6"/>
        <v>97</v>
      </c>
      <c r="BI4" s="31" t="s">
        <v>108</v>
      </c>
      <c r="BJ4" s="42">
        <f>LOOKUP(1,0/(BF4:BF822=0),W4:W822)</f>
        <v>1047.1285480508998</v>
      </c>
      <c r="BK4" s="31"/>
      <c r="BL4" s="26">
        <f t="shared" ref="BL4:BL67" si="7">20*LOG(1/SQRT((W4/fp_comp2p)^2+1))</f>
        <v>-2.7432416310866624E-9</v>
      </c>
      <c r="BM4" s="26">
        <f t="shared" ref="BM4:BM67" si="8">-180/PI()*ATAN(W4/fp_comp2p)</f>
        <v>-1.439999999696806E-3</v>
      </c>
      <c r="BN4" s="31"/>
      <c r="BO4" t="str">
        <f>COMPLEX(0,W4)</f>
        <v>100i</v>
      </c>
      <c r="BP4" t="str">
        <f>IMDIV(1,IMSUM(1,IMPRODUCT($BO$1,BO4),IMPRODUCT(IMPOWER(BO4,2),$BN$1)))</f>
        <v>0.999999960445284-0.000199519466821595i</v>
      </c>
      <c r="BQ4">
        <f>20*LOG(IMABS(BP4))</f>
        <v>-1.7068386970203128E-7</v>
      </c>
      <c r="BR4">
        <f>IMARGUMENT(BP4)*180/PI()</f>
        <v>-1.1431623680062383E-2</v>
      </c>
    </row>
    <row r="5" spans="1:70" x14ac:dyDescent="0.3">
      <c r="A5" s="66" t="s">
        <v>55</v>
      </c>
      <c r="B5" s="7">
        <v>118</v>
      </c>
      <c r="C5" t="s">
        <v>56</v>
      </c>
      <c r="D5">
        <f>B5/1000</f>
        <v>0.11799999999999999</v>
      </c>
      <c r="V5" s="24">
        <v>1.01</v>
      </c>
      <c r="W5" s="30">
        <f>10*10^V5</f>
        <v>102.32929922807543</v>
      </c>
      <c r="X5" s="25">
        <f t="shared" ref="X5:X68" si="9">DC_gain_power</f>
        <v>31.450501351730402</v>
      </c>
      <c r="Y5" s="26">
        <f>20*LOG(1/SQRT((W5/fp)^2+1))</f>
        <v>-6.6699389608804879E-2</v>
      </c>
      <c r="Z5" s="26">
        <f>-180/PI()*ATAN(W5/fp)</f>
        <v>-7.0914563913986024</v>
      </c>
      <c r="AA5" s="26">
        <f>20*LOG(SQRT((W5/fzRHP)^2+1))</f>
        <v>3.6727165855607783E-7</v>
      </c>
      <c r="AB5" s="26">
        <f>-180/PI()*ATAN(W5/fzRHP)</f>
        <v>-1.6661886913695356E-2</v>
      </c>
      <c r="AC5" s="26">
        <f>20*LOG(SQRT((W5/fzESR)^2+1))</f>
        <v>8.6894005082823766E-10</v>
      </c>
      <c r="AD5" s="26">
        <f>180/PI()*ATAN(W5/fzESR)</f>
        <v>8.1044804983230567E-4</v>
      </c>
      <c r="AE5" s="26">
        <f>X5+Y5+AA5+AC5</f>
        <v>31.383802330262199</v>
      </c>
      <c r="AF5" s="26">
        <f>Z5+AB5+AD5</f>
        <v>-7.1073078302624655</v>
      </c>
      <c r="AG5" s="26">
        <f t="shared" si="0"/>
        <v>64.037843837695164</v>
      </c>
      <c r="AH5" s="26">
        <f>20*LOG(1/SQRT((W5/fp_comp1)^2+1))</f>
        <v>-80.514592234211463</v>
      </c>
      <c r="AI5" s="26">
        <f>-180/PI()*ATAN(W5/fp_comp1)</f>
        <v>-89.99460000918225</v>
      </c>
      <c r="AJ5" s="26">
        <f>20*LOG(SQRT((W5/fz_comp)^2+1))</f>
        <v>0.27278700621403795</v>
      </c>
      <c r="AK5" s="26">
        <f>180/PI()*ATAN(W5/fz_comp)</f>
        <v>14.284556127114161</v>
      </c>
      <c r="AL5" s="27">
        <f>20*LOG(1/SQRT((W5/fp_comp2)^2+1))</f>
        <v>-6.4631830516607315E-9</v>
      </c>
      <c r="AM5" s="26">
        <f>-180/PI()*ATAN(W5/fp_comp2)</f>
        <v>-2.2103128622299644E-3</v>
      </c>
      <c r="AN5" s="26">
        <f t="shared" si="1"/>
        <v>-1.1832114800449174E-8</v>
      </c>
      <c r="AO5" s="26">
        <f t="shared" si="2"/>
        <v>-2.990623041196403E-3</v>
      </c>
      <c r="AP5" s="26">
        <f t="shared" ref="AP5:AP68" si="10">AG5+AH5+AJ5+AL5+AN5</f>
        <v>-16.203961408597557</v>
      </c>
      <c r="AQ5" s="26">
        <f t="shared" ref="AQ5:AQ68" si="11">AI5+AK5+AM5+AO5</f>
        <v>-75.715244817971524</v>
      </c>
      <c r="AR5" s="25">
        <f t="shared" si="3"/>
        <v>18.562359853877492</v>
      </c>
      <c r="AS5" s="25">
        <f t="shared" si="4"/>
        <v>-26.843517049310353</v>
      </c>
      <c r="AT5" s="56">
        <f t="shared" ref="AT5:AT68" si="12">AE5+AP5</f>
        <v>15.179840921664642</v>
      </c>
      <c r="AU5" s="57">
        <f>AF5+AQ5</f>
        <v>-82.822552648233994</v>
      </c>
      <c r="AV5" s="26">
        <f>20*LOG(SQRT((W5/fz_ff)^2+1))</f>
        <v>4.6287718394557659E-14</v>
      </c>
      <c r="AW5" s="26">
        <f>180/PI()*ATAN(W5/fz_ff)</f>
        <v>5.8630369663000141E-6</v>
      </c>
      <c r="AX5" s="27">
        <f>20*LOG(1/SQRT((W5/fp_ff)^2+1))</f>
        <v>-4.6287718394557899E-14</v>
      </c>
      <c r="AY5" s="26">
        <f>-180/PI()*ATAN(W5/fp_ff)</f>
        <v>-5.8630369663000141E-6</v>
      </c>
      <c r="AZ5" s="28">
        <f t="shared" si="5"/>
        <v>-2.3981371518718759E-28</v>
      </c>
      <c r="BA5" s="29">
        <f t="shared" si="5"/>
        <v>0</v>
      </c>
      <c r="BB5" s="5">
        <f t="shared" ref="BB5:BB68" si="13">AT5+AZ5+BL5+BQ5</f>
        <v>15.179840740064167</v>
      </c>
      <c r="BC5" s="5">
        <f t="shared" ref="BC5:BC68" si="14">AU5+BA5+BM5+BR5</f>
        <v>-82.835724090537568</v>
      </c>
      <c r="BD5" s="5">
        <f>BC5+180</f>
        <v>97.164275909462432</v>
      </c>
      <c r="BE5" s="41"/>
      <c r="BF5" s="40">
        <f t="shared" si="6"/>
        <v>15</v>
      </c>
      <c r="BG5" s="40">
        <f t="shared" si="6"/>
        <v>-83</v>
      </c>
      <c r="BH5" s="40">
        <f t="shared" si="6"/>
        <v>97</v>
      </c>
      <c r="BI5" s="31" t="s">
        <v>109</v>
      </c>
      <c r="BJ5" s="31">
        <f>LOOKUP(1,0/(BF4:BF822=0),BH4:BH822)</f>
        <v>107</v>
      </c>
      <c r="BK5" s="31"/>
      <c r="BL5" s="26">
        <f t="shared" si="7"/>
        <v>-2.8725251572593887E-9</v>
      </c>
      <c r="BM5" s="26">
        <f t="shared" si="8"/>
        <v>-1.4735419085594079E-3</v>
      </c>
      <c r="BN5" s="31"/>
      <c r="BO5" s="238" t="str">
        <f t="shared" ref="BO5:BO68" si="15">COMPLEX(0,W5)</f>
        <v>102.329299228075i</v>
      </c>
      <c r="BP5" s="238" t="str">
        <f t="shared" ref="BP5:BP68" si="16">IMDIV(1,IMSUM(1,IMPRODUCT($BO$1,BO5),IMPRODUCT(IMPOWER(BO5,2),$BN$1)))</f>
        <v>0.999999958581128-0.000204166871843969i</v>
      </c>
      <c r="BQ5" s="238">
        <f t="shared" ref="BQ5:BQ68" si="17">20*LOG(IMABS(BP5))</f>
        <v>-1.7872795014654728E-7</v>
      </c>
      <c r="BR5" s="238">
        <f t="shared" ref="BR5:BR68" si="18">IMARGUMENT(BP5)*180/PI()</f>
        <v>-1.1697900395022755E-2</v>
      </c>
    </row>
    <row r="6" spans="1:70" x14ac:dyDescent="0.3">
      <c r="A6" s="45" t="s">
        <v>57</v>
      </c>
      <c r="B6" s="7">
        <v>1</v>
      </c>
      <c r="C6" t="s">
        <v>58</v>
      </c>
      <c r="D6" s="45"/>
      <c r="V6" s="24">
        <v>1.02</v>
      </c>
      <c r="W6" s="32">
        <f>10*10^V6</f>
        <v>104.71285480508999</v>
      </c>
      <c r="X6" s="25">
        <f t="shared" si="9"/>
        <v>31.450501351730402</v>
      </c>
      <c r="Y6" s="26">
        <f t="shared" ref="Y6:Y69" si="19">20*LOG(1/SQRT((W6/fp)^2+1))</f>
        <v>-6.9817699652747311E-2</v>
      </c>
      <c r="Z6" s="26">
        <f t="shared" ref="Z6:Z69" si="20">-180/PI()*ATAN(W6/fp)</f>
        <v>-7.2548974033840254</v>
      </c>
      <c r="AA6" s="26">
        <f t="shared" ref="AA6:AA69" si="21">20*LOG(SQRT((W6/fzRHP)^2+1))</f>
        <v>3.8458063958714408E-7</v>
      </c>
      <c r="AB6" s="26">
        <f t="shared" ref="AB6:AB69" si="22">-180/PI()*ATAN(W6/fzRHP)</f>
        <v>-1.7049992094307721E-2</v>
      </c>
      <c r="AC6" s="26">
        <f>20*LOG(SQRT((W6/fzESR)^2+1))</f>
        <v>9.0989118101869612E-10</v>
      </c>
      <c r="AD6" s="26">
        <f t="shared" ref="AD6:AD69" si="23">180/PI()*ATAN(W6/fzESR)</f>
        <v>8.2932580999839529E-4</v>
      </c>
      <c r="AE6" s="26">
        <f>X6+Y6+AA6+AC6</f>
        <v>31.380684037568187</v>
      </c>
      <c r="AF6" s="26">
        <f>Z6+AB6+AD6</f>
        <v>-7.2711180696683355</v>
      </c>
      <c r="AG6" s="26">
        <f t="shared" si="0"/>
        <v>64.037843837695164</v>
      </c>
      <c r="AH6" s="26">
        <f t="shared" ref="AH6:AH69" si="24">20*LOG(1/SQRT((W6/fp_comp1)^2+1))</f>
        <v>-80.714592232475226</v>
      </c>
      <c r="AI6" s="26">
        <f t="shared" ref="AI6:AI69" si="25">-180/PI()*ATAN(W6/fp_comp1)</f>
        <v>-89.994722927979367</v>
      </c>
      <c r="AJ6" s="26">
        <f>20*LOG(SQRT((W6/fz_comp)^2+1))</f>
        <v>0.28522978819817513</v>
      </c>
      <c r="AK6" s="26">
        <f t="shared" ref="AK6:AK69" si="26">180/PI()*ATAN(W6/fz_comp)</f>
        <v>14.603213791507347</v>
      </c>
      <c r="AL6" s="27">
        <f t="shared" ref="AL6:AL69" si="27">20*LOG(1/SQRT((W6/fp_comp2)^2+1))</f>
        <v>-6.7677851687529148E-9</v>
      </c>
      <c r="AM6" s="26">
        <f t="shared" ref="AM6:AM69" si="28">-180/PI()*ATAN(W6/fp_comp2)</f>
        <v>-2.2617976626150599E-3</v>
      </c>
      <c r="AN6" s="26">
        <f t="shared" si="1"/>
        <v>-1.2389744873380862E-8</v>
      </c>
      <c r="AO6" s="26">
        <f t="shared" si="2"/>
        <v>-3.0602836004786581E-3</v>
      </c>
      <c r="AP6" s="26">
        <f t="shared" si="10"/>
        <v>-16.391518625739415</v>
      </c>
      <c r="AQ6" s="26">
        <f t="shared" si="11"/>
        <v>-75.396831217735112</v>
      </c>
      <c r="AR6" s="25">
        <f t="shared" si="3"/>
        <v>18.562359853877492</v>
      </c>
      <c r="AS6" s="25">
        <f t="shared" si="4"/>
        <v>-26.843517049310353</v>
      </c>
      <c r="AT6" s="56">
        <f t="shared" si="12"/>
        <v>14.989165411828772</v>
      </c>
      <c r="AU6" s="57">
        <f>AF6+AQ6</f>
        <v>-82.667949287403445</v>
      </c>
      <c r="AV6" s="26">
        <f t="shared" ref="AV6:AV69" si="29">20*LOG(SQRT((W6/fz_ff)^2+1))</f>
        <v>4.6287718394557659E-14</v>
      </c>
      <c r="AW6" s="26">
        <f t="shared" ref="AW6:AW69" si="30">180/PI()*ATAN(W6/fz_ff)</f>
        <v>5.9996046410978165E-6</v>
      </c>
      <c r="AX6" s="27">
        <f t="shared" ref="AX6:AX69" si="31">20*LOG(1/SQRT((W6/fp_ff)^2+1))</f>
        <v>-4.6287718394557899E-14</v>
      </c>
      <c r="AY6" s="26">
        <f t="shared" ref="AY6:AY69" si="32">-180/PI()*ATAN(W6/fp_ff)</f>
        <v>-5.9996046410978165E-6</v>
      </c>
      <c r="AZ6" s="28">
        <f t="shared" si="5"/>
        <v>-2.3981371518718759E-28</v>
      </c>
      <c r="BA6" s="29">
        <f t="shared" si="5"/>
        <v>0</v>
      </c>
      <c r="BB6" s="5">
        <f t="shared" si="13"/>
        <v>14.989165221669722</v>
      </c>
      <c r="BC6" s="5">
        <f t="shared" si="14"/>
        <v>-82.681427532003227</v>
      </c>
      <c r="BD6" s="5">
        <f>BC6+180</f>
        <v>97.318572467996773</v>
      </c>
      <c r="BE6" s="31"/>
      <c r="BF6" s="40">
        <f t="shared" si="6"/>
        <v>15</v>
      </c>
      <c r="BG6" s="40">
        <f t="shared" si="6"/>
        <v>-83</v>
      </c>
      <c r="BH6" s="40">
        <f t="shared" si="6"/>
        <v>97</v>
      </c>
      <c r="BI6" s="31" t="s">
        <v>110</v>
      </c>
      <c r="BJ6" s="31" t="e">
        <f>LOOKUP(1,0/(BH4:BH822=0),BF4:BF822)</f>
        <v>#N/A</v>
      </c>
      <c r="BK6" s="31"/>
      <c r="BL6" s="26">
        <f t="shared" si="7"/>
        <v>-3.0079032330247642E-9</v>
      </c>
      <c r="BM6" s="26">
        <f t="shared" si="8"/>
        <v>-1.5078651088451824E-3</v>
      </c>
      <c r="BN6" s="31"/>
      <c r="BO6" s="238" t="str">
        <f t="shared" si="15"/>
        <v>104.71285480509i</v>
      </c>
      <c r="BP6" s="238" t="str">
        <f t="shared" si="16"/>
        <v>0.999999956629116-0.000208922528808608i</v>
      </c>
      <c r="BQ6" s="238">
        <f t="shared" si="17"/>
        <v>-1.8715114630687406E-7</v>
      </c>
      <c r="BR6" s="238">
        <f t="shared" si="18"/>
        <v>-1.1970379490936002E-2</v>
      </c>
    </row>
    <row r="7" spans="1:70" x14ac:dyDescent="0.3">
      <c r="A7" t="s">
        <v>59</v>
      </c>
      <c r="B7" s="34">
        <f>Sheet1!B20</f>
        <v>1</v>
      </c>
      <c r="C7" t="s">
        <v>12</v>
      </c>
      <c r="D7">
        <f>B7/1000000</f>
        <v>9.9999999999999995E-7</v>
      </c>
      <c r="V7" s="24">
        <v>1.03</v>
      </c>
      <c r="W7" s="30">
        <f t="shared" ref="W7:W70" si="33">10*10^V7</f>
        <v>107.15193052376068</v>
      </c>
      <c r="X7" s="25">
        <f t="shared" si="9"/>
        <v>31.450501351730402</v>
      </c>
      <c r="Y7" s="26">
        <f t="shared" si="19"/>
        <v>-7.3080573128460544E-2</v>
      </c>
      <c r="Z7" s="26">
        <f t="shared" si="20"/>
        <v>-7.4220226304589669</v>
      </c>
      <c r="AA7" s="26">
        <f t="shared" si="21"/>
        <v>4.0270536636509694E-7</v>
      </c>
      <c r="AB7" s="26">
        <f t="shared" si="22"/>
        <v>-1.7447137404276218E-2</v>
      </c>
      <c r="AC7" s="26">
        <f t="shared" ref="AC7:AC70" si="34">20*LOG(SQRT((W7/fzESR)^2+1))</f>
        <v>9.5277289479678983E-10</v>
      </c>
      <c r="AD7" s="26">
        <f t="shared" si="23"/>
        <v>8.4864328968612497E-4</v>
      </c>
      <c r="AE7" s="26">
        <f t="shared" ref="AE7:AE70" si="35">X7+Y7+AA7+AC7</f>
        <v>31.377421182260083</v>
      </c>
      <c r="AF7" s="26">
        <f t="shared" ref="AF7:AF70" si="36">Z7+AB7+AD7</f>
        <v>-7.4386211245735572</v>
      </c>
      <c r="AG7" s="26">
        <f t="shared" si="0"/>
        <v>64.037843837695164</v>
      </c>
      <c r="AH7" s="26">
        <f t="shared" si="24"/>
        <v>-80.914592230817135</v>
      </c>
      <c r="AI7" s="26">
        <f t="shared" si="25"/>
        <v>-89.994843048803119</v>
      </c>
      <c r="AJ7" s="26">
        <f t="shared" ref="AJ7:AJ70" si="37">20*LOG(SQRT((W7/fz_comp)^2+1))</f>
        <v>0.29822088396979191</v>
      </c>
      <c r="AK7" s="26">
        <f t="shared" si="26"/>
        <v>14.92834058925401</v>
      </c>
      <c r="AL7" s="27">
        <f t="shared" si="27"/>
        <v>-7.0867403358796563E-9</v>
      </c>
      <c r="AM7" s="26">
        <f t="shared" si="28"/>
        <v>-2.3144816980543203E-3</v>
      </c>
      <c r="AN7" s="26">
        <f t="shared" si="1"/>
        <v>-1.2973656727161007E-8</v>
      </c>
      <c r="AO7" s="26">
        <f t="shared" si="2"/>
        <v>-3.1315667626211794E-3</v>
      </c>
      <c r="AP7" s="26">
        <f t="shared" si="10"/>
        <v>-16.578527529212579</v>
      </c>
      <c r="AQ7" s="26">
        <f t="shared" si="11"/>
        <v>-75.071948508009783</v>
      </c>
      <c r="AR7" s="25">
        <f t="shared" si="3"/>
        <v>18.562359853877492</v>
      </c>
      <c r="AS7" s="25">
        <f t="shared" si="4"/>
        <v>-26.843517049310353</v>
      </c>
      <c r="AT7" s="56">
        <f t="shared" si="12"/>
        <v>14.798893653047504</v>
      </c>
      <c r="AU7" s="57">
        <f t="shared" ref="AU7:AU70" si="38">AF7+AQ7</f>
        <v>-82.510569632583341</v>
      </c>
      <c r="AV7" s="26">
        <f t="shared" si="29"/>
        <v>5.0145028260770782E-14</v>
      </c>
      <c r="AW7" s="26">
        <f t="shared" si="30"/>
        <v>6.1393533856904841E-6</v>
      </c>
      <c r="AX7" s="27">
        <f t="shared" si="31"/>
        <v>-5.0145028260771079E-14</v>
      </c>
      <c r="AY7" s="26">
        <f t="shared" si="32"/>
        <v>-6.1393533856904841E-6</v>
      </c>
      <c r="AZ7" s="28">
        <f t="shared" ref="AZ7:AZ70" si="39">AV7+AX7</f>
        <v>-2.9661170036310044E-28</v>
      </c>
      <c r="BA7" s="29">
        <f t="shared" ref="BA7:BA70" si="40">AW7+AY7</f>
        <v>0</v>
      </c>
      <c r="BB7" s="5">
        <f t="shared" si="13"/>
        <v>14.79889345392654</v>
      </c>
      <c r="BC7" s="5">
        <f t="shared" si="14"/>
        <v>-82.524361825822282</v>
      </c>
      <c r="BD7" s="5">
        <f t="shared" ref="BD7:BD70" si="41">BC7+180</f>
        <v>97.475638174177718</v>
      </c>
      <c r="BE7" s="41"/>
      <c r="BF7" s="40">
        <f t="shared" ref="BF7:BF70" si="42">ROUND(BB7,0)</f>
        <v>15</v>
      </c>
      <c r="BG7" s="40">
        <f t="shared" ref="BG7:BG70" si="43">ROUND(BC7,0)</f>
        <v>-83</v>
      </c>
      <c r="BH7" s="40">
        <f t="shared" ref="BH7:BH70" si="44">ROUND(BD7,0)</f>
        <v>97</v>
      </c>
      <c r="BI7" s="31"/>
      <c r="BJ7" s="31"/>
      <c r="BK7" s="31"/>
      <c r="BL7" s="26">
        <f t="shared" si="7"/>
        <v>-3.149661299313278E-9</v>
      </c>
      <c r="BM7" s="26">
        <f t="shared" si="8"/>
        <v>-1.5429877991691434E-3</v>
      </c>
      <c r="BN7" s="31"/>
      <c r="BO7" s="238" t="str">
        <f t="shared" si="15"/>
        <v>107.151930523761i</v>
      </c>
      <c r="BP7" s="238" t="str">
        <f t="shared" si="16"/>
        <v>0.99999995458511-0.000213788959225236i</v>
      </c>
      <c r="BQ7" s="238">
        <f t="shared" si="17"/>
        <v>-1.9597130113563089E-7</v>
      </c>
      <c r="BR7" s="238">
        <f t="shared" si="18"/>
        <v>-1.2249205439777198E-2</v>
      </c>
    </row>
    <row r="8" spans="1:70" x14ac:dyDescent="0.3">
      <c r="A8" t="s">
        <v>60</v>
      </c>
      <c r="B8" s="237">
        <f>Sheet1!B33+Sheet1!B36</f>
        <v>11</v>
      </c>
      <c r="C8" t="s">
        <v>13</v>
      </c>
      <c r="D8">
        <f>B8/1000000</f>
        <v>1.1E-5</v>
      </c>
      <c r="V8" s="24">
        <v>1.04</v>
      </c>
      <c r="W8" s="32">
        <f t="shared" si="33"/>
        <v>109.64781961431854</v>
      </c>
      <c r="X8" s="25">
        <f t="shared" si="9"/>
        <v>31.450501351730402</v>
      </c>
      <c r="Y8" s="26">
        <f t="shared" si="19"/>
        <v>-7.6494595697138956E-2</v>
      </c>
      <c r="Z8" s="26">
        <f t="shared" si="20"/>
        <v>-7.5929093030733172</v>
      </c>
      <c r="AA8" s="26">
        <f t="shared" si="21"/>
        <v>4.2168428469039996E-7</v>
      </c>
      <c r="AB8" s="26">
        <f t="shared" si="22"/>
        <v>-1.7853533415148289E-2</v>
      </c>
      <c r="AC8" s="26">
        <f t="shared" si="34"/>
        <v>9.9767583894433544E-10</v>
      </c>
      <c r="AD8" s="26">
        <f t="shared" si="23"/>
        <v>8.6841073127890474E-4</v>
      </c>
      <c r="AE8" s="26">
        <f t="shared" si="35"/>
        <v>31.374007178715225</v>
      </c>
      <c r="AF8" s="26">
        <f t="shared" si="36"/>
        <v>-7.6098944257571866</v>
      </c>
      <c r="AG8" s="26">
        <f t="shared" si="0"/>
        <v>64.037843837695164</v>
      </c>
      <c r="AH8" s="26">
        <f t="shared" si="24"/>
        <v>-81.114592229233665</v>
      </c>
      <c r="AI8" s="26">
        <f t="shared" si="25"/>
        <v>-89.994960435343131</v>
      </c>
      <c r="AJ8" s="26">
        <f t="shared" si="37"/>
        <v>0.31178270859153734</v>
      </c>
      <c r="AK8" s="26">
        <f t="shared" si="26"/>
        <v>15.260025118752996</v>
      </c>
      <c r="AL8" s="27">
        <f t="shared" si="27"/>
        <v>-7.4207274395795739E-9</v>
      </c>
      <c r="AM8" s="26">
        <f t="shared" si="28"/>
        <v>-2.3683929023203334E-3</v>
      </c>
      <c r="AN8" s="26">
        <f t="shared" si="1"/>
        <v>-1.3585086629608966E-8</v>
      </c>
      <c r="AO8" s="26">
        <f t="shared" si="2"/>
        <v>-3.2045103228991959E-3</v>
      </c>
      <c r="AP8" s="26">
        <f t="shared" si="10"/>
        <v>-16.764965703952779</v>
      </c>
      <c r="AQ8" s="26">
        <f t="shared" si="11"/>
        <v>-74.740508219815368</v>
      </c>
      <c r="AR8" s="25">
        <f t="shared" si="3"/>
        <v>18.562359853877492</v>
      </c>
      <c r="AS8" s="25">
        <f t="shared" si="4"/>
        <v>-26.843517049310353</v>
      </c>
      <c r="AT8" s="56">
        <f t="shared" si="12"/>
        <v>14.609041474762446</v>
      </c>
      <c r="AU8" s="57">
        <f t="shared" si="38"/>
        <v>-82.350402645572558</v>
      </c>
      <c r="AV8" s="26">
        <f t="shared" si="29"/>
        <v>5.2073683193877346E-14</v>
      </c>
      <c r="AW8" s="26">
        <f t="shared" si="30"/>
        <v>6.2823572967121932E-6</v>
      </c>
      <c r="AX8" s="27">
        <f t="shared" si="31"/>
        <v>-5.2073683193877662E-14</v>
      </c>
      <c r="AY8" s="26">
        <f t="shared" si="32"/>
        <v>-6.2823572967121932E-6</v>
      </c>
      <c r="AZ8" s="28">
        <f t="shared" si="39"/>
        <v>-3.1554436208840472E-28</v>
      </c>
      <c r="BA8" s="29">
        <f t="shared" si="40"/>
        <v>0</v>
      </c>
      <c r="BB8" s="5">
        <f t="shared" si="13"/>
        <v>14.609041266257201</v>
      </c>
      <c r="BC8" s="5">
        <f t="shared" si="14"/>
        <v>-82.364516100253311</v>
      </c>
      <c r="BD8" s="5">
        <f t="shared" si="41"/>
        <v>97.635483899746689</v>
      </c>
      <c r="BE8" s="31"/>
      <c r="BF8" s="40">
        <f t="shared" si="42"/>
        <v>15</v>
      </c>
      <c r="BG8" s="40">
        <f t="shared" si="43"/>
        <v>-82</v>
      </c>
      <c r="BH8" s="40">
        <f t="shared" si="44"/>
        <v>98</v>
      </c>
      <c r="BL8" s="26">
        <f t="shared" si="7"/>
        <v>-3.2981002262949207E-9</v>
      </c>
      <c r="BM8" s="26">
        <f t="shared" si="8"/>
        <v>-1.5789286020464993E-3</v>
      </c>
      <c r="BO8" s="238" t="str">
        <f t="shared" si="15"/>
        <v>109.647819614319i</v>
      </c>
      <c r="BP8" s="238" t="str">
        <f t="shared" si="16"/>
        <v>0.999999952444772-0.00021876874333694i</v>
      </c>
      <c r="BQ8" s="238">
        <f t="shared" si="17"/>
        <v>-2.0520714573117977E-7</v>
      </c>
      <c r="BR8" s="238">
        <f t="shared" si="18"/>
        <v>-1.2534526078703168E-2</v>
      </c>
    </row>
    <row r="9" spans="1:70" x14ac:dyDescent="0.3">
      <c r="A9" t="s">
        <v>61</v>
      </c>
      <c r="B9" s="7">
        <f>Sheet1!B34</f>
        <v>2</v>
      </c>
      <c r="C9" t="s">
        <v>56</v>
      </c>
      <c r="D9">
        <f>B9/1000</f>
        <v>2E-3</v>
      </c>
      <c r="E9">
        <f>Sheet1!B11</f>
        <v>0.5</v>
      </c>
      <c r="V9" s="24">
        <v>1.05</v>
      </c>
      <c r="W9" s="30">
        <f t="shared" si="33"/>
        <v>112.20184543019636</v>
      </c>
      <c r="X9" s="25">
        <f t="shared" si="9"/>
        <v>31.450501351730402</v>
      </c>
      <c r="Y9" s="26">
        <f t="shared" si="19"/>
        <v>-8.0066642027989215E-2</v>
      </c>
      <c r="Z9" s="26">
        <f t="shared" si="20"/>
        <v>-7.7676358601572923</v>
      </c>
      <c r="AA9" s="26">
        <f t="shared" si="21"/>
        <v>4.4155765136982617E-7</v>
      </c>
      <c r="AB9" s="26">
        <f t="shared" si="22"/>
        <v>-1.8269395603304532E-2</v>
      </c>
      <c r="AC9" s="26">
        <f t="shared" si="34"/>
        <v>1.0446945175530127E-9</v>
      </c>
      <c r="AD9" s="26">
        <f t="shared" si="23"/>
        <v>8.8863861573590115E-4</v>
      </c>
      <c r="AE9" s="26">
        <f t="shared" si="35"/>
        <v>31.370435152304758</v>
      </c>
      <c r="AF9" s="26">
        <f t="shared" si="36"/>
        <v>-7.7850166171448612</v>
      </c>
      <c r="AG9" s="26">
        <f t="shared" si="0"/>
        <v>64.037843837695164</v>
      </c>
      <c r="AH9" s="26">
        <f t="shared" si="24"/>
        <v>-81.314592227721448</v>
      </c>
      <c r="AI9" s="26">
        <f t="shared" si="25"/>
        <v>-89.995075149839337</v>
      </c>
      <c r="AJ9" s="26">
        <f t="shared" si="37"/>
        <v>0.32593843728509203</v>
      </c>
      <c r="AK9" s="26">
        <f t="shared" si="26"/>
        <v>15.598354283074215</v>
      </c>
      <c r="AL9" s="27">
        <f t="shared" si="27"/>
        <v>-7.7704562248704169E-9</v>
      </c>
      <c r="AM9" s="26">
        <f t="shared" si="28"/>
        <v>-2.4235598598468188E-3</v>
      </c>
      <c r="AN9" s="26">
        <f t="shared" si="1"/>
        <v>-1.4225330636847723E-8</v>
      </c>
      <c r="AO9" s="26">
        <f t="shared" si="2"/>
        <v>-3.2791529569529436E-3</v>
      </c>
      <c r="AP9" s="26">
        <f t="shared" si="10"/>
        <v>-16.95080997473698</v>
      </c>
      <c r="AQ9" s="26">
        <f t="shared" si="11"/>
        <v>-74.402423579581921</v>
      </c>
      <c r="AR9" s="25">
        <f t="shared" si="3"/>
        <v>18.562359853877492</v>
      </c>
      <c r="AS9" s="25">
        <f t="shared" si="4"/>
        <v>-26.843517049310353</v>
      </c>
      <c r="AT9" s="56">
        <f t="shared" si="12"/>
        <v>14.419625177567777</v>
      </c>
      <c r="AU9" s="57">
        <f t="shared" si="38"/>
        <v>-82.187440196726783</v>
      </c>
      <c r="AV9" s="26">
        <f t="shared" si="29"/>
        <v>5.4002338126983911E-14</v>
      </c>
      <c r="AW9" s="26">
        <f t="shared" si="30"/>
        <v>6.4286921967294462E-6</v>
      </c>
      <c r="AX9" s="27">
        <f t="shared" si="31"/>
        <v>-5.4002338126984245E-14</v>
      </c>
      <c r="AY9" s="26">
        <f t="shared" si="32"/>
        <v>-6.4286921967294462E-6</v>
      </c>
      <c r="AZ9" s="28">
        <f t="shared" si="39"/>
        <v>-3.3447702381370901E-28</v>
      </c>
      <c r="BA9" s="29">
        <f t="shared" si="40"/>
        <v>0</v>
      </c>
      <c r="BB9" s="5">
        <f t="shared" si="13"/>
        <v>14.419624959235977</v>
      </c>
      <c r="BC9" s="5">
        <f t="shared" si="14"/>
        <v>-82.201882395988989</v>
      </c>
      <c r="BD9" s="5">
        <f t="shared" si="41"/>
        <v>97.798117604011011</v>
      </c>
      <c r="BE9" s="41"/>
      <c r="BF9" s="40">
        <f t="shared" si="42"/>
        <v>14</v>
      </c>
      <c r="BG9" s="40">
        <f t="shared" si="43"/>
        <v>-82</v>
      </c>
      <c r="BH9" s="40">
        <f t="shared" si="44"/>
        <v>98</v>
      </c>
      <c r="BI9" s="3" t="s">
        <v>171</v>
      </c>
      <c r="BJ9" s="6">
        <f>INDEX(W4:W822, 1+MATCH(0,BB4:BB822,-1))</f>
        <v>977.23722095581127</v>
      </c>
      <c r="BK9" s="3" t="s">
        <v>71</v>
      </c>
      <c r="BL9" s="26">
        <f t="shared" si="7"/>
        <v>-3.4535363133791899E-9</v>
      </c>
      <c r="BM9" s="26">
        <f t="shared" si="8"/>
        <v>-1.6157065737665544E-3</v>
      </c>
      <c r="BO9" s="238" t="str">
        <f t="shared" si="15"/>
        <v>112.201845430196i</v>
      </c>
      <c r="BP9" s="238" t="str">
        <f t="shared" si="16"/>
        <v>0.999999950203563-0.000223864521488242i</v>
      </c>
      <c r="BQ9" s="238">
        <f t="shared" si="17"/>
        <v>-2.1487826365752201E-7</v>
      </c>
      <c r="BR9" s="238">
        <f t="shared" si="18"/>
        <v>-1.2826492688437675E-2</v>
      </c>
    </row>
    <row r="10" spans="1:70" x14ac:dyDescent="0.3">
      <c r="A10" t="s">
        <v>62</v>
      </c>
      <c r="B10" s="7">
        <f>Sheet1!B11</f>
        <v>0.5</v>
      </c>
      <c r="C10" t="s">
        <v>4</v>
      </c>
      <c r="V10" s="24">
        <v>1.06</v>
      </c>
      <c r="W10" s="32">
        <f t="shared" si="33"/>
        <v>114.81536214968834</v>
      </c>
      <c r="X10" s="25">
        <f t="shared" si="9"/>
        <v>31.450501351730402</v>
      </c>
      <c r="Y10" s="26">
        <f t="shared" si="19"/>
        <v>-8.3803887440620492E-2</v>
      </c>
      <c r="Z10" s="26">
        <f t="shared" si="20"/>
        <v>-7.9462819378357707</v>
      </c>
      <c r="AA10" s="26">
        <f t="shared" si="21"/>
        <v>4.623676210058651E-7</v>
      </c>
      <c r="AB10" s="26">
        <f t="shared" si="22"/>
        <v>-1.8694944464206338E-2</v>
      </c>
      <c r="AC10" s="26">
        <f t="shared" si="34"/>
        <v>1.093929220679296E-9</v>
      </c>
      <c r="AD10" s="26">
        <f t="shared" si="23"/>
        <v>9.0933766814918157E-4</v>
      </c>
      <c r="AE10" s="26">
        <f t="shared" si="35"/>
        <v>31.366697927751332</v>
      </c>
      <c r="AF10" s="26">
        <f t="shared" si="36"/>
        <v>-7.9640675446318276</v>
      </c>
      <c r="AG10" s="26">
        <f t="shared" si="0"/>
        <v>64.037843837695164</v>
      </c>
      <c r="AH10" s="26">
        <f t="shared" si="24"/>
        <v>-81.51459222627733</v>
      </c>
      <c r="AI10" s="26">
        <f t="shared" si="25"/>
        <v>-89.995187253114821</v>
      </c>
      <c r="AJ10" s="26">
        <f t="shared" si="37"/>
        <v>0.34071201727137856</v>
      </c>
      <c r="AK10" s="26">
        <f t="shared" si="26"/>
        <v>15.943413054747467</v>
      </c>
      <c r="AL10" s="27">
        <f t="shared" si="27"/>
        <v>-8.1366672952490949E-9</v>
      </c>
      <c r="AM10" s="26">
        <f t="shared" si="28"/>
        <v>-2.4800118208844701E-3</v>
      </c>
      <c r="AN10" s="26">
        <f t="shared" si="1"/>
        <v>-1.4895750379268753E-8</v>
      </c>
      <c r="AO10" s="26">
        <f t="shared" si="2"/>
        <v>-3.3555342412939977E-3</v>
      </c>
      <c r="AP10" s="26">
        <f t="shared" si="10"/>
        <v>-17.136036394343204</v>
      </c>
      <c r="AQ10" s="26">
        <f t="shared" si="11"/>
        <v>-74.057609744429527</v>
      </c>
      <c r="AR10" s="25">
        <f t="shared" si="3"/>
        <v>18.562359853877492</v>
      </c>
      <c r="AS10" s="25">
        <f t="shared" si="4"/>
        <v>-26.843517049310353</v>
      </c>
      <c r="AT10" s="56">
        <f t="shared" si="12"/>
        <v>14.230661533408128</v>
      </c>
      <c r="AU10" s="57">
        <f t="shared" si="38"/>
        <v>-82.021677289061358</v>
      </c>
      <c r="AV10" s="26">
        <f t="shared" si="29"/>
        <v>5.7859647993197033E-14</v>
      </c>
      <c r="AW10" s="26">
        <f t="shared" si="30"/>
        <v>6.5784356744432117E-6</v>
      </c>
      <c r="AX10" s="27">
        <f t="shared" si="31"/>
        <v>-5.7859647993197425E-14</v>
      </c>
      <c r="AY10" s="26">
        <f t="shared" si="32"/>
        <v>-6.5784356744432117E-6</v>
      </c>
      <c r="AZ10" s="28">
        <f t="shared" si="39"/>
        <v>-3.9127500898962186E-28</v>
      </c>
      <c r="BA10" s="29">
        <f t="shared" si="40"/>
        <v>0</v>
      </c>
      <c r="BB10" s="5">
        <f t="shared" si="13"/>
        <v>14.230661304786667</v>
      </c>
      <c r="BC10" s="5">
        <f t="shared" si="14"/>
        <v>-82.03645589034933</v>
      </c>
      <c r="BD10" s="5">
        <f t="shared" si="41"/>
        <v>97.96354410965067</v>
      </c>
      <c r="BE10" s="31"/>
      <c r="BF10" s="40">
        <f t="shared" si="42"/>
        <v>14</v>
      </c>
      <c r="BG10" s="40">
        <f t="shared" si="43"/>
        <v>-82</v>
      </c>
      <c r="BH10" s="40">
        <f t="shared" si="44"/>
        <v>98</v>
      </c>
      <c r="BI10" s="3" t="s">
        <v>172</v>
      </c>
      <c r="BJ10" s="6">
        <f>INDEX(BD4:BD822, 1+MATCH(0,BB4:BB822,-1))</f>
        <v>107.4055297815294</v>
      </c>
      <c r="BK10" s="3" t="s">
        <v>173</v>
      </c>
      <c r="BL10" s="26">
        <f t="shared" si="7"/>
        <v>-3.6162955032502923E-9</v>
      </c>
      <c r="BM10" s="26">
        <f t="shared" si="8"/>
        <v>-1.6533412144966091E-3</v>
      </c>
      <c r="BO10" s="238" t="str">
        <f t="shared" si="15"/>
        <v>114.815362149688i</v>
      </c>
      <c r="BP10" s="238" t="str">
        <f t="shared" si="16"/>
        <v>0.999999947856729-0.000229078995525035i</v>
      </c>
      <c r="BQ10" s="238">
        <f t="shared" si="17"/>
        <v>-2.2500516712618387E-7</v>
      </c>
      <c r="BR10" s="238">
        <f t="shared" si="18"/>
        <v>-1.3125260073482524E-2</v>
      </c>
    </row>
    <row r="11" spans="1:70" x14ac:dyDescent="0.3">
      <c r="A11" t="s">
        <v>63</v>
      </c>
      <c r="B11" s="7">
        <f>Sheet1!B10</f>
        <v>17.59</v>
      </c>
      <c r="C11" t="s">
        <v>0</v>
      </c>
      <c r="D11">
        <v>249</v>
      </c>
      <c r="V11" s="24">
        <v>1.07</v>
      </c>
      <c r="W11" s="30">
        <f t="shared" si="33"/>
        <v>117.489755493953</v>
      </c>
      <c r="X11" s="25">
        <f t="shared" si="9"/>
        <v>31.450501351730402</v>
      </c>
      <c r="Y11" s="26">
        <f t="shared" si="19"/>
        <v>-8.7713819917182828E-2</v>
      </c>
      <c r="Z11" s="26">
        <f t="shared" si="20"/>
        <v>-8.128928355385348</v>
      </c>
      <c r="AA11" s="26">
        <f t="shared" si="21"/>
        <v>4.841583347147785E-7</v>
      </c>
      <c r="AB11" s="26">
        <f t="shared" si="22"/>
        <v>-1.9130405629304636E-2</v>
      </c>
      <c r="AC11" s="26">
        <f t="shared" si="34"/>
        <v>1.1454860243444547E-9</v>
      </c>
      <c r="AD11" s="26">
        <f t="shared" si="23"/>
        <v>9.3051886343029717E-4</v>
      </c>
      <c r="AE11" s="26">
        <f t="shared" si="35"/>
        <v>31.36278801711704</v>
      </c>
      <c r="AF11" s="26">
        <f t="shared" si="36"/>
        <v>-8.1471282421512221</v>
      </c>
      <c r="AG11" s="26">
        <f t="shared" si="0"/>
        <v>64.037843837695164</v>
      </c>
      <c r="AH11" s="26">
        <f t="shared" si="24"/>
        <v>-81.714592224898169</v>
      </c>
      <c r="AI11" s="26">
        <f t="shared" si="25"/>
        <v>-89.995296804608273</v>
      </c>
      <c r="AJ11" s="26">
        <f t="shared" si="37"/>
        <v>0.35612817844570593</v>
      </c>
      <c r="AK11" s="26">
        <f t="shared" si="26"/>
        <v>16.295284228437236</v>
      </c>
      <c r="AL11" s="27">
        <f t="shared" si="27"/>
        <v>-8.5201359700015621E-9</v>
      </c>
      <c r="AM11" s="26">
        <f t="shared" si="28"/>
        <v>-2.5377787170098179E-3</v>
      </c>
      <c r="AN11" s="26">
        <f t="shared" si="1"/>
        <v>-1.5597765346912362E-8</v>
      </c>
      <c r="AO11" s="26">
        <f t="shared" si="2"/>
        <v>-3.4336946742892513E-3</v>
      </c>
      <c r="AP11" s="26">
        <f t="shared" si="10"/>
        <v>-17.320620232875203</v>
      </c>
      <c r="AQ11" s="26">
        <f t="shared" si="11"/>
        <v>-73.705984049562332</v>
      </c>
      <c r="AR11" s="25">
        <f t="shared" si="3"/>
        <v>18.562359853877492</v>
      </c>
      <c r="AS11" s="25">
        <f t="shared" si="4"/>
        <v>-26.843517049310353</v>
      </c>
      <c r="AT11" s="56">
        <f t="shared" si="12"/>
        <v>14.042167784241837</v>
      </c>
      <c r="AU11" s="57">
        <f t="shared" si="38"/>
        <v>-81.853112291713558</v>
      </c>
      <c r="AV11" s="26">
        <f t="shared" si="29"/>
        <v>5.9788302926303604E-14</v>
      </c>
      <c r="AW11" s="26">
        <f t="shared" si="30"/>
        <v>6.7316671258274524E-6</v>
      </c>
      <c r="AX11" s="27">
        <f t="shared" si="31"/>
        <v>-5.9788302926304008E-14</v>
      </c>
      <c r="AY11" s="26">
        <f t="shared" si="32"/>
        <v>-6.7316671258274524E-6</v>
      </c>
      <c r="AZ11" s="28">
        <f t="shared" si="39"/>
        <v>-4.0389678347315804E-28</v>
      </c>
      <c r="BA11" s="29">
        <f t="shared" si="40"/>
        <v>0</v>
      </c>
      <c r="BB11" s="5">
        <f t="shared" si="13"/>
        <v>14.042167544845771</v>
      </c>
      <c r="BC11" s="5">
        <f t="shared" si="14"/>
        <v>-81.868235130836368</v>
      </c>
      <c r="BD11" s="5">
        <f t="shared" si="41"/>
        <v>98.131764869163632</v>
      </c>
      <c r="BE11" s="41"/>
      <c r="BF11" s="40">
        <f t="shared" si="42"/>
        <v>14</v>
      </c>
      <c r="BG11" s="40">
        <f t="shared" si="43"/>
        <v>-82</v>
      </c>
      <c r="BH11" s="40">
        <f t="shared" si="44"/>
        <v>98</v>
      </c>
      <c r="BI11" s="3" t="s">
        <v>174</v>
      </c>
      <c r="BJ11" s="6">
        <f>INDEX(BB4:BB822, 1+MATCH(0,BD4:BD822,-1))</f>
        <v>-47.49011900945856</v>
      </c>
      <c r="BK11" s="3" t="s">
        <v>75</v>
      </c>
      <c r="BL11" s="26">
        <f t="shared" si="7"/>
        <v>-3.7867268824516835E-9</v>
      </c>
      <c r="BM11" s="26">
        <f t="shared" si="8"/>
        <v>-1.6918524786211995E-3</v>
      </c>
      <c r="BO11" s="238" t="str">
        <f t="shared" si="15"/>
        <v>117.489755493953i</v>
      </c>
      <c r="BP11" s="238" t="str">
        <f t="shared" si="16"/>
        <v>0.999999945399292-0.000234414930227112i</v>
      </c>
      <c r="BQ11" s="238">
        <f t="shared" si="17"/>
        <v>-2.356093384623147E-7</v>
      </c>
      <c r="BR11" s="238">
        <f t="shared" si="18"/>
        <v>-1.3430986644196041E-2</v>
      </c>
    </row>
    <row r="12" spans="1:70" x14ac:dyDescent="0.3">
      <c r="A12" t="s">
        <v>64</v>
      </c>
      <c r="B12" s="31">
        <f>B11/B10</f>
        <v>35.18</v>
      </c>
      <c r="C12" t="s">
        <v>65</v>
      </c>
      <c r="V12" s="24">
        <v>1.08</v>
      </c>
      <c r="W12" s="32">
        <f t="shared" si="33"/>
        <v>120.22644346174133</v>
      </c>
      <c r="X12" s="25">
        <f t="shared" si="9"/>
        <v>31.450501351730402</v>
      </c>
      <c r="Y12" s="26">
        <f t="shared" si="19"/>
        <v>-9.1804252486091378E-2</v>
      </c>
      <c r="Z12" s="26">
        <f t="shared" si="20"/>
        <v>-8.3156570982288915</v>
      </c>
      <c r="AA12" s="26">
        <f t="shared" si="21"/>
        <v>5.0697601077330464E-7</v>
      </c>
      <c r="AB12" s="26">
        <f t="shared" si="22"/>
        <v>-1.9576009985671834E-2</v>
      </c>
      <c r="AC12" s="26">
        <f t="shared" si="34"/>
        <v>1.1994690759148211E-9</v>
      </c>
      <c r="AD12" s="26">
        <f t="shared" si="23"/>
        <v>9.5219343212932987E-4</v>
      </c>
      <c r="AE12" s="26">
        <f t="shared" si="35"/>
        <v>31.358697607419792</v>
      </c>
      <c r="AF12" s="26">
        <f t="shared" si="36"/>
        <v>-8.3342809147824344</v>
      </c>
      <c r="AG12" s="26">
        <f t="shared" si="0"/>
        <v>64.037843837695164</v>
      </c>
      <c r="AH12" s="26">
        <f t="shared" si="24"/>
        <v>-81.91459222358111</v>
      </c>
      <c r="AI12" s="26">
        <f t="shared" si="25"/>
        <v>-89.995403862405325</v>
      </c>
      <c r="AJ12" s="26">
        <f t="shared" si="37"/>
        <v>0.37221244273836523</v>
      </c>
      <c r="AK12" s="26">
        <f t="shared" si="26"/>
        <v>16.654048161412209</v>
      </c>
      <c r="AL12" s="27">
        <f t="shared" si="27"/>
        <v>-8.9216780701676456E-9</v>
      </c>
      <c r="AM12" s="26">
        <f t="shared" si="28"/>
        <v>-2.5968911769953546E-3</v>
      </c>
      <c r="AN12" s="26">
        <f t="shared" si="1"/>
        <v>-1.6332866390052301E-8</v>
      </c>
      <c r="AO12" s="26">
        <f t="shared" si="2"/>
        <v>-3.5136756976336917E-3</v>
      </c>
      <c r="AP12" s="26">
        <f t="shared" si="10"/>
        <v>-17.504535968402124</v>
      </c>
      <c r="AQ12" s="26">
        <f t="shared" si="11"/>
        <v>-73.347466267867745</v>
      </c>
      <c r="AR12" s="25">
        <f t="shared" si="3"/>
        <v>18.562359853877492</v>
      </c>
      <c r="AS12" s="25">
        <f t="shared" si="4"/>
        <v>-26.843517049310353</v>
      </c>
      <c r="AT12" s="56">
        <f t="shared" si="12"/>
        <v>13.854161639017669</v>
      </c>
      <c r="AU12" s="57">
        <f t="shared" si="38"/>
        <v>-81.681747182650184</v>
      </c>
      <c r="AV12" s="26">
        <f t="shared" si="29"/>
        <v>6.1716957859410149E-14</v>
      </c>
      <c r="AW12" s="26">
        <f t="shared" si="30"/>
        <v>6.8884677962259552E-6</v>
      </c>
      <c r="AX12" s="27">
        <f t="shared" si="31"/>
        <v>-6.1716957859410591E-14</v>
      </c>
      <c r="AY12" s="26">
        <f t="shared" si="32"/>
        <v>-6.8884677962259552E-6</v>
      </c>
      <c r="AZ12" s="28">
        <f t="shared" si="39"/>
        <v>-4.4176210692376661E-28</v>
      </c>
      <c r="BA12" s="29">
        <f t="shared" si="40"/>
        <v>0</v>
      </c>
      <c r="BB12" s="5">
        <f t="shared" si="13"/>
        <v>13.854161388339223</v>
      </c>
      <c r="BC12" s="5">
        <f t="shared" si="14"/>
        <v>-81.697222277936291</v>
      </c>
      <c r="BD12" s="5">
        <f t="shared" si="41"/>
        <v>98.302777722063709</v>
      </c>
      <c r="BE12" s="31"/>
      <c r="BF12" s="40">
        <f t="shared" si="42"/>
        <v>14</v>
      </c>
      <c r="BG12" s="40">
        <f t="shared" si="43"/>
        <v>-82</v>
      </c>
      <c r="BH12" s="40">
        <f t="shared" si="44"/>
        <v>98</v>
      </c>
      <c r="BL12" s="26">
        <f t="shared" si="7"/>
        <v>-3.9651891808015377E-9</v>
      </c>
      <c r="BM12" s="26">
        <f t="shared" si="8"/>
        <v>-1.7312607853221841E-3</v>
      </c>
      <c r="BO12" s="238" t="str">
        <f t="shared" si="15"/>
        <v>120.226443461741i</v>
      </c>
      <c r="BP12" s="238" t="str">
        <f t="shared" si="16"/>
        <v>0.999999942826041-0.000239875154774078i</v>
      </c>
      <c r="BQ12" s="238">
        <f t="shared" si="17"/>
        <v>-2.4671325517721885E-7</v>
      </c>
      <c r="BR12" s="238">
        <f t="shared" si="18"/>
        <v>-1.3743834500784332E-2</v>
      </c>
    </row>
    <row r="13" spans="1:70" x14ac:dyDescent="0.3">
      <c r="A13" t="s">
        <v>127</v>
      </c>
      <c r="B13" s="31">
        <f>Sheet1!B7</f>
        <v>4.798</v>
      </c>
      <c r="C13" t="s">
        <v>0</v>
      </c>
      <c r="V13" s="24">
        <v>1.0900000000000001</v>
      </c>
      <c r="W13" s="30">
        <f t="shared" si="33"/>
        <v>123.02687708123818</v>
      </c>
      <c r="X13" s="25">
        <f t="shared" si="9"/>
        <v>31.450501351730402</v>
      </c>
      <c r="Y13" s="26">
        <f t="shared" si="19"/>
        <v>-9.60833359779973E-2</v>
      </c>
      <c r="Z13" s="26">
        <f t="shared" si="20"/>
        <v>-8.5065512977512903</v>
      </c>
      <c r="AA13" s="26">
        <f t="shared" si="21"/>
        <v>5.3086905455190268E-7</v>
      </c>
      <c r="AB13" s="26">
        <f t="shared" si="22"/>
        <v>-2.0031993798420203E-2</v>
      </c>
      <c r="AC13" s="26">
        <f t="shared" si="34"/>
        <v>1.2559979519961843E-9</v>
      </c>
      <c r="AD13" s="26">
        <f t="shared" si="23"/>
        <v>9.743728663894755E-4</v>
      </c>
      <c r="AE13" s="26">
        <f t="shared" si="35"/>
        <v>31.354418547877458</v>
      </c>
      <c r="AF13" s="26">
        <f t="shared" si="36"/>
        <v>-8.5256089186833215</v>
      </c>
      <c r="AG13" s="26">
        <f t="shared" si="0"/>
        <v>64.037843837695164</v>
      </c>
      <c r="AH13" s="26">
        <f t="shared" si="24"/>
        <v>-82.114592222323324</v>
      </c>
      <c r="AI13" s="26">
        <f t="shared" si="25"/>
        <v>-89.995508483269404</v>
      </c>
      <c r="AJ13" s="26">
        <f t="shared" si="37"/>
        <v>0.38899113200276481</v>
      </c>
      <c r="AK13" s="26">
        <f t="shared" si="26"/>
        <v>17.019782501777577</v>
      </c>
      <c r="AL13" s="27">
        <f t="shared" si="27"/>
        <v>-9.3421441325762666E-9</v>
      </c>
      <c r="AM13" s="26">
        <f t="shared" si="28"/>
        <v>-2.6573805430493069E-3</v>
      </c>
      <c r="AN13" s="26">
        <f t="shared" si="1"/>
        <v>-1.7102609933231059E-8</v>
      </c>
      <c r="AO13" s="26">
        <f t="shared" si="2"/>
        <v>-3.5955197183233237E-3</v>
      </c>
      <c r="AP13" s="26">
        <f t="shared" si="10"/>
        <v>-17.687757279070151</v>
      </c>
      <c r="AQ13" s="26">
        <f t="shared" si="11"/>
        <v>-72.981978881753193</v>
      </c>
      <c r="AR13" s="25">
        <f t="shared" si="3"/>
        <v>18.562359853877492</v>
      </c>
      <c r="AS13" s="25">
        <f t="shared" si="4"/>
        <v>-26.843517049310353</v>
      </c>
      <c r="AT13" s="56">
        <f t="shared" si="12"/>
        <v>13.666661268807307</v>
      </c>
      <c r="AU13" s="57">
        <f t="shared" si="38"/>
        <v>-81.507587800436511</v>
      </c>
      <c r="AV13" s="26">
        <f t="shared" si="29"/>
        <v>6.5574267725623278E-14</v>
      </c>
      <c r="AW13" s="26">
        <f t="shared" si="30"/>
        <v>7.0489208234296687E-6</v>
      </c>
      <c r="AX13" s="27">
        <f t="shared" si="31"/>
        <v>-6.5574267725623771E-14</v>
      </c>
      <c r="AY13" s="26">
        <f t="shared" si="32"/>
        <v>-7.0489208234296687E-6</v>
      </c>
      <c r="AZ13" s="28">
        <f t="shared" si="39"/>
        <v>-4.9224920485791137E-28</v>
      </c>
      <c r="BA13" s="29">
        <f t="shared" si="40"/>
        <v>0</v>
      </c>
      <c r="BB13" s="5">
        <f t="shared" si="13"/>
        <v>13.666661006314756</v>
      </c>
      <c r="BC13" s="5">
        <f t="shared" si="14"/>
        <v>-81.523423356985163</v>
      </c>
      <c r="BD13" s="5">
        <f t="shared" si="41"/>
        <v>98.476576643014837</v>
      </c>
      <c r="BE13" s="41"/>
      <c r="BF13" s="40">
        <f t="shared" si="42"/>
        <v>14</v>
      </c>
      <c r="BG13" s="40">
        <f t="shared" si="43"/>
        <v>-82</v>
      </c>
      <c r="BH13" s="40">
        <f t="shared" si="44"/>
        <v>98</v>
      </c>
      <c r="BL13" s="26">
        <f t="shared" si="7"/>
        <v>-4.1520642719772859E-9</v>
      </c>
      <c r="BM13" s="26">
        <f t="shared" si="8"/>
        <v>-1.7715870294052556E-3</v>
      </c>
      <c r="BO13" s="238" t="str">
        <f t="shared" si="15"/>
        <v>123.026877081238i</v>
      </c>
      <c r="BP13" s="238" t="str">
        <f t="shared" si="16"/>
        <v>0.999999940131516-0.000245462564245406i</v>
      </c>
      <c r="BQ13" s="238">
        <f t="shared" si="17"/>
        <v>-2.583404873654514E-7</v>
      </c>
      <c r="BR13" s="238">
        <f t="shared" si="18"/>
        <v>-1.4063969519248952E-2</v>
      </c>
    </row>
    <row r="14" spans="1:70" x14ac:dyDescent="0.3">
      <c r="A14" t="s">
        <v>66</v>
      </c>
      <c r="B14" s="7">
        <f>Sheet1!B8</f>
        <v>5.0110000000000001</v>
      </c>
      <c r="C14" t="s">
        <v>0</v>
      </c>
      <c r="V14" s="24">
        <v>1.1000000000000001</v>
      </c>
      <c r="W14" s="32">
        <f t="shared" si="33"/>
        <v>125.8925411794168</v>
      </c>
      <c r="X14" s="25">
        <f t="shared" si="9"/>
        <v>31.450501351730402</v>
      </c>
      <c r="Y14" s="26">
        <f t="shared" si="19"/>
        <v>-0.10055957215332859</v>
      </c>
      <c r="Z14" s="26">
        <f t="shared" si="20"/>
        <v>-8.701695207709518</v>
      </c>
      <c r="AA14" s="26">
        <f t="shared" si="21"/>
        <v>5.5588813951816786E-7</v>
      </c>
      <c r="AB14" s="26">
        <f t="shared" si="22"/>
        <v>-2.049859883597176E-2</v>
      </c>
      <c r="AC14" s="26">
        <f t="shared" si="34"/>
        <v>1.3151922291943299E-9</v>
      </c>
      <c r="AD14" s="26">
        <f t="shared" si="23"/>
        <v>9.9706892604033213E-4</v>
      </c>
      <c r="AE14" s="26">
        <f t="shared" si="35"/>
        <v>31.349942336780405</v>
      </c>
      <c r="AF14" s="26">
        <f t="shared" si="36"/>
        <v>-8.721196737619449</v>
      </c>
      <c r="AG14" s="26">
        <f t="shared" si="0"/>
        <v>64.037843837695164</v>
      </c>
      <c r="AH14" s="26">
        <f t="shared" si="24"/>
        <v>-82.31459222112214</v>
      </c>
      <c r="AI14" s="26">
        <f t="shared" si="25"/>
        <v>-89.995610722671913</v>
      </c>
      <c r="AJ14" s="26">
        <f t="shared" si="37"/>
        <v>0.40649137426522181</v>
      </c>
      <c r="AK14" s="26">
        <f t="shared" si="26"/>
        <v>17.392561904505939</v>
      </c>
      <c r="AL14" s="27">
        <f t="shared" si="27"/>
        <v>-9.7824251958102717E-9</v>
      </c>
      <c r="AM14" s="26">
        <f t="shared" si="28"/>
        <v>-2.7192788874336894E-3</v>
      </c>
      <c r="AN14" s="26">
        <f t="shared" si="1"/>
        <v>-1.7908631475844492E-8</v>
      </c>
      <c r="AO14" s="26">
        <f t="shared" si="2"/>
        <v>-3.6792701311399124E-3</v>
      </c>
      <c r="AP14" s="26">
        <f t="shared" si="10"/>
        <v>-17.870257036852813</v>
      </c>
      <c r="AQ14" s="26">
        <f t="shared" si="11"/>
        <v>-72.609447367184558</v>
      </c>
      <c r="AR14" s="25">
        <f t="shared" si="3"/>
        <v>18.562359853877492</v>
      </c>
      <c r="AS14" s="25">
        <f t="shared" si="4"/>
        <v>-26.843517049310353</v>
      </c>
      <c r="AT14" s="56">
        <f t="shared" si="12"/>
        <v>13.479685299927592</v>
      </c>
      <c r="AU14" s="57">
        <f t="shared" si="38"/>
        <v>-81.330644104804009</v>
      </c>
      <c r="AV14" s="26">
        <f t="shared" si="29"/>
        <v>6.9431577591836395E-14</v>
      </c>
      <c r="AW14" s="26">
        <f t="shared" si="30"/>
        <v>7.2131112817574636E-6</v>
      </c>
      <c r="AX14" s="27">
        <f t="shared" si="31"/>
        <v>-6.943157759183695E-14</v>
      </c>
      <c r="AY14" s="26">
        <f t="shared" si="32"/>
        <v>-7.2131112817574636E-6</v>
      </c>
      <c r="AZ14" s="28">
        <f t="shared" si="39"/>
        <v>-5.5535807727559231E-28</v>
      </c>
      <c r="BA14" s="29">
        <f t="shared" si="40"/>
        <v>0</v>
      </c>
      <c r="BB14" s="5">
        <f t="shared" si="13"/>
        <v>13.479685025064144</v>
      </c>
      <c r="BC14" s="5">
        <f t="shared" si="14"/>
        <v>-81.346848518835728</v>
      </c>
      <c r="BD14" s="5">
        <f t="shared" si="41"/>
        <v>98.653151481164272</v>
      </c>
      <c r="BE14" s="31"/>
      <c r="BF14" s="40">
        <f t="shared" si="42"/>
        <v>13</v>
      </c>
      <c r="BG14" s="40">
        <f t="shared" si="43"/>
        <v>-81</v>
      </c>
      <c r="BH14" s="40">
        <f t="shared" si="44"/>
        <v>99</v>
      </c>
      <c r="BL14" s="26">
        <f t="shared" si="7"/>
        <v>-4.3477436729310898E-9</v>
      </c>
      <c r="BM14" s="26">
        <f t="shared" si="8"/>
        <v>-1.8128525923786496E-3</v>
      </c>
      <c r="BO14" s="238" t="str">
        <f t="shared" si="15"/>
        <v>125.892541179417i</v>
      </c>
      <c r="BP14" s="238" t="str">
        <f t="shared" si="16"/>
        <v>0.999999937310001-0.00025118012115542i</v>
      </c>
      <c r="BQ14" s="238">
        <f t="shared" si="17"/>
        <v>-2.7051570445513155E-7</v>
      </c>
      <c r="BR14" s="238">
        <f t="shared" si="18"/>
        <v>-1.4391561439335699E-2</v>
      </c>
    </row>
    <row r="15" spans="1:70" x14ac:dyDescent="0.3">
      <c r="A15" t="s">
        <v>11</v>
      </c>
      <c r="B15" s="7">
        <f>Sheet1!B12</f>
        <v>88</v>
      </c>
      <c r="C15" t="s">
        <v>6</v>
      </c>
      <c r="D15">
        <f>B15/100</f>
        <v>0.88</v>
      </c>
      <c r="V15" s="24">
        <v>1.1100000000000001</v>
      </c>
      <c r="W15" s="30">
        <f t="shared" si="33"/>
        <v>128.82495516931345</v>
      </c>
      <c r="X15" s="25">
        <f t="shared" si="9"/>
        <v>31.450501351730402</v>
      </c>
      <c r="Y15" s="26">
        <f t="shared" si="19"/>
        <v>-0.10524182719926359</v>
      </c>
      <c r="Z15" s="26">
        <f t="shared" si="20"/>
        <v>-8.9011741769985928</v>
      </c>
      <c r="AA15" s="26">
        <f t="shared" si="21"/>
        <v>5.8208633838526266E-7</v>
      </c>
      <c r="AB15" s="26">
        <f t="shared" si="22"/>
        <v>-2.0976072498245922E-2</v>
      </c>
      <c r="AC15" s="26">
        <f t="shared" si="34"/>
        <v>1.3771753414249027E-9</v>
      </c>
      <c r="AD15" s="26">
        <f t="shared" si="23"/>
        <v>1.0202936448331153E-3</v>
      </c>
      <c r="AE15" s="26">
        <f t="shared" si="35"/>
        <v>31.345260107994651</v>
      </c>
      <c r="AF15" s="26">
        <f t="shared" si="36"/>
        <v>-8.9211299558520061</v>
      </c>
      <c r="AG15" s="26">
        <f t="shared" si="0"/>
        <v>64.037843837695164</v>
      </c>
      <c r="AH15" s="26">
        <f t="shared" si="24"/>
        <v>-82.514592219975015</v>
      </c>
      <c r="AI15" s="26">
        <f t="shared" si="25"/>
        <v>-89.995710634821521</v>
      </c>
      <c r="AJ15" s="26">
        <f t="shared" si="37"/>
        <v>0.42474110816269067</v>
      </c>
      <c r="AK15" s="26">
        <f t="shared" si="26"/>
        <v>17.772457735377451</v>
      </c>
      <c r="AL15" s="27">
        <f t="shared" si="27"/>
        <v>-1.0243456657516337E-8</v>
      </c>
      <c r="AM15" s="26">
        <f t="shared" si="28"/>
        <v>-2.7826190294694352E-3</v>
      </c>
      <c r="AN15" s="26">
        <f t="shared" si="1"/>
        <v>-1.8752637877522175E-8</v>
      </c>
      <c r="AO15" s="26">
        <f t="shared" si="2"/>
        <v>-3.7649713416594687E-3</v>
      </c>
      <c r="AP15" s="26">
        <f t="shared" si="10"/>
        <v>-18.052007303113253</v>
      </c>
      <c r="AQ15" s="26">
        <f t="shared" si="11"/>
        <v>-72.229800489815204</v>
      </c>
      <c r="AR15" s="25">
        <f t="shared" si="3"/>
        <v>18.562359853877492</v>
      </c>
      <c r="AS15" s="25">
        <f t="shared" si="4"/>
        <v>-26.843517049310353</v>
      </c>
      <c r="AT15" s="56">
        <f t="shared" si="12"/>
        <v>13.293252804881398</v>
      </c>
      <c r="AU15" s="57">
        <f t="shared" si="38"/>
        <v>-81.150930445667214</v>
      </c>
      <c r="AV15" s="26">
        <f t="shared" si="29"/>
        <v>7.3288887458049511E-14</v>
      </c>
      <c r="AW15" s="26">
        <f t="shared" si="30"/>
        <v>7.3811262271636577E-6</v>
      </c>
      <c r="AX15" s="27">
        <f t="shared" si="31"/>
        <v>-7.3288887458050129E-14</v>
      </c>
      <c r="AY15" s="26">
        <f t="shared" si="32"/>
        <v>-7.3811262271636577E-6</v>
      </c>
      <c r="AZ15" s="28">
        <f t="shared" si="39"/>
        <v>-6.1846694969327326E-28</v>
      </c>
      <c r="BA15" s="29">
        <f t="shared" si="40"/>
        <v>0</v>
      </c>
      <c r="BB15" s="5">
        <f t="shared" si="13"/>
        <v>13.29325251706403</v>
      </c>
      <c r="BC15" s="5">
        <f t="shared" si="14"/>
        <v>-81.167512308975532</v>
      </c>
      <c r="BD15" s="5">
        <f t="shared" si="41"/>
        <v>98.832487691024468</v>
      </c>
      <c r="BE15" s="41"/>
      <c r="BF15" s="40">
        <f t="shared" si="42"/>
        <v>13</v>
      </c>
      <c r="BG15" s="40">
        <f t="shared" si="43"/>
        <v>-81</v>
      </c>
      <c r="BH15" s="40">
        <f t="shared" si="44"/>
        <v>99</v>
      </c>
      <c r="BL15" s="26">
        <f t="shared" si="7"/>
        <v>-4.5526478304391808E-9</v>
      </c>
      <c r="BM15" s="26">
        <f t="shared" si="8"/>
        <v>-1.8550793537898962E-3</v>
      </c>
      <c r="BO15" s="238" t="str">
        <f t="shared" si="15"/>
        <v>128.824955169313i</v>
      </c>
      <c r="BP15" s="238" t="str">
        <f t="shared" si="16"/>
        <v>0.999999934355512-0.000257030857024039i</v>
      </c>
      <c r="BQ15" s="238">
        <f t="shared" si="17"/>
        <v>-2.8326472053135767E-7</v>
      </c>
      <c r="BR15" s="238">
        <f t="shared" si="18"/>
        <v>-1.4726783954532457E-2</v>
      </c>
    </row>
    <row r="16" spans="1:70" x14ac:dyDescent="0.3">
      <c r="A16" t="s">
        <v>128</v>
      </c>
      <c r="B16" s="42">
        <f>Sheet1!B47</f>
        <v>509.99624999999992</v>
      </c>
      <c r="C16" t="s">
        <v>7</v>
      </c>
      <c r="V16" s="24">
        <v>1.1200000000000001</v>
      </c>
      <c r="W16" s="32">
        <f t="shared" si="33"/>
        <v>131.82567385564076</v>
      </c>
      <c r="X16" s="25">
        <f t="shared" si="9"/>
        <v>31.450501351730402</v>
      </c>
      <c r="Y16" s="26">
        <f t="shared" si="19"/>
        <v>-0.11013934559231305</v>
      </c>
      <c r="Z16" s="26">
        <f t="shared" si="20"/>
        <v>-9.1050746185238722</v>
      </c>
      <c r="AA16" s="26">
        <f t="shared" si="21"/>
        <v>6.0951922147320576E-7</v>
      </c>
      <c r="AB16" s="26">
        <f t="shared" si="22"/>
        <v>-2.1464667947833138E-2</v>
      </c>
      <c r="AC16" s="26">
        <f t="shared" si="34"/>
        <v>1.4420803658782048E-9</v>
      </c>
      <c r="AD16" s="26">
        <f t="shared" si="23"/>
        <v>1.0440593368211144E-3</v>
      </c>
      <c r="AE16" s="26">
        <f t="shared" si="35"/>
        <v>31.340362617099395</v>
      </c>
      <c r="AF16" s="26">
        <f t="shared" si="36"/>
        <v>-9.1254952271348841</v>
      </c>
      <c r="AG16" s="26">
        <f t="shared" si="0"/>
        <v>64.037843837695164</v>
      </c>
      <c r="AH16" s="26">
        <f t="shared" si="24"/>
        <v>-82.714592218879517</v>
      </c>
      <c r="AI16" s="26">
        <f t="shared" si="25"/>
        <v>-89.995808272692955</v>
      </c>
      <c r="AJ16" s="26">
        <f t="shared" si="37"/>
        <v>0.44376908538743737</v>
      </c>
      <c r="AK16" s="26">
        <f t="shared" si="26"/>
        <v>18.159537763023408</v>
      </c>
      <c r="AL16" s="27">
        <f t="shared" si="27"/>
        <v>-1.0726216345750055E-8</v>
      </c>
      <c r="AM16" s="26">
        <f t="shared" si="28"/>
        <v>-2.8474345529376399E-3</v>
      </c>
      <c r="AN16" s="26">
        <f t="shared" si="1"/>
        <v>-1.9636422787367033E-8</v>
      </c>
      <c r="AO16" s="26">
        <f t="shared" si="2"/>
        <v>-3.8526687897966648E-3</v>
      </c>
      <c r="AP16" s="26">
        <f t="shared" si="10"/>
        <v>-18.232979326159555</v>
      </c>
      <c r="AQ16" s="26">
        <f t="shared" si="11"/>
        <v>-71.84297061301227</v>
      </c>
      <c r="AR16" s="25">
        <f t="shared" si="3"/>
        <v>18.562359853877492</v>
      </c>
      <c r="AS16" s="25">
        <f t="shared" si="4"/>
        <v>-26.843517049310353</v>
      </c>
      <c r="AT16" s="56">
        <f t="shared" si="12"/>
        <v>13.10738329093984</v>
      </c>
      <c r="AU16" s="57">
        <f t="shared" si="38"/>
        <v>-80.968465840147161</v>
      </c>
      <c r="AV16" s="26">
        <f t="shared" si="29"/>
        <v>7.5217542391156069E-14</v>
      </c>
      <c r="AW16" s="26">
        <f t="shared" si="30"/>
        <v>7.5530547433962509E-6</v>
      </c>
      <c r="AX16" s="27">
        <f t="shared" si="31"/>
        <v>-7.5217542391156713E-14</v>
      </c>
      <c r="AY16" s="26">
        <f t="shared" si="32"/>
        <v>-7.5530547433962509E-6</v>
      </c>
      <c r="AZ16" s="28">
        <f t="shared" si="39"/>
        <v>-6.4371049866034563E-28</v>
      </c>
      <c r="BA16" s="29">
        <f t="shared" si="40"/>
        <v>0</v>
      </c>
      <c r="BB16" s="5">
        <f t="shared" si="13"/>
        <v>13.107382989558058</v>
      </c>
      <c r="BC16" s="5">
        <f t="shared" si="14"/>
        <v>-80.985433944654147</v>
      </c>
      <c r="BD16" s="5">
        <f t="shared" si="41"/>
        <v>99.014566055345853</v>
      </c>
      <c r="BE16" s="31"/>
      <c r="BF16" s="40">
        <f t="shared" si="42"/>
        <v>13</v>
      </c>
      <c r="BG16" s="40">
        <f t="shared" si="43"/>
        <v>-81</v>
      </c>
      <c r="BH16" s="40">
        <f t="shared" si="44"/>
        <v>99</v>
      </c>
      <c r="BL16" s="26">
        <f t="shared" si="7"/>
        <v>-4.7672068345525306E-9</v>
      </c>
      <c r="BM16" s="26">
        <f t="shared" si="8"/>
        <v>-1.8982897028266491E-3</v>
      </c>
      <c r="BO16" s="238" t="str">
        <f t="shared" si="15"/>
        <v>131.825673855641i</v>
      </c>
      <c r="BP16" s="238" t="str">
        <f t="shared" si="16"/>
        <v>0.999999931261783-0.000263017873984122i</v>
      </c>
      <c r="BQ16" s="238">
        <f t="shared" si="17"/>
        <v>-2.9661457437541445E-7</v>
      </c>
      <c r="BR16" s="238">
        <f t="shared" si="18"/>
        <v>-1.5069814804164205E-2</v>
      </c>
    </row>
    <row r="17" spans="1:70" x14ac:dyDescent="0.3">
      <c r="A17" t="s">
        <v>129</v>
      </c>
      <c r="B17">
        <f>Sheet1!B46</f>
        <v>24.3</v>
      </c>
      <c r="C17" t="s">
        <v>7</v>
      </c>
      <c r="V17" s="24">
        <v>1.1299999999999999</v>
      </c>
      <c r="W17" s="30">
        <f t="shared" si="33"/>
        <v>134.89628825916535</v>
      </c>
      <c r="X17" s="25">
        <f t="shared" si="9"/>
        <v>31.450501351730402</v>
      </c>
      <c r="Y17" s="26">
        <f t="shared" si="19"/>
        <v>-0.11526176432084563</v>
      </c>
      <c r="Z17" s="26">
        <f t="shared" si="20"/>
        <v>-9.3134839739185633</v>
      </c>
      <c r="AA17" s="26">
        <f t="shared" si="21"/>
        <v>6.3824497435670026E-7</v>
      </c>
      <c r="AB17" s="26">
        <f t="shared" si="22"/>
        <v>-2.1964644244223681E-2</v>
      </c>
      <c r="AC17" s="26">
        <f t="shared" si="34"/>
        <v>1.5100442370543976E-9</v>
      </c>
      <c r="AD17" s="26">
        <f t="shared" si="23"/>
        <v>1.0683786028887643E-3</v>
      </c>
      <c r="AE17" s="26">
        <f t="shared" si="35"/>
        <v>31.335240227164576</v>
      </c>
      <c r="AF17" s="26">
        <f t="shared" si="36"/>
        <v>-9.3343802395598967</v>
      </c>
      <c r="AG17" s="26">
        <f t="shared" si="0"/>
        <v>64.037843837695164</v>
      </c>
      <c r="AH17" s="26">
        <f t="shared" si="24"/>
        <v>-82.914592217833331</v>
      </c>
      <c r="AI17" s="26">
        <f t="shared" si="25"/>
        <v>-89.995903688055137</v>
      </c>
      <c r="AJ17" s="26">
        <f t="shared" si="37"/>
        <v>0.46360487095095759</v>
      </c>
      <c r="AK17" s="26">
        <f t="shared" si="26"/>
        <v>18.553865839358714</v>
      </c>
      <c r="AL17" s="27">
        <f t="shared" si="27"/>
        <v>-1.1231726447630919E-8</v>
      </c>
      <c r="AM17" s="26">
        <f t="shared" si="28"/>
        <v>-2.9137598238861153E-3</v>
      </c>
      <c r="AN17" s="26">
        <f t="shared" si="1"/>
        <v>-2.0561858929335685E-8</v>
      </c>
      <c r="AO17" s="26">
        <f t="shared" si="2"/>
        <v>-3.9424089738976705E-3</v>
      </c>
      <c r="AP17" s="26">
        <f t="shared" si="10"/>
        <v>-18.413143540980798</v>
      </c>
      <c r="AQ17" s="26">
        <f t="shared" si="11"/>
        <v>-71.448894017494212</v>
      </c>
      <c r="AR17" s="25">
        <f t="shared" si="3"/>
        <v>18.562359853877492</v>
      </c>
      <c r="AS17" s="25">
        <f t="shared" si="4"/>
        <v>-26.843517049310353</v>
      </c>
      <c r="AT17" s="56">
        <f t="shared" si="12"/>
        <v>12.922096686183778</v>
      </c>
      <c r="AU17" s="57">
        <f t="shared" si="38"/>
        <v>-80.783274257054103</v>
      </c>
      <c r="AV17" s="26">
        <f t="shared" si="29"/>
        <v>7.9074852257369185E-14</v>
      </c>
      <c r="AW17" s="26">
        <f t="shared" si="30"/>
        <v>7.7289879892302866E-6</v>
      </c>
      <c r="AX17" s="27">
        <f t="shared" si="31"/>
        <v>-7.9074852257369904E-14</v>
      </c>
      <c r="AY17" s="26">
        <f t="shared" si="32"/>
        <v>-7.7289879892302866E-6</v>
      </c>
      <c r="AZ17" s="28">
        <f t="shared" si="39"/>
        <v>-7.1944114556156277E-28</v>
      </c>
      <c r="BA17" s="29">
        <f t="shared" si="40"/>
        <v>0</v>
      </c>
      <c r="BB17" s="5">
        <f t="shared" si="13"/>
        <v>12.922096370598316</v>
      </c>
      <c r="BC17" s="5">
        <f t="shared" si="14"/>
        <v>-80.800637599471926</v>
      </c>
      <c r="BD17" s="5">
        <f t="shared" si="41"/>
        <v>99.199362400528074</v>
      </c>
      <c r="BE17" s="41"/>
      <c r="BF17" s="40">
        <f t="shared" si="42"/>
        <v>13</v>
      </c>
      <c r="BG17" s="40">
        <f t="shared" si="43"/>
        <v>-81</v>
      </c>
      <c r="BH17" s="40">
        <f t="shared" si="44"/>
        <v>99</v>
      </c>
      <c r="BL17" s="26">
        <f t="shared" si="7"/>
        <v>-4.991877776491264E-9</v>
      </c>
      <c r="BM17" s="26">
        <f t="shared" si="8"/>
        <v>-1.9425065501877273E-3</v>
      </c>
      <c r="BO17" s="238" t="str">
        <f t="shared" si="15"/>
        <v>134.896288259165i</v>
      </c>
      <c r="BP17" s="238" t="str">
        <f t="shared" si="16"/>
        <v>0.999999928022251-0.000269144346426215i</v>
      </c>
      <c r="BQ17" s="238">
        <f t="shared" si="17"/>
        <v>-3.1059358539579506E-7</v>
      </c>
      <c r="BR17" s="238">
        <f t="shared" si="18"/>
        <v>-1.54208358676311E-2</v>
      </c>
    </row>
    <row r="18" spans="1:70" x14ac:dyDescent="0.3">
      <c r="A18" t="s">
        <v>130</v>
      </c>
      <c r="B18" s="40">
        <f>Sheet1!B52</f>
        <v>20</v>
      </c>
      <c r="C18" t="s">
        <v>14</v>
      </c>
      <c r="F18" s="38"/>
      <c r="V18" s="24">
        <v>1.1399999999999999</v>
      </c>
      <c r="W18" s="32">
        <f t="shared" si="33"/>
        <v>138.03842646028852</v>
      </c>
      <c r="X18" s="25">
        <f t="shared" si="9"/>
        <v>31.450501351730402</v>
      </c>
      <c r="Y18" s="26">
        <f t="shared" si="19"/>
        <v>-0.12061912745988822</v>
      </c>
      <c r="Z18" s="26">
        <f t="shared" si="20"/>
        <v>-9.5264906738339015</v>
      </c>
      <c r="AA18" s="26">
        <f t="shared" si="21"/>
        <v>6.6832453094218721E-7</v>
      </c>
      <c r="AB18" s="26">
        <f t="shared" si="22"/>
        <v>-2.2476266481163142E-2</v>
      </c>
      <c r="AC18" s="26">
        <f t="shared" si="34"/>
        <v>1.5812096754184335E-9</v>
      </c>
      <c r="AD18" s="26">
        <f t="shared" si="23"/>
        <v>1.0932643374328042E-3</v>
      </c>
      <c r="AE18" s="26">
        <f t="shared" si="35"/>
        <v>31.329882894176254</v>
      </c>
      <c r="AF18" s="26">
        <f t="shared" si="36"/>
        <v>-9.5478736759776321</v>
      </c>
      <c r="AG18" s="26">
        <f t="shared" si="0"/>
        <v>64.037843837695164</v>
      </c>
      <c r="AH18" s="26">
        <f t="shared" si="24"/>
        <v>-83.114592216834225</v>
      </c>
      <c r="AI18" s="26">
        <f t="shared" si="25"/>
        <v>-89.995996931498524</v>
      </c>
      <c r="AJ18" s="26">
        <f t="shared" si="37"/>
        <v>0.48427884107341035</v>
      </c>
      <c r="AK18" s="26">
        <f t="shared" si="26"/>
        <v>18.955501568789355</v>
      </c>
      <c r="AL18" s="27">
        <f t="shared" si="27"/>
        <v>-1.1761061223962095E-8</v>
      </c>
      <c r="AM18" s="26">
        <f t="shared" si="28"/>
        <v>-2.9816300088507295E-3</v>
      </c>
      <c r="AN18" s="26">
        <f t="shared" si="1"/>
        <v>-2.1530909674168214E-8</v>
      </c>
      <c r="AO18" s="26">
        <f t="shared" si="2"/>
        <v>-4.0342394753941895E-3</v>
      </c>
      <c r="AP18" s="26">
        <f t="shared" si="10"/>
        <v>-18.592469571357618</v>
      </c>
      <c r="AQ18" s="26">
        <f t="shared" si="11"/>
        <v>-71.047511232193401</v>
      </c>
      <c r="AR18" s="25">
        <f t="shared" si="3"/>
        <v>18.562359853877492</v>
      </c>
      <c r="AS18" s="25">
        <f t="shared" si="4"/>
        <v>-26.843517049310353</v>
      </c>
      <c r="AT18" s="56">
        <f t="shared" si="12"/>
        <v>12.737413322818636</v>
      </c>
      <c r="AU18" s="57">
        <f t="shared" si="38"/>
        <v>-80.595384908171027</v>
      </c>
      <c r="AV18" s="26">
        <f t="shared" si="29"/>
        <v>8.2932162123582289E-14</v>
      </c>
      <c r="AW18" s="26">
        <f t="shared" si="30"/>
        <v>7.9090192468014691E-6</v>
      </c>
      <c r="AX18" s="27">
        <f t="shared" si="31"/>
        <v>-8.2932162123583096E-14</v>
      </c>
      <c r="AY18" s="26">
        <f t="shared" si="32"/>
        <v>-7.9090192468014691E-6</v>
      </c>
      <c r="AZ18" s="28">
        <f t="shared" si="39"/>
        <v>-8.0779356694631609E-28</v>
      </c>
      <c r="BA18" s="29">
        <f t="shared" si="40"/>
        <v>0</v>
      </c>
      <c r="BB18" s="5">
        <f t="shared" si="13"/>
        <v>12.73741299236009</v>
      </c>
      <c r="BC18" s="5">
        <f t="shared" si="14"/>
        <v>-80.613152694772097</v>
      </c>
      <c r="BD18" s="5">
        <f t="shared" si="41"/>
        <v>99.386847305227903</v>
      </c>
      <c r="BE18" s="31"/>
      <c r="BF18" s="40">
        <f t="shared" si="42"/>
        <v>13</v>
      </c>
      <c r="BG18" s="40">
        <f t="shared" si="43"/>
        <v>-81</v>
      </c>
      <c r="BH18" s="40">
        <f t="shared" si="44"/>
        <v>99</v>
      </c>
      <c r="BL18" s="26">
        <f t="shared" si="7"/>
        <v>-5.2271389626798631E-9</v>
      </c>
      <c r="BM18" s="26">
        <f t="shared" si="8"/>
        <v>-1.9877533402306723E-3</v>
      </c>
      <c r="BO18" s="238" t="str">
        <f t="shared" si="15"/>
        <v>138.038426460289i</v>
      </c>
      <c r="BP18" s="238" t="str">
        <f t="shared" si="16"/>
        <v>0.999999924630045-0.000275413522681654i</v>
      </c>
      <c r="BQ18" s="238">
        <f t="shared" si="17"/>
        <v>-3.2523140666624395E-7</v>
      </c>
      <c r="BR18" s="238">
        <f t="shared" si="18"/>
        <v>-1.5780033260844161E-2</v>
      </c>
    </row>
    <row r="19" spans="1:70" x14ac:dyDescent="0.3">
      <c r="B19" s="31"/>
      <c r="F19" s="38" t="s">
        <v>131</v>
      </c>
      <c r="V19" s="24">
        <v>1.1499999999999999</v>
      </c>
      <c r="W19" s="30">
        <f t="shared" si="33"/>
        <v>141.25375446227542</v>
      </c>
      <c r="X19" s="25">
        <f t="shared" si="9"/>
        <v>31.450501351730402</v>
      </c>
      <c r="Y19" s="26">
        <f t="shared" si="19"/>
        <v>-0.12622190108825304</v>
      </c>
      <c r="Z19" s="26">
        <f t="shared" si="20"/>
        <v>-9.744184093517827</v>
      </c>
      <c r="AA19" s="26">
        <f t="shared" si="21"/>
        <v>6.9982169304430351E-7</v>
      </c>
      <c r="AB19" s="26">
        <f t="shared" si="22"/>
        <v>-2.2999805927207087E-2</v>
      </c>
      <c r="AC19" s="26">
        <f t="shared" si="34"/>
        <v>1.6557309733648527E-9</v>
      </c>
      <c r="AD19" s="26">
        <f t="shared" si="23"/>
        <v>1.1187297351990511E-3</v>
      </c>
      <c r="AE19" s="26">
        <f t="shared" si="35"/>
        <v>31.324280152119574</v>
      </c>
      <c r="AF19" s="26">
        <f t="shared" si="36"/>
        <v>-9.7660651697098348</v>
      </c>
      <c r="AG19" s="26">
        <f t="shared" si="0"/>
        <v>64.037843837695164</v>
      </c>
      <c r="AH19" s="26">
        <f t="shared" si="24"/>
        <v>-83.314592215880083</v>
      </c>
      <c r="AI19" s="26">
        <f t="shared" si="25"/>
        <v>-89.996088052462042</v>
      </c>
      <c r="AJ19" s="26">
        <f t="shared" si="37"/>
        <v>0.50582217849980837</v>
      </c>
      <c r="AK19" s="26">
        <f t="shared" si="26"/>
        <v>19.364499966689291</v>
      </c>
      <c r="AL19" s="27">
        <f t="shared" si="27"/>
        <v>-1.23153431519206E-8</v>
      </c>
      <c r="AM19" s="26">
        <f t="shared" si="28"/>
        <v>-3.0510810935011519E-3</v>
      </c>
      <c r="AN19" s="26">
        <f t="shared" si="1"/>
        <v>-2.2545630968043241E-8</v>
      </c>
      <c r="AO19" s="26">
        <f t="shared" si="2"/>
        <v>-4.1282089840317436E-3</v>
      </c>
      <c r="AP19" s="26">
        <f t="shared" si="10"/>
        <v>-18.770926234546085</v>
      </c>
      <c r="AQ19" s="26">
        <f t="shared" si="11"/>
        <v>-70.638767375850279</v>
      </c>
      <c r="AR19" s="25">
        <f t="shared" si="3"/>
        <v>18.562359853877492</v>
      </c>
      <c r="AS19" s="25">
        <f t="shared" si="4"/>
        <v>-26.843517049310353</v>
      </c>
      <c r="AT19" s="56">
        <f t="shared" si="12"/>
        <v>12.553353917573489</v>
      </c>
      <c r="AU19" s="57">
        <f t="shared" si="38"/>
        <v>-80.404832545560112</v>
      </c>
      <c r="AV19" s="26">
        <f t="shared" si="29"/>
        <v>8.6789471989795417E-14</v>
      </c>
      <c r="AW19" s="26">
        <f t="shared" si="30"/>
        <v>8.093243971065547E-6</v>
      </c>
      <c r="AX19" s="27">
        <f t="shared" si="31"/>
        <v>-8.6789471989796263E-14</v>
      </c>
      <c r="AY19" s="26">
        <f t="shared" si="32"/>
        <v>-8.093243971065547E-6</v>
      </c>
      <c r="AZ19" s="28">
        <f t="shared" si="39"/>
        <v>-8.4565889039692466E-28</v>
      </c>
      <c r="BA19" s="29">
        <f t="shared" si="40"/>
        <v>0</v>
      </c>
      <c r="BB19" s="5">
        <f t="shared" si="13"/>
        <v>12.553353571540914</v>
      </c>
      <c r="BC19" s="5">
        <f t="shared" si="14"/>
        <v>-80.423014197058421</v>
      </c>
      <c r="BD19" s="5">
        <f t="shared" si="41"/>
        <v>99.576985802941579</v>
      </c>
      <c r="BE19" s="41"/>
      <c r="BF19" s="40">
        <f t="shared" si="42"/>
        <v>13</v>
      </c>
      <c r="BG19" s="40">
        <f t="shared" si="43"/>
        <v>-80</v>
      </c>
      <c r="BH19" s="40">
        <f t="shared" si="44"/>
        <v>100</v>
      </c>
      <c r="BL19" s="26">
        <f t="shared" si="7"/>
        <v>-5.4734860574373098E-9</v>
      </c>
      <c r="BM19" s="26">
        <f t="shared" si="8"/>
        <v>-2.0340540634022487E-3</v>
      </c>
      <c r="BO19" s="238" t="str">
        <f t="shared" si="15"/>
        <v>141.253754462275i</v>
      </c>
      <c r="BP19" s="238" t="str">
        <f t="shared" si="16"/>
        <v>0.999999921077969-0.000281828726744825i</v>
      </c>
      <c r="BQ19" s="238">
        <f t="shared" si="17"/>
        <v>-3.4055908760707746E-7</v>
      </c>
      <c r="BR19" s="238">
        <f t="shared" si="18"/>
        <v>-1.6147597434904654E-2</v>
      </c>
    </row>
    <row r="20" spans="1:70" x14ac:dyDescent="0.3">
      <c r="A20" s="265" t="s">
        <v>67</v>
      </c>
      <c r="B20" s="265"/>
      <c r="D20" t="s">
        <v>68</v>
      </c>
      <c r="F20" s="54"/>
      <c r="V20" s="24">
        <v>1.1599999999999999</v>
      </c>
      <c r="W20" s="32">
        <f t="shared" si="33"/>
        <v>144.54397707459276</v>
      </c>
      <c r="X20" s="25">
        <f t="shared" si="9"/>
        <v>31.450501351730402</v>
      </c>
      <c r="Y20" s="26">
        <f t="shared" si="19"/>
        <v>-0.13208098853559086</v>
      </c>
      <c r="Z20" s="26">
        <f t="shared" si="20"/>
        <v>-9.9666545033869074</v>
      </c>
      <c r="AA20" s="26">
        <f t="shared" si="21"/>
        <v>7.328032711775289E-7</v>
      </c>
      <c r="AB20" s="26">
        <f t="shared" si="22"/>
        <v>-2.3535540169549805E-2</v>
      </c>
      <c r="AC20" s="26">
        <f t="shared" si="34"/>
        <v>1.7337604946332538E-9</v>
      </c>
      <c r="AD20" s="26">
        <f t="shared" si="23"/>
        <v>1.1447882982784363E-3</v>
      </c>
      <c r="AE20" s="26">
        <f t="shared" si="35"/>
        <v>31.318421097731843</v>
      </c>
      <c r="AF20" s="26">
        <f t="shared" si="36"/>
        <v>-9.9890452552581781</v>
      </c>
      <c r="AG20" s="26">
        <f t="shared" si="0"/>
        <v>64.037843837695164</v>
      </c>
      <c r="AH20" s="26">
        <f t="shared" si="24"/>
        <v>-83.5145922149689</v>
      </c>
      <c r="AI20" s="26">
        <f t="shared" si="25"/>
        <v>-89.996177099259199</v>
      </c>
      <c r="AJ20" s="26">
        <f t="shared" si="37"/>
        <v>0.52826686504014053</v>
      </c>
      <c r="AK20" s="26">
        <f t="shared" si="26"/>
        <v>19.780911107759223</v>
      </c>
      <c r="AL20" s="27">
        <f t="shared" si="27"/>
        <v>-1.289574871102215E-8</v>
      </c>
      <c r="AM20" s="26">
        <f t="shared" si="28"/>
        <v>-3.1221499017209456E-3</v>
      </c>
      <c r="AN20" s="26">
        <f t="shared" si="1"/>
        <v>-2.3608173261233038E-8</v>
      </c>
      <c r="AO20" s="26">
        <f t="shared" si="2"/>
        <v>-4.224367323685624E-3</v>
      </c>
      <c r="AP20" s="26">
        <f t="shared" si="10"/>
        <v>-18.948481548737519</v>
      </c>
      <c r="AQ20" s="26">
        <f t="shared" si="11"/>
        <v>-70.222612508725391</v>
      </c>
      <c r="AR20" s="25">
        <f t="shared" si="3"/>
        <v>18.562359853877492</v>
      </c>
      <c r="AS20" s="25">
        <f t="shared" si="4"/>
        <v>-26.843517049310353</v>
      </c>
      <c r="AT20" s="56">
        <f t="shared" si="12"/>
        <v>12.369939548994324</v>
      </c>
      <c r="AU20" s="57">
        <f t="shared" si="38"/>
        <v>-80.211657763983567</v>
      </c>
      <c r="AV20" s="26">
        <f t="shared" si="29"/>
        <v>9.0646781856008508E-14</v>
      </c>
      <c r="AW20" s="26">
        <f t="shared" si="30"/>
        <v>8.2817598404098361E-6</v>
      </c>
      <c r="AX20" s="27">
        <f t="shared" si="31"/>
        <v>-9.0646781856009455E-14</v>
      </c>
      <c r="AY20" s="26">
        <f t="shared" si="32"/>
        <v>-8.2817598404098361E-6</v>
      </c>
      <c r="AZ20" s="28">
        <f t="shared" si="39"/>
        <v>-9.4663308626521417E-28</v>
      </c>
      <c r="BA20" s="29">
        <f t="shared" si="40"/>
        <v>0</v>
      </c>
      <c r="BB20" s="5">
        <f t="shared" si="13"/>
        <v>12.369939186653735</v>
      </c>
      <c r="BC20" s="5">
        <f t="shared" si="14"/>
        <v>-80.230262920529611</v>
      </c>
      <c r="BD20" s="5">
        <f t="shared" si="41"/>
        <v>99.769737079470389</v>
      </c>
      <c r="BE20" s="31"/>
      <c r="BF20" s="40">
        <f t="shared" si="42"/>
        <v>12</v>
      </c>
      <c r="BG20" s="40">
        <f t="shared" si="43"/>
        <v>-80</v>
      </c>
      <c r="BH20" s="40">
        <f t="shared" si="44"/>
        <v>100</v>
      </c>
      <c r="BL20" s="26">
        <f t="shared" si="7"/>
        <v>-5.7314436549066999E-9</v>
      </c>
      <c r="BM20" s="26">
        <f t="shared" si="8"/>
        <v>-2.0814332689585036E-3</v>
      </c>
      <c r="BO20" s="238" t="str">
        <f t="shared" si="15"/>
        <v>144.543977074593i</v>
      </c>
      <c r="BP20" s="238" t="str">
        <f t="shared" si="16"/>
        <v>0.999999917358488-0.000288393360035584i</v>
      </c>
      <c r="BQ20" s="238">
        <f t="shared" si="17"/>
        <v>-3.566091453454547E-7</v>
      </c>
      <c r="BR20" s="238">
        <f t="shared" si="18"/>
        <v>-1.6523723277084526E-2</v>
      </c>
    </row>
    <row r="21" spans="1:70" x14ac:dyDescent="0.3">
      <c r="A21" t="s">
        <v>69</v>
      </c>
      <c r="B21" s="5">
        <f>Sheet1!B15</f>
        <v>0.74930756111426944</v>
      </c>
      <c r="D21">
        <f>1-B21</f>
        <v>0.25069243888573056</v>
      </c>
      <c r="V21" s="24">
        <v>1.17</v>
      </c>
      <c r="W21" s="30">
        <f t="shared" si="33"/>
        <v>147.91083881682073</v>
      </c>
      <c r="X21" s="25">
        <f t="shared" si="9"/>
        <v>31.450501351730402</v>
      </c>
      <c r="Y21" s="26">
        <f t="shared" si="19"/>
        <v>-0.13820774594425583</v>
      </c>
      <c r="Z21" s="26">
        <f t="shared" si="20"/>
        <v>-10.193993014284715</v>
      </c>
      <c r="AA21" s="26">
        <f t="shared" si="21"/>
        <v>7.6733922149050759E-7</v>
      </c>
      <c r="AB21" s="26">
        <f t="shared" si="22"/>
        <v>-2.408375326120292E-2</v>
      </c>
      <c r="AC21" s="26">
        <f t="shared" si="34"/>
        <v>1.8154718181674856E-9</v>
      </c>
      <c r="AD21" s="26">
        <f t="shared" si="23"/>
        <v>1.1714538432659868E-3</v>
      </c>
      <c r="AE21" s="26">
        <f t="shared" si="35"/>
        <v>31.312294374940837</v>
      </c>
      <c r="AF21" s="26">
        <f t="shared" si="36"/>
        <v>-10.216905313702652</v>
      </c>
      <c r="AG21" s="26">
        <f t="shared" si="0"/>
        <v>64.037843837695164</v>
      </c>
      <c r="AH21" s="26">
        <f t="shared" si="24"/>
        <v>-83.714592214098715</v>
      </c>
      <c r="AI21" s="26">
        <f t="shared" si="25"/>
        <v>-89.996264119103827</v>
      </c>
      <c r="AJ21" s="26">
        <f t="shared" si="37"/>
        <v>0.5516456711279254</v>
      </c>
      <c r="AK21" s="26">
        <f t="shared" si="26"/>
        <v>20.204779765004918</v>
      </c>
      <c r="AL21" s="27">
        <f t="shared" si="27"/>
        <v>-1.3503506454466279E-8</v>
      </c>
      <c r="AM21" s="26">
        <f t="shared" si="28"/>
        <v>-3.1948741151320561E-3</v>
      </c>
      <c r="AN21" s="26">
        <f t="shared" si="1"/>
        <v>-2.4720793080033308E-8</v>
      </c>
      <c r="AO21" s="26">
        <f t="shared" si="2"/>
        <v>-4.3227654787781535E-3</v>
      </c>
      <c r="AP21" s="26">
        <f t="shared" si="10"/>
        <v>-19.125102743499927</v>
      </c>
      <c r="AQ21" s="26">
        <f t="shared" si="11"/>
        <v>-69.799001993692826</v>
      </c>
      <c r="AR21" s="25">
        <f t="shared" si="3"/>
        <v>18.562359853877492</v>
      </c>
      <c r="AS21" s="25">
        <f t="shared" si="4"/>
        <v>-26.843517049310353</v>
      </c>
      <c r="AT21" s="56">
        <f t="shared" si="12"/>
        <v>12.187191631440911</v>
      </c>
      <c r="AU21" s="57">
        <f t="shared" si="38"/>
        <v>-80.01590730739548</v>
      </c>
      <c r="AV21" s="26">
        <f t="shared" si="29"/>
        <v>9.643274665532817E-14</v>
      </c>
      <c r="AW21" s="26">
        <f t="shared" si="30"/>
        <v>8.4746668084435567E-6</v>
      </c>
      <c r="AX21" s="27">
        <f t="shared" si="31"/>
        <v>-9.6432746655329243E-14</v>
      </c>
      <c r="AY21" s="26">
        <f t="shared" si="32"/>
        <v>-8.4746668084435567E-6</v>
      </c>
      <c r="AZ21" s="28">
        <f t="shared" si="39"/>
        <v>-1.0728508311005761E-27</v>
      </c>
      <c r="BA21" s="29">
        <f t="shared" si="40"/>
        <v>0</v>
      </c>
      <c r="BB21" s="5">
        <f t="shared" si="13"/>
        <v>12.187191252023728</v>
      </c>
      <c r="BC21" s="5">
        <f t="shared" si="14"/>
        <v>-80.034945833687615</v>
      </c>
      <c r="BD21" s="5">
        <f t="shared" si="41"/>
        <v>99.965054166312385</v>
      </c>
      <c r="BE21" s="41"/>
      <c r="BF21" s="40">
        <f t="shared" si="42"/>
        <v>12</v>
      </c>
      <c r="BG21" s="40">
        <f t="shared" si="43"/>
        <v>-80</v>
      </c>
      <c r="BH21" s="40">
        <f t="shared" si="44"/>
        <v>100</v>
      </c>
      <c r="BL21" s="26">
        <f t="shared" si="7"/>
        <v>-6.0015575644355112E-9</v>
      </c>
      <c r="BM21" s="26">
        <f t="shared" si="8"/>
        <v>-2.1299160779811015E-3</v>
      </c>
      <c r="BO21" s="238" t="str">
        <f t="shared" si="15"/>
        <v>147.910838816821i</v>
      </c>
      <c r="BP21" s="238" t="str">
        <f t="shared" si="16"/>
        <v>0.999999913463713-0.000295110903202684i</v>
      </c>
      <c r="BQ21" s="238">
        <f t="shared" si="17"/>
        <v>-3.73415624503723E-7</v>
      </c>
      <c r="BR21" s="238">
        <f t="shared" si="18"/>
        <v>-1.6908610214156412E-2</v>
      </c>
    </row>
    <row r="22" spans="1:70" x14ac:dyDescent="0.3">
      <c r="A22" t="s">
        <v>118</v>
      </c>
      <c r="B22">
        <f>Sheet1!U3</f>
        <v>0.75996361569073334</v>
      </c>
      <c r="D22" s="53"/>
      <c r="V22" s="24">
        <v>1.18</v>
      </c>
      <c r="W22" s="32">
        <f t="shared" si="33"/>
        <v>151.35612484362088</v>
      </c>
      <c r="X22" s="25">
        <f t="shared" si="9"/>
        <v>31.450501351730402</v>
      </c>
      <c r="Y22" s="26">
        <f t="shared" si="19"/>
        <v>-0.14461399812795378</v>
      </c>
      <c r="Z22" s="26">
        <f t="shared" si="20"/>
        <v>-10.426291517109396</v>
      </c>
      <c r="AA22" s="26">
        <f t="shared" si="21"/>
        <v>8.0350280198690107E-7</v>
      </c>
      <c r="AB22" s="26">
        <f t="shared" si="22"/>
        <v>-2.4644735871602375E-2</v>
      </c>
      <c r="AC22" s="26">
        <f t="shared" si="34"/>
        <v>1.9010327369465875E-9</v>
      </c>
      <c r="AD22" s="26">
        <f t="shared" si="23"/>
        <v>1.1987405085865696E-3</v>
      </c>
      <c r="AE22" s="26">
        <f t="shared" si="35"/>
        <v>31.30588815900628</v>
      </c>
      <c r="AF22" s="26">
        <f t="shared" si="36"/>
        <v>-10.449737512472412</v>
      </c>
      <c r="AG22" s="26">
        <f t="shared" si="0"/>
        <v>64.037843837695164</v>
      </c>
      <c r="AH22" s="26">
        <f t="shared" si="24"/>
        <v>-83.91459221326771</v>
      </c>
      <c r="AI22" s="26">
        <f t="shared" si="25"/>
        <v>-89.996349158134961</v>
      </c>
      <c r="AJ22" s="26">
        <f t="shared" si="37"/>
        <v>0.57599214219031258</v>
      </c>
      <c r="AK22" s="26">
        <f t="shared" si="26"/>
        <v>20.636145040207332</v>
      </c>
      <c r="AL22" s="27">
        <f t="shared" si="27"/>
        <v>-1.4139906652411083E-8</v>
      </c>
      <c r="AM22" s="26">
        <f t="shared" si="28"/>
        <v>-3.2692922930741197E-3</v>
      </c>
      <c r="AN22" s="26">
        <f t="shared" si="1"/>
        <v>-2.5885847240798575E-8</v>
      </c>
      <c r="AO22" s="26">
        <f t="shared" si="2"/>
        <v>-4.4234556213112938E-3</v>
      </c>
      <c r="AP22" s="26">
        <f t="shared" si="10"/>
        <v>-19.300756273407988</v>
      </c>
      <c r="AQ22" s="26">
        <f t="shared" si="11"/>
        <v>-69.367896865841999</v>
      </c>
      <c r="AR22" s="25">
        <f t="shared" si="3"/>
        <v>18.562359853877492</v>
      </c>
      <c r="AS22" s="25">
        <f t="shared" si="4"/>
        <v>-26.843517049310353</v>
      </c>
      <c r="AT22" s="56">
        <f t="shared" si="12"/>
        <v>12.005131885598292</v>
      </c>
      <c r="AU22" s="57">
        <f t="shared" si="38"/>
        <v>-79.817634378314409</v>
      </c>
      <c r="AV22" s="26">
        <f t="shared" si="29"/>
        <v>1.0029005652154129E-13</v>
      </c>
      <c r="AW22" s="26">
        <f t="shared" si="30"/>
        <v>8.6720671569945965E-6</v>
      </c>
      <c r="AX22" s="27">
        <f t="shared" si="31"/>
        <v>-1.0029005652154243E-13</v>
      </c>
      <c r="AY22" s="26">
        <f t="shared" si="32"/>
        <v>-8.6720671569945965E-6</v>
      </c>
      <c r="AZ22" s="28">
        <f t="shared" si="39"/>
        <v>-1.1485814780017932E-27</v>
      </c>
      <c r="BA22" s="29">
        <f t="shared" si="40"/>
        <v>0</v>
      </c>
      <c r="BB22" s="5">
        <f t="shared" si="13"/>
        <v>12.005131488299739</v>
      </c>
      <c r="BC22" s="5">
        <f t="shared" si="14"/>
        <v>-79.837116368829228</v>
      </c>
      <c r="BD22" s="5">
        <f t="shared" si="41"/>
        <v>100.16288363117077</v>
      </c>
      <c r="BE22" s="31"/>
      <c r="BF22" s="40">
        <f t="shared" si="42"/>
        <v>12</v>
      </c>
      <c r="BG22" s="40">
        <f t="shared" si="43"/>
        <v>-80</v>
      </c>
      <c r="BH22" s="40">
        <f t="shared" si="44"/>
        <v>100</v>
      </c>
      <c r="BL22" s="26">
        <f t="shared" si="7"/>
        <v>-6.2844025251953601E-9</v>
      </c>
      <c r="BM22" s="26">
        <f t="shared" si="8"/>
        <v>-2.1795281966968546E-3</v>
      </c>
      <c r="BO22" s="238" t="str">
        <f t="shared" si="15"/>
        <v>151.356124843621i</v>
      </c>
      <c r="BP22" s="238" t="str">
        <f t="shared" si="16"/>
        <v>0.999999909385385-0.000301984917969242i</v>
      </c>
      <c r="BQ22" s="238">
        <f t="shared" si="17"/>
        <v>-3.9101415023747365E-7</v>
      </c>
      <c r="BR22" s="238">
        <f t="shared" si="18"/>
        <v>-1.7302462318132483E-2</v>
      </c>
    </row>
    <row r="23" spans="1:70" x14ac:dyDescent="0.3">
      <c r="A23" s="45" t="s">
        <v>70</v>
      </c>
      <c r="B23">
        <f>1/PI()/B12/D8</f>
        <v>822.54867482503153</v>
      </c>
      <c r="C23" t="s">
        <v>71</v>
      </c>
      <c r="D23">
        <f>fp</f>
        <v>822.54867482503153</v>
      </c>
      <c r="E23">
        <f>fp</f>
        <v>822.54867482503153</v>
      </c>
      <c r="F23">
        <v>180</v>
      </c>
      <c r="G23">
        <v>-180</v>
      </c>
      <c r="V23" s="24">
        <v>1.19</v>
      </c>
      <c r="W23" s="30">
        <f t="shared" si="33"/>
        <v>154.88166189124817</v>
      </c>
      <c r="X23" s="25">
        <f t="shared" si="9"/>
        <v>31.450501351730402</v>
      </c>
      <c r="Y23" s="26">
        <f t="shared" si="19"/>
        <v>-0.15131205470585374</v>
      </c>
      <c r="Z23" s="26">
        <f t="shared" si="20"/>
        <v>-10.66364261648242</v>
      </c>
      <c r="AA23" s="26">
        <f t="shared" si="21"/>
        <v>8.41370719102949E-7</v>
      </c>
      <c r="AB23" s="26">
        <f t="shared" si="22"/>
        <v>-2.5218785440723184E-2</v>
      </c>
      <c r="AC23" s="26">
        <f t="shared" si="34"/>
        <v>1.9906245445341168E-9</v>
      </c>
      <c r="AD23" s="26">
        <f t="shared" si="23"/>
        <v>1.2266627619912686E-3</v>
      </c>
      <c r="AE23" s="26">
        <f t="shared" si="35"/>
        <v>31.299190140385893</v>
      </c>
      <c r="AF23" s="26">
        <f t="shared" si="36"/>
        <v>-10.687634739161151</v>
      </c>
      <c r="AG23" s="26">
        <f t="shared" si="0"/>
        <v>64.037843837695164</v>
      </c>
      <c r="AH23" s="26">
        <f t="shared" si="24"/>
        <v>-84.114592212474108</v>
      </c>
      <c r="AI23" s="26">
        <f t="shared" si="25"/>
        <v>-89.996432261441456</v>
      </c>
      <c r="AJ23" s="26">
        <f t="shared" si="37"/>
        <v>0.60134058162328774</v>
      </c>
      <c r="AK23" s="26">
        <f t="shared" si="26"/>
        <v>21.075039986898279</v>
      </c>
      <c r="AL23" s="27">
        <f t="shared" si="27"/>
        <v>-1.4806299363318327E-8</v>
      </c>
      <c r="AM23" s="26">
        <f t="shared" si="28"/>
        <v>-3.3454438930491121E-3</v>
      </c>
      <c r="AN23" s="26">
        <f t="shared" si="1"/>
        <v>-2.7105810207836835E-8</v>
      </c>
      <c r="AO23" s="26">
        <f t="shared" si="2"/>
        <v>-4.5264911385289154E-3</v>
      </c>
      <c r="AP23" s="26">
        <f t="shared" si="10"/>
        <v>-19.475407835067767</v>
      </c>
      <c r="AQ23" s="26">
        <f t="shared" si="11"/>
        <v>-68.929264209574768</v>
      </c>
      <c r="AR23" s="25">
        <f t="shared" si="3"/>
        <v>18.562359853877492</v>
      </c>
      <c r="AS23" s="25">
        <f t="shared" si="4"/>
        <v>-26.843517049310353</v>
      </c>
      <c r="AT23" s="56">
        <f t="shared" si="12"/>
        <v>11.823782305318126</v>
      </c>
      <c r="AU23" s="57">
        <f t="shared" si="38"/>
        <v>-79.616898948735923</v>
      </c>
      <c r="AV23" s="26">
        <f t="shared" si="29"/>
        <v>1.0414736638775438E-13</v>
      </c>
      <c r="AW23" s="26">
        <f t="shared" si="30"/>
        <v>8.8740655503406496E-6</v>
      </c>
      <c r="AX23" s="27">
        <f t="shared" si="31"/>
        <v>-1.0414736638775564E-13</v>
      </c>
      <c r="AY23" s="26">
        <f t="shared" si="32"/>
        <v>-8.8740655503406496E-6</v>
      </c>
      <c r="AZ23" s="28">
        <f t="shared" si="39"/>
        <v>-1.2621774483536189E-27</v>
      </c>
      <c r="BA23" s="29">
        <f t="shared" si="40"/>
        <v>0</v>
      </c>
      <c r="BB23" s="5">
        <f t="shared" si="13"/>
        <v>11.82378188929547</v>
      </c>
      <c r="BC23" s="5">
        <f t="shared" si="14"/>
        <v>-79.636834733080491</v>
      </c>
      <c r="BD23" s="5">
        <f t="shared" si="41"/>
        <v>100.36316526691951</v>
      </c>
      <c r="BE23" s="41"/>
      <c r="BF23" s="40">
        <f t="shared" si="42"/>
        <v>12</v>
      </c>
      <c r="BG23" s="40">
        <f t="shared" si="43"/>
        <v>-80</v>
      </c>
      <c r="BH23" s="40">
        <f t="shared" si="44"/>
        <v>100</v>
      </c>
      <c r="BL23" s="26">
        <f t="shared" si="7"/>
        <v>-6.5805764202172083E-9</v>
      </c>
      <c r="BM23" s="26">
        <f t="shared" si="8"/>
        <v>-2.2302959301075003E-3</v>
      </c>
      <c r="BO23" s="238" t="str">
        <f t="shared" si="15"/>
        <v>154.881661891248i</v>
      </c>
      <c r="BP23" s="238" t="str">
        <f t="shared" si="16"/>
        <v>0.99999990511485-0.000309019049021178i</v>
      </c>
      <c r="BQ23" s="238">
        <f t="shared" si="17"/>
        <v>-4.0944207963500876E-7</v>
      </c>
      <c r="BR23" s="238">
        <f t="shared" si="18"/>
        <v>-1.770548841446562E-2</v>
      </c>
    </row>
    <row r="24" spans="1:70" x14ac:dyDescent="0.3">
      <c r="A24" s="45" t="s">
        <v>136</v>
      </c>
      <c r="B24">
        <f>B12*(1-B22)^2/2/PI()/D7</f>
        <v>322604.27593242412</v>
      </c>
      <c r="C24" t="s">
        <v>71</v>
      </c>
      <c r="V24" s="24">
        <v>1.2</v>
      </c>
      <c r="W24" s="32">
        <f t="shared" si="33"/>
        <v>158.48931924611136</v>
      </c>
      <c r="X24" s="25">
        <f t="shared" si="9"/>
        <v>31.450501351730402</v>
      </c>
      <c r="Y24" s="26">
        <f t="shared" si="19"/>
        <v>-0.15831472648743949</v>
      </c>
      <c r="Z24" s="26">
        <f t="shared" si="20"/>
        <v>-10.906139558120991</v>
      </c>
      <c r="AA24" s="26">
        <f t="shared" si="21"/>
        <v>8.8102329550021247E-7</v>
      </c>
      <c r="AB24" s="26">
        <f t="shared" si="22"/>
        <v>-2.5806206336784095E-2</v>
      </c>
      <c r="AC24" s="26">
        <f t="shared" si="34"/>
        <v>2.0844401064232125E-9</v>
      </c>
      <c r="AD24" s="26">
        <f t="shared" si="23"/>
        <v>1.2552354082283809E-3</v>
      </c>
      <c r="AE24" s="26">
        <f t="shared" si="35"/>
        <v>31.2921875083507</v>
      </c>
      <c r="AF24" s="26">
        <f t="shared" si="36"/>
        <v>-10.930690529049546</v>
      </c>
      <c r="AG24" s="26">
        <f t="shared" si="0"/>
        <v>64.037843837695164</v>
      </c>
      <c r="AH24" s="26">
        <f t="shared" si="24"/>
        <v>-84.314592211716203</v>
      </c>
      <c r="AI24" s="26">
        <f t="shared" si="25"/>
        <v>-89.996513473085741</v>
      </c>
      <c r="AJ24" s="26">
        <f t="shared" si="37"/>
        <v>0.62772603016777462</v>
      </c>
      <c r="AK24" s="26">
        <f t="shared" si="26"/>
        <v>21.521491227004574</v>
      </c>
      <c r="AL24" s="27">
        <f t="shared" si="27"/>
        <v>-1.5504098291263409E-8</v>
      </c>
      <c r="AM24" s="26">
        <f t="shared" si="28"/>
        <v>-3.4233692916422519E-3</v>
      </c>
      <c r="AN24" s="26">
        <f t="shared" si="1"/>
        <v>-2.8383268307444974E-8</v>
      </c>
      <c r="AO24" s="26">
        <f t="shared" si="2"/>
        <v>-4.6319266612234178E-3</v>
      </c>
      <c r="AP24" s="26">
        <f t="shared" si="10"/>
        <v>-19.649022387740633</v>
      </c>
      <c r="AQ24" s="26">
        <f t="shared" si="11"/>
        <v>-68.483077542034025</v>
      </c>
      <c r="AR24" s="25">
        <f t="shared" si="3"/>
        <v>18.562359853877492</v>
      </c>
      <c r="AS24" s="25">
        <f t="shared" si="4"/>
        <v>-26.843517049310353</v>
      </c>
      <c r="AT24" s="56">
        <f t="shared" si="12"/>
        <v>11.643165120610067</v>
      </c>
      <c r="AU24" s="57">
        <f t="shared" si="38"/>
        <v>-79.413768071083567</v>
      </c>
      <c r="AV24" s="26">
        <f t="shared" si="29"/>
        <v>1.0800467625396748E-13</v>
      </c>
      <c r="AW24" s="26">
        <f t="shared" si="30"/>
        <v>9.0807690907036352E-6</v>
      </c>
      <c r="AX24" s="27">
        <f t="shared" si="31"/>
        <v>-1.0800467625396883E-13</v>
      </c>
      <c r="AY24" s="26">
        <f t="shared" si="32"/>
        <v>-9.0807690907036352E-6</v>
      </c>
      <c r="AZ24" s="28">
        <f t="shared" si="39"/>
        <v>-1.3505298697383722E-27</v>
      </c>
      <c r="BA24" s="29">
        <f t="shared" si="40"/>
        <v>0</v>
      </c>
      <c r="BB24" s="5">
        <f t="shared" si="13"/>
        <v>11.643164684980867</v>
      </c>
      <c r="BC24" s="5">
        <f t="shared" si="14"/>
        <v>-79.434168219472269</v>
      </c>
      <c r="BD24" s="5">
        <f t="shared" si="41"/>
        <v>100.56583178052773</v>
      </c>
      <c r="BE24" s="31"/>
      <c r="BF24" s="40">
        <f t="shared" si="42"/>
        <v>12</v>
      </c>
      <c r="BG24" s="40">
        <f t="shared" si="43"/>
        <v>-79</v>
      </c>
      <c r="BH24" s="40">
        <f t="shared" si="44"/>
        <v>101</v>
      </c>
      <c r="BL24" s="26">
        <f t="shared" si="7"/>
        <v>-6.8907099196660442E-9</v>
      </c>
      <c r="BM24" s="26">
        <f t="shared" si="8"/>
        <v>-2.2822461959369658E-3</v>
      </c>
      <c r="BO24" s="238" t="str">
        <f t="shared" si="15"/>
        <v>158.489319246111i</v>
      </c>
      <c r="BP24" s="238" t="str">
        <f t="shared" si="16"/>
        <v>0.999999900643051-0.00031621702593963i</v>
      </c>
      <c r="BQ24" s="238">
        <f t="shared" si="17"/>
        <v>-4.2873849014546313E-7</v>
      </c>
      <c r="BR24" s="238">
        <f t="shared" si="18"/>
        <v>-1.8117902192770062E-2</v>
      </c>
    </row>
    <row r="25" spans="1:70" x14ac:dyDescent="0.3">
      <c r="A25" s="45" t="s">
        <v>72</v>
      </c>
      <c r="B25">
        <f>B12*(1-B21)^2/2/PI()/D7</f>
        <v>351883.12292570487</v>
      </c>
      <c r="C25" t="s">
        <v>71</v>
      </c>
      <c r="D25">
        <f>fzRHP</f>
        <v>351883.12292570487</v>
      </c>
      <c r="E25">
        <f>fzRHP</f>
        <v>351883.12292570487</v>
      </c>
      <c r="V25" s="24">
        <v>1.21</v>
      </c>
      <c r="W25" s="30">
        <f t="shared" si="33"/>
        <v>162.18100973589299</v>
      </c>
      <c r="X25" s="25">
        <f t="shared" si="9"/>
        <v>31.450501351730402</v>
      </c>
      <c r="Y25" s="26">
        <f t="shared" si="19"/>
        <v>-0.16563534207952399</v>
      </c>
      <c r="Z25" s="26">
        <f t="shared" si="20"/>
        <v>-11.153876149567132</v>
      </c>
      <c r="AA25" s="26">
        <f t="shared" si="21"/>
        <v>9.2254463978694951E-7</v>
      </c>
      <c r="AB25" s="26">
        <f t="shared" si="22"/>
        <v>-2.6407310017625397E-2</v>
      </c>
      <c r="AC25" s="26">
        <f t="shared" si="34"/>
        <v>2.1826780740717983E-9</v>
      </c>
      <c r="AD25" s="26">
        <f t="shared" si="23"/>
        <v>1.2844735968930892E-3</v>
      </c>
      <c r="AE25" s="26">
        <f t="shared" si="35"/>
        <v>31.284866934378194</v>
      </c>
      <c r="AF25" s="26">
        <f t="shared" si="36"/>
        <v>-11.178998985987864</v>
      </c>
      <c r="AG25" s="26">
        <f t="shared" si="0"/>
        <v>64.037843837695164</v>
      </c>
      <c r="AH25" s="26">
        <f t="shared" si="24"/>
        <v>-84.514592210992419</v>
      </c>
      <c r="AI25" s="26">
        <f t="shared" si="25"/>
        <v>-89.996592836127334</v>
      </c>
      <c r="AJ25" s="26">
        <f t="shared" si="37"/>
        <v>0.65518424148667953</v>
      </c>
      <c r="AK25" s="26">
        <f t="shared" si="26"/>
        <v>21.975518562478367</v>
      </c>
      <c r="AL25" s="27">
        <f t="shared" si="27"/>
        <v>-1.6234784643245291E-8</v>
      </c>
      <c r="AM25" s="26">
        <f t="shared" si="28"/>
        <v>-3.5031098059301827E-3</v>
      </c>
      <c r="AN25" s="26">
        <f t="shared" si="1"/>
        <v>-2.9720929371183703E-8</v>
      </c>
      <c r="AO25" s="26">
        <f t="shared" si="2"/>
        <v>-4.7398180927016786E-3</v>
      </c>
      <c r="AP25" s="26">
        <f t="shared" si="10"/>
        <v>-19.821564177766291</v>
      </c>
      <c r="AQ25" s="26">
        <f t="shared" si="11"/>
        <v>-68.029317201547599</v>
      </c>
      <c r="AR25" s="25">
        <f t="shared" si="3"/>
        <v>18.562359853877492</v>
      </c>
      <c r="AS25" s="25">
        <f t="shared" si="4"/>
        <v>-26.843517049310353</v>
      </c>
      <c r="AT25" s="56">
        <f t="shared" si="12"/>
        <v>11.463302756611903</v>
      </c>
      <c r="AU25" s="57">
        <f t="shared" si="38"/>
        <v>-79.208316187535459</v>
      </c>
      <c r="AV25" s="26">
        <f t="shared" si="29"/>
        <v>1.1379064105328713E-13</v>
      </c>
      <c r="AW25" s="26">
        <f t="shared" si="30"/>
        <v>9.2922873750367007E-6</v>
      </c>
      <c r="AX25" s="27">
        <f t="shared" si="31"/>
        <v>-1.1379064105328862E-13</v>
      </c>
      <c r="AY25" s="26">
        <f t="shared" si="32"/>
        <v>-9.2922873750367007E-6</v>
      </c>
      <c r="AZ25" s="28">
        <f t="shared" si="39"/>
        <v>-1.4893693890572703E-27</v>
      </c>
      <c r="BA25" s="29">
        <f t="shared" si="40"/>
        <v>0</v>
      </c>
      <c r="BB25" s="5">
        <f t="shared" si="13"/>
        <v>11.463302300452135</v>
      </c>
      <c r="BC25" s="5">
        <f t="shared" si="14"/>
        <v>-79.229191516394479</v>
      </c>
      <c r="BD25" s="5">
        <f t="shared" si="41"/>
        <v>100.77080848360552</v>
      </c>
      <c r="BE25" s="41"/>
      <c r="BF25" s="40">
        <f t="shared" si="42"/>
        <v>11</v>
      </c>
      <c r="BG25" s="40">
        <f t="shared" si="43"/>
        <v>-79</v>
      </c>
      <c r="BH25" s="40">
        <f t="shared" si="44"/>
        <v>101</v>
      </c>
      <c r="BL25" s="26">
        <f t="shared" si="7"/>
        <v>-7.2154587662211634E-9</v>
      </c>
      <c r="BM25" s="26">
        <f t="shared" si="8"/>
        <v>-2.3354065389034947E-3</v>
      </c>
      <c r="BO25" s="238" t="str">
        <f t="shared" si="15"/>
        <v>162.181009735893i</v>
      </c>
      <c r="BP25" s="238" t="str">
        <f t="shared" si="16"/>
        <v>0.999999895960503-0.000323582665178397i</v>
      </c>
      <c r="BQ25" s="238">
        <f t="shared" si="17"/>
        <v>-4.4894430976307584E-7</v>
      </c>
      <c r="BR25" s="238">
        <f t="shared" si="18"/>
        <v>-1.8539922320122349E-2</v>
      </c>
    </row>
    <row r="26" spans="1:70" x14ac:dyDescent="0.3">
      <c r="A26" s="45" t="s">
        <v>73</v>
      </c>
      <c r="B26">
        <f>1/2/PI()/D8/D9</f>
        <v>7234315.5950861517</v>
      </c>
      <c r="C26" t="s">
        <v>71</v>
      </c>
      <c r="D26">
        <f>fzESR</f>
        <v>7234315.5950861517</v>
      </c>
      <c r="E26">
        <f>fzESR</f>
        <v>7234315.5950861517</v>
      </c>
      <c r="V26" s="24">
        <v>1.22</v>
      </c>
      <c r="W26" s="32">
        <f t="shared" si="33"/>
        <v>165.95869074375614</v>
      </c>
      <c r="X26" s="25">
        <f t="shared" si="9"/>
        <v>31.450501351730402</v>
      </c>
      <c r="Y26" s="26">
        <f t="shared" si="19"/>
        <v>-0.17328776468280965</v>
      </c>
      <c r="Z26" s="26">
        <f t="shared" si="20"/>
        <v>-11.406946673918558</v>
      </c>
      <c r="AA26" s="26">
        <f t="shared" si="21"/>
        <v>9.6602282395408567E-7</v>
      </c>
      <c r="AB26" s="26">
        <f t="shared" si="22"/>
        <v>-2.7022415195845636E-2</v>
      </c>
      <c r="AC26" s="26">
        <f t="shared" si="34"/>
        <v>2.2855428849025795E-9</v>
      </c>
      <c r="AD26" s="26">
        <f t="shared" si="23"/>
        <v>1.3143928304599753E-3</v>
      </c>
      <c r="AE26" s="26">
        <f t="shared" si="35"/>
        <v>31.277214555355961</v>
      </c>
      <c r="AF26" s="26">
        <f t="shared" si="36"/>
        <v>-11.432654696283944</v>
      </c>
      <c r="AG26" s="26">
        <f t="shared" si="0"/>
        <v>64.037843837695164</v>
      </c>
      <c r="AH26" s="26">
        <f t="shared" si="24"/>
        <v>-84.71459221030122</v>
      </c>
      <c r="AI26" s="26">
        <f t="shared" si="25"/>
        <v>-89.996670392645569</v>
      </c>
      <c r="AJ26" s="26">
        <f t="shared" si="37"/>
        <v>0.68375165374966773</v>
      </c>
      <c r="AK26" s="26">
        <f t="shared" si="26"/>
        <v>22.437134583392481</v>
      </c>
      <c r="AL26" s="27">
        <f t="shared" si="27"/>
        <v>-1.6999907129186587E-8</v>
      </c>
      <c r="AM26" s="26">
        <f t="shared" si="28"/>
        <v>-3.5847077153878374E-3</v>
      </c>
      <c r="AN26" s="26">
        <f t="shared" si="1"/>
        <v>-3.1121634307807486E-8</v>
      </c>
      <c r="AO26" s="26">
        <f t="shared" si="2"/>
        <v>-4.8502226384257233E-3</v>
      </c>
      <c r="AP26" s="26">
        <f t="shared" si="10"/>
        <v>-19.992996766977928</v>
      </c>
      <c r="AQ26" s="26">
        <f t="shared" si="11"/>
        <v>-67.567970739606906</v>
      </c>
      <c r="AR26" s="25">
        <f t="shared" si="3"/>
        <v>18.562359853877492</v>
      </c>
      <c r="AS26" s="25">
        <f t="shared" si="4"/>
        <v>-26.843517049310353</v>
      </c>
      <c r="AT26" s="56">
        <f t="shared" si="12"/>
        <v>11.284217788378033</v>
      </c>
      <c r="AU26" s="57">
        <f t="shared" si="38"/>
        <v>-79.000625435890854</v>
      </c>
      <c r="AV26" s="26">
        <f t="shared" si="29"/>
        <v>1.1957660585260678E-13</v>
      </c>
      <c r="AW26" s="26">
        <f t="shared" si="30"/>
        <v>9.5087325531339785E-6</v>
      </c>
      <c r="AX26" s="27">
        <f t="shared" si="31"/>
        <v>-1.1957660585260842E-13</v>
      </c>
      <c r="AY26" s="26">
        <f t="shared" si="32"/>
        <v>-9.5087325531339785E-6</v>
      </c>
      <c r="AZ26" s="28">
        <f t="shared" si="39"/>
        <v>-1.6408306828597046E-27</v>
      </c>
      <c r="BA26" s="29">
        <f t="shared" si="40"/>
        <v>0</v>
      </c>
      <c r="BB26" s="5">
        <f t="shared" si="13"/>
        <v>11.284217310720109</v>
      </c>
      <c r="BC26" s="5">
        <f t="shared" si="14"/>
        <v>-79.021987013593176</v>
      </c>
      <c r="BD26" s="5">
        <f t="shared" si="41"/>
        <v>100.97801298640682</v>
      </c>
      <c r="BE26" s="31"/>
      <c r="BF26" s="40">
        <f t="shared" si="42"/>
        <v>11</v>
      </c>
      <c r="BG26" s="40">
        <f t="shared" si="43"/>
        <v>-79</v>
      </c>
      <c r="BH26" s="40">
        <f t="shared" si="44"/>
        <v>101</v>
      </c>
      <c r="BL26" s="26">
        <f t="shared" si="7"/>
        <v>-7.5555134183508583E-9</v>
      </c>
      <c r="BM26" s="26">
        <f t="shared" si="8"/>
        <v>-2.3898051453242232E-3</v>
      </c>
      <c r="BO26" s="238" t="str">
        <f t="shared" si="15"/>
        <v>165.958690743756i</v>
      </c>
      <c r="BP26" s="238" t="str">
        <f t="shared" si="16"/>
        <v>0.999999891057272-0.000331119872087423i</v>
      </c>
      <c r="BQ26" s="238">
        <f t="shared" si="17"/>
        <v>-4.7010241056702166E-7</v>
      </c>
      <c r="BR26" s="238">
        <f t="shared" si="18"/>
        <v>-1.8971772557000225E-2</v>
      </c>
    </row>
    <row r="27" spans="1:70" x14ac:dyDescent="0.3">
      <c r="A27" t="s">
        <v>74</v>
      </c>
      <c r="B27">
        <f>20*LOG(B12*D21/2/Rsns)</f>
        <v>31.450501351730402</v>
      </c>
      <c r="C27" t="s">
        <v>75</v>
      </c>
      <c r="D27">
        <f>DC_gain_power</f>
        <v>31.450501351730402</v>
      </c>
      <c r="E27">
        <f>DC_gain_power</f>
        <v>31.450501351730402</v>
      </c>
      <c r="F27">
        <v>100</v>
      </c>
      <c r="G27">
        <v>1000000</v>
      </c>
      <c r="H27" t="s">
        <v>134</v>
      </c>
      <c r="V27" s="24">
        <v>1.23</v>
      </c>
      <c r="W27" s="30">
        <f t="shared" si="33"/>
        <v>169.82436524617447</v>
      </c>
      <c r="X27" s="25">
        <f t="shared" si="9"/>
        <v>31.450501351730402</v>
      </c>
      <c r="Y27" s="26">
        <f t="shared" si="19"/>
        <v>-0.18128640904095855</v>
      </c>
      <c r="Z27" s="26">
        <f t="shared" si="20"/>
        <v>-11.665445796199018</v>
      </c>
      <c r="AA27" s="26">
        <f t="shared" si="21"/>
        <v>1.0115500723830871E-6</v>
      </c>
      <c r="AB27" s="26">
        <f t="shared" si="22"/>
        <v>-2.7651848007784686E-2</v>
      </c>
      <c r="AC27" s="26">
        <f t="shared" si="34"/>
        <v>2.3932563342326378E-9</v>
      </c>
      <c r="AD27" s="26">
        <f t="shared" si="23"/>
        <v>1.3450089725026381E-3</v>
      </c>
      <c r="AE27" s="26">
        <f t="shared" si="35"/>
        <v>31.269215956632774</v>
      </c>
      <c r="AF27" s="26">
        <f t="shared" si="36"/>
        <v>-11.6917526352343</v>
      </c>
      <c r="AG27" s="26">
        <f t="shared" si="0"/>
        <v>64.037843837695164</v>
      </c>
      <c r="AH27" s="26">
        <f t="shared" si="24"/>
        <v>-84.914592209641114</v>
      </c>
      <c r="AI27" s="26">
        <f t="shared" si="25"/>
        <v>-89.996746183761914</v>
      </c>
      <c r="AJ27" s="26">
        <f t="shared" si="37"/>
        <v>0.71346535704146241</v>
      </c>
      <c r="AK27" s="26">
        <f t="shared" si="26"/>
        <v>22.90634427414361</v>
      </c>
      <c r="AL27" s="27">
        <f t="shared" si="27"/>
        <v>-1.7801087747898464E-8</v>
      </c>
      <c r="AM27" s="26">
        <f t="shared" si="28"/>
        <v>-3.6682062843055559E-3</v>
      </c>
      <c r="AN27" s="26">
        <f t="shared" si="1"/>
        <v>-3.2588351317300008E-8</v>
      </c>
      <c r="AO27" s="26">
        <f t="shared" si="2"/>
        <v>-4.9631988363437792E-3</v>
      </c>
      <c r="AP27" s="26">
        <f t="shared" si="10"/>
        <v>-20.163283065293925</v>
      </c>
      <c r="AQ27" s="26">
        <f t="shared" si="11"/>
        <v>-67.099033314738961</v>
      </c>
      <c r="AR27" s="25">
        <f t="shared" si="3"/>
        <v>18.562359853877492</v>
      </c>
      <c r="AS27" s="25">
        <f t="shared" si="4"/>
        <v>-26.843517049310353</v>
      </c>
      <c r="AT27" s="56">
        <f t="shared" si="12"/>
        <v>11.105932891338849</v>
      </c>
      <c r="AU27" s="57">
        <f t="shared" si="38"/>
        <v>-78.790785949973255</v>
      </c>
      <c r="AV27" s="26">
        <f t="shared" si="29"/>
        <v>1.2536257065192643E-13</v>
      </c>
      <c r="AW27" s="26">
        <f t="shared" si="30"/>
        <v>9.7302193870938781E-6</v>
      </c>
      <c r="AX27" s="27">
        <f t="shared" si="31"/>
        <v>-1.2536257065192825E-13</v>
      </c>
      <c r="AY27" s="26">
        <f t="shared" si="32"/>
        <v>-9.7302193870938781E-6</v>
      </c>
      <c r="AZ27" s="28">
        <f t="shared" si="39"/>
        <v>-1.8175355256292112E-27</v>
      </c>
      <c r="BA27" s="29">
        <f t="shared" si="40"/>
        <v>0</v>
      </c>
      <c r="BB27" s="5">
        <f t="shared" si="13"/>
        <v>11.105932391169612</v>
      </c>
      <c r="BC27" s="5">
        <f t="shared" si="14"/>
        <v>-78.812645102707236</v>
      </c>
      <c r="BD27" s="5">
        <f t="shared" si="41"/>
        <v>101.18735489729276</v>
      </c>
      <c r="BE27" s="41"/>
      <c r="BF27" s="40">
        <f t="shared" si="42"/>
        <v>11</v>
      </c>
      <c r="BG27" s="40">
        <f t="shared" si="43"/>
        <v>-79</v>
      </c>
      <c r="BH27" s="40">
        <f t="shared" si="44"/>
        <v>101</v>
      </c>
      <c r="BL27" s="26">
        <f t="shared" si="7"/>
        <v>-7.9115932643476315E-9</v>
      </c>
      <c r="BM27" s="26">
        <f t="shared" si="8"/>
        <v>-2.4454708580599312E-3</v>
      </c>
      <c r="BO27" s="238" t="str">
        <f t="shared" si="15"/>
        <v>169.824365246174i</v>
      </c>
      <c r="BP27" s="238" t="str">
        <f t="shared" si="16"/>
        <v>0.999999885922961-0.000338832642983428i</v>
      </c>
      <c r="BQ27" s="238">
        <f t="shared" si="17"/>
        <v>-4.9225764440159846E-7</v>
      </c>
      <c r="BR27" s="238">
        <f t="shared" si="18"/>
        <v>-1.9413681875922902E-2</v>
      </c>
    </row>
    <row r="28" spans="1:70" x14ac:dyDescent="0.3">
      <c r="V28" s="24">
        <v>1.24</v>
      </c>
      <c r="W28" s="32">
        <f t="shared" si="33"/>
        <v>173.78008287493756</v>
      </c>
      <c r="X28" s="25">
        <f t="shared" si="9"/>
        <v>31.450501351730402</v>
      </c>
      <c r="Y28" s="26">
        <f t="shared" si="19"/>
        <v>-0.18964625850044303</v>
      </c>
      <c r="Z28" s="26">
        <f t="shared" si="20"/>
        <v>-11.929468462000269</v>
      </c>
      <c r="AA28" s="26">
        <f t="shared" si="21"/>
        <v>1.0592229527824579E-6</v>
      </c>
      <c r="AB28" s="26">
        <f t="shared" si="22"/>
        <v>-2.8295942186442928E-2</v>
      </c>
      <c r="AC28" s="26">
        <f t="shared" si="34"/>
        <v>2.5060479319987663E-9</v>
      </c>
      <c r="AD28" s="26">
        <f t="shared" si="23"/>
        <v>1.3763382561047719E-3</v>
      </c>
      <c r="AE28" s="26">
        <f t="shared" si="35"/>
        <v>31.260856154958962</v>
      </c>
      <c r="AF28" s="26">
        <f t="shared" si="36"/>
        <v>-11.956388065930607</v>
      </c>
      <c r="AG28" s="26">
        <f t="shared" si="0"/>
        <v>64.037843837695164</v>
      </c>
      <c r="AH28" s="26">
        <f t="shared" si="24"/>
        <v>-85.114592209010723</v>
      </c>
      <c r="AI28" s="26">
        <f t="shared" si="25"/>
        <v>-89.996820249661837</v>
      </c>
      <c r="AJ28" s="26">
        <f t="shared" si="37"/>
        <v>0.74436305642143652</v>
      </c>
      <c r="AK28" s="26">
        <f t="shared" si="26"/>
        <v>23.383144619574058</v>
      </c>
      <c r="AL28" s="27">
        <f t="shared" si="27"/>
        <v>-1.8640027573045554E-8</v>
      </c>
      <c r="AM28" s="26">
        <f t="shared" si="28"/>
        <v>-3.7536497847283981E-3</v>
      </c>
      <c r="AN28" s="26">
        <f t="shared" si="1"/>
        <v>-3.4124193248768965E-8</v>
      </c>
      <c r="AO28" s="26">
        <f t="shared" si="2"/>
        <v>-5.0788065879278921E-3</v>
      </c>
      <c r="AP28" s="26">
        <f t="shared" si="10"/>
        <v>-20.33238536765834</v>
      </c>
      <c r="AQ28" s="26">
        <f t="shared" si="11"/>
        <v>-66.622508086460442</v>
      </c>
      <c r="AR28" s="25">
        <f t="shared" si="3"/>
        <v>18.562359853877492</v>
      </c>
      <c r="AS28" s="25">
        <f t="shared" si="4"/>
        <v>-26.843517049310353</v>
      </c>
      <c r="AT28" s="56">
        <f t="shared" si="12"/>
        <v>10.928470787300622</v>
      </c>
      <c r="AU28" s="57">
        <f t="shared" si="38"/>
        <v>-78.578896152391053</v>
      </c>
      <c r="AV28" s="26">
        <f t="shared" si="29"/>
        <v>1.3114853545124605E-13</v>
      </c>
      <c r="AW28" s="26">
        <f t="shared" si="30"/>
        <v>9.9568653121674964E-6</v>
      </c>
      <c r="AX28" s="27">
        <f t="shared" si="31"/>
        <v>-1.3114853545124805E-13</v>
      </c>
      <c r="AY28" s="26">
        <f t="shared" si="32"/>
        <v>-9.9568653121674964E-6</v>
      </c>
      <c r="AZ28" s="28">
        <f t="shared" si="39"/>
        <v>-1.9942403683987178E-27</v>
      </c>
      <c r="BA28" s="29">
        <f t="shared" si="40"/>
        <v>0</v>
      </c>
      <c r="BB28" s="5">
        <f t="shared" si="13"/>
        <v>10.928470263559131</v>
      </c>
      <c r="BC28" s="5">
        <f t="shared" si="14"/>
        <v>-78.601264470165717</v>
      </c>
      <c r="BD28" s="5">
        <f t="shared" si="41"/>
        <v>101.39873552983428</v>
      </c>
      <c r="BE28" s="31"/>
      <c r="BF28" s="40">
        <f t="shared" si="42"/>
        <v>11</v>
      </c>
      <c r="BG28" s="40">
        <f t="shared" si="43"/>
        <v>-79</v>
      </c>
      <c r="BH28" s="40">
        <f t="shared" si="44"/>
        <v>101</v>
      </c>
      <c r="BL28" s="26">
        <f t="shared" si="7"/>
        <v>-8.2844562656028868E-9</v>
      </c>
      <c r="BM28" s="26">
        <f t="shared" si="8"/>
        <v>-2.5024331918079151E-3</v>
      </c>
      <c r="BO28" s="238" t="str">
        <f t="shared" si="15"/>
        <v>173.780082874938i</v>
      </c>
      <c r="BP28" s="238" t="str">
        <f t="shared" si="16"/>
        <v>0.999999880546676-0.000346725067268754i</v>
      </c>
      <c r="BQ28" s="238">
        <f t="shared" si="17"/>
        <v>-5.1545703477747817E-7</v>
      </c>
      <c r="BR28" s="238">
        <f t="shared" si="18"/>
        <v>-1.9865884582854269E-2</v>
      </c>
    </row>
    <row r="29" spans="1:70" x14ac:dyDescent="0.3">
      <c r="A29" s="265" t="s">
        <v>76</v>
      </c>
      <c r="B29" s="265"/>
      <c r="D29" s="53"/>
      <c r="V29" s="24">
        <v>1.25</v>
      </c>
      <c r="W29" s="30">
        <f t="shared" si="33"/>
        <v>177.82794100389236</v>
      </c>
      <c r="X29" s="25">
        <f t="shared" si="9"/>
        <v>31.450501351730402</v>
      </c>
      <c r="Y29" s="26">
        <f t="shared" si="19"/>
        <v>-0.19838288213436023</v>
      </c>
      <c r="Z29" s="26">
        <f t="shared" si="20"/>
        <v>-12.199109788023122</v>
      </c>
      <c r="AA29" s="26">
        <f t="shared" si="21"/>
        <v>1.1091425864107544E-6</v>
      </c>
      <c r="AB29" s="26">
        <f t="shared" si="22"/>
        <v>-2.8955039238427949E-2</v>
      </c>
      <c r="AC29" s="26">
        <f t="shared" si="34"/>
        <v>2.6241549027574676E-9</v>
      </c>
      <c r="AD29" s="26">
        <f t="shared" si="23"/>
        <v>1.4083972924671603E-3</v>
      </c>
      <c r="AE29" s="26">
        <f t="shared" si="35"/>
        <v>31.252119581362784</v>
      </c>
      <c r="AF29" s="26">
        <f t="shared" si="36"/>
        <v>-12.226656429969083</v>
      </c>
      <c r="AG29" s="26">
        <f t="shared" si="0"/>
        <v>64.037843837695164</v>
      </c>
      <c r="AH29" s="26">
        <f t="shared" si="24"/>
        <v>-85.314592208408712</v>
      </c>
      <c r="AI29" s="26">
        <f t="shared" si="25"/>
        <v>-89.996892629616056</v>
      </c>
      <c r="AJ29" s="26">
        <f t="shared" si="37"/>
        <v>0.77648303047686673</v>
      </c>
      <c r="AK29" s="26">
        <f t="shared" si="26"/>
        <v>23.867524212990119</v>
      </c>
      <c r="AL29" s="27">
        <f t="shared" si="27"/>
        <v>-1.9518504824491116E-8</v>
      </c>
      <c r="AM29" s="26">
        <f t="shared" si="28"/>
        <v>-3.8410835199297454E-3</v>
      </c>
      <c r="AN29" s="26">
        <f t="shared" si="1"/>
        <v>-3.5732417600446452E-8</v>
      </c>
      <c r="AO29" s="26">
        <f t="shared" si="2"/>
        <v>-5.1971071899344322E-3</v>
      </c>
      <c r="AP29" s="26">
        <f t="shared" si="10"/>
        <v>-20.500265395487602</v>
      </c>
      <c r="AQ29" s="26">
        <f t="shared" si="11"/>
        <v>-66.138406607335796</v>
      </c>
      <c r="AR29" s="25">
        <f t="shared" si="3"/>
        <v>18.562359853877492</v>
      </c>
      <c r="AS29" s="25">
        <f t="shared" si="4"/>
        <v>-26.843517049310353</v>
      </c>
      <c r="AT29" s="56">
        <f t="shared" si="12"/>
        <v>10.751854185875182</v>
      </c>
      <c r="AU29" s="57">
        <f t="shared" si="38"/>
        <v>-78.365063037304878</v>
      </c>
      <c r="AV29" s="26">
        <f t="shared" si="29"/>
        <v>1.3693450025056568E-13</v>
      </c>
      <c r="AW29" s="26">
        <f t="shared" si="30"/>
        <v>1.0188790499024322E-5</v>
      </c>
      <c r="AX29" s="27">
        <f t="shared" si="31"/>
        <v>-1.3693450025056785E-13</v>
      </c>
      <c r="AY29" s="26">
        <f t="shared" si="32"/>
        <v>-1.0188790499024322E-5</v>
      </c>
      <c r="AZ29" s="28">
        <f t="shared" si="39"/>
        <v>-2.1709452111682245E-27</v>
      </c>
      <c r="BA29" s="29">
        <f t="shared" si="40"/>
        <v>0</v>
      </c>
      <c r="BB29" s="5">
        <f t="shared" si="13"/>
        <v>10.751853637450516</v>
      </c>
      <c r="BC29" s="5">
        <f t="shared" si="14"/>
        <v>-78.387952380095058</v>
      </c>
      <c r="BD29" s="5">
        <f t="shared" si="41"/>
        <v>101.61204761990494</v>
      </c>
      <c r="BE29" s="41"/>
      <c r="BF29" s="40">
        <f t="shared" si="42"/>
        <v>11</v>
      </c>
      <c r="BG29" s="40">
        <f t="shared" si="43"/>
        <v>-78</v>
      </c>
      <c r="BH29" s="40">
        <f t="shared" si="44"/>
        <v>102</v>
      </c>
      <c r="BL29" s="26">
        <f t="shared" si="7"/>
        <v>-8.6748912419872147E-9</v>
      </c>
      <c r="BM29" s="26">
        <f t="shared" si="8"/>
        <v>-2.5607223487510637E-3</v>
      </c>
      <c r="BO29" s="238" t="str">
        <f t="shared" si="15"/>
        <v>177.827941003892i</v>
      </c>
      <c r="BP29" s="238" t="str">
        <f t="shared" si="16"/>
        <v>0.999999874917015-0.000354801329599567i</v>
      </c>
      <c r="BQ29" s="238">
        <f t="shared" si="17"/>
        <v>-5.3974977397880821E-7</v>
      </c>
      <c r="BR29" s="238">
        <f t="shared" si="18"/>
        <v>-2.0328620441433781E-2</v>
      </c>
    </row>
    <row r="30" spans="1:70" x14ac:dyDescent="0.3">
      <c r="A30" s="45" t="s">
        <v>77</v>
      </c>
      <c r="B30" s="7">
        <v>500</v>
      </c>
      <c r="C30" t="s">
        <v>78</v>
      </c>
      <c r="D30">
        <f>B30*1000000</f>
        <v>500000000</v>
      </c>
      <c r="V30" s="24">
        <v>1.26</v>
      </c>
      <c r="W30" s="32">
        <f t="shared" si="33"/>
        <v>181.97008586099841</v>
      </c>
      <c r="X30" s="25">
        <f t="shared" si="9"/>
        <v>31.450501351730402</v>
      </c>
      <c r="Y30" s="26">
        <f t="shared" si="19"/>
        <v>-0.2075124518780736</v>
      </c>
      <c r="Z30" s="26">
        <f t="shared" si="20"/>
        <v>-12.474464944142749</v>
      </c>
      <c r="AA30" s="26">
        <f t="shared" si="21"/>
        <v>1.1614148582995641E-6</v>
      </c>
      <c r="AB30" s="26">
        <f t="shared" si="22"/>
        <v>-2.9629488625022737E-2</v>
      </c>
      <c r="AC30" s="26">
        <f t="shared" si="34"/>
        <v>2.7478279716497491E-9</v>
      </c>
      <c r="AD30" s="26">
        <f t="shared" si="23"/>
        <v>1.4412030797151525E-3</v>
      </c>
      <c r="AE30" s="26">
        <f t="shared" si="35"/>
        <v>31.242990064015014</v>
      </c>
      <c r="AF30" s="26">
        <f t="shared" si="36"/>
        <v>-12.502653229688057</v>
      </c>
      <c r="AG30" s="26">
        <f t="shared" si="0"/>
        <v>64.037843837695164</v>
      </c>
      <c r="AH30" s="26">
        <f t="shared" si="24"/>
        <v>-85.514592207833786</v>
      </c>
      <c r="AI30" s="26">
        <f t="shared" si="25"/>
        <v>-89.996963362001381</v>
      </c>
      <c r="AJ30" s="26">
        <f t="shared" si="37"/>
        <v>0.80986408523016284</v>
      </c>
      <c r="AK30" s="26">
        <f t="shared" si="26"/>
        <v>24.359462868222906</v>
      </c>
      <c r="AL30" s="27">
        <f t="shared" si="27"/>
        <v>-2.0438382582916914E-8</v>
      </c>
      <c r="AM30" s="26">
        <f t="shared" si="28"/>
        <v>-3.9305538484316902E-3</v>
      </c>
      <c r="AN30" s="26">
        <f t="shared" si="1"/>
        <v>-3.7416434234309081E-8</v>
      </c>
      <c r="AO30" s="26">
        <f t="shared" si="2"/>
        <v>-5.3181633669044381E-3</v>
      </c>
      <c r="AP30" s="26">
        <f t="shared" si="10"/>
        <v>-20.666884342763275</v>
      </c>
      <c r="AQ30" s="26">
        <f t="shared" si="11"/>
        <v>-65.646749210993818</v>
      </c>
      <c r="AR30" s="25">
        <f t="shared" si="3"/>
        <v>18.562359853877492</v>
      </c>
      <c r="AS30" s="25">
        <f t="shared" si="4"/>
        <v>-26.843517049310353</v>
      </c>
      <c r="AT30" s="56">
        <f t="shared" si="12"/>
        <v>10.576105721251739</v>
      </c>
      <c r="AU30" s="57">
        <f t="shared" si="38"/>
        <v>-78.149402440681882</v>
      </c>
      <c r="AV30" s="26">
        <f t="shared" si="29"/>
        <v>1.4272046504988532E-13</v>
      </c>
      <c r="AW30" s="26">
        <f t="shared" si="30"/>
        <v>1.0426117917468309E-5</v>
      </c>
      <c r="AX30" s="27">
        <f t="shared" si="31"/>
        <v>-1.4272046504988765E-13</v>
      </c>
      <c r="AY30" s="26">
        <f t="shared" si="32"/>
        <v>-1.0426117917468309E-5</v>
      </c>
      <c r="AZ30" s="28">
        <f t="shared" si="39"/>
        <v>-2.3224065049706588E-27</v>
      </c>
      <c r="BA30" s="29">
        <f t="shared" si="40"/>
        <v>0</v>
      </c>
      <c r="BB30" s="5">
        <f t="shared" si="13"/>
        <v>10.576105146980623</v>
      </c>
      <c r="BC30" s="5">
        <f t="shared" si="14"/>
        <v>-78.172824944716567</v>
      </c>
      <c r="BD30" s="5">
        <f t="shared" si="41"/>
        <v>101.82717505528343</v>
      </c>
      <c r="BE30" s="31"/>
      <c r="BF30" s="40">
        <f t="shared" si="42"/>
        <v>11</v>
      </c>
      <c r="BG30" s="40">
        <f t="shared" si="43"/>
        <v>-78</v>
      </c>
      <c r="BH30" s="40">
        <f t="shared" si="44"/>
        <v>102</v>
      </c>
      <c r="BL30" s="26">
        <f t="shared" si="7"/>
        <v>-9.0837255864701499E-9</v>
      </c>
      <c r="BM30" s="26">
        <f t="shared" si="8"/>
        <v>-2.6203692345714512E-3</v>
      </c>
      <c r="BO30" s="238" t="str">
        <f t="shared" si="15"/>
        <v>181.970085860998i</v>
      </c>
      <c r="BP30" s="238" t="str">
        <f t="shared" si="16"/>
        <v>0.999999869022037-0.000363065712104572i</v>
      </c>
      <c r="BQ30" s="238">
        <f t="shared" si="17"/>
        <v>-5.6518739085629017E-7</v>
      </c>
      <c r="BR30" s="238">
        <f t="shared" si="18"/>
        <v>-2.0802134800101939E-2</v>
      </c>
    </row>
    <row r="31" spans="1:70" x14ac:dyDescent="0.3">
      <c r="A31" s="52" t="s">
        <v>79</v>
      </c>
      <c r="B31" s="207">
        <f>2*PI()*Vout*Rsns*D8*B18/((1-B22)*Vref*D4)</f>
        <v>213.44465931247166</v>
      </c>
      <c r="C31" t="s">
        <v>7</v>
      </c>
      <c r="D31">
        <f>Sheet1!B55*1000</f>
        <v>12000</v>
      </c>
      <c r="V31" s="24">
        <v>1.27</v>
      </c>
      <c r="W31" s="30">
        <f t="shared" si="33"/>
        <v>186.2087136662868</v>
      </c>
      <c r="X31" s="25">
        <f t="shared" si="9"/>
        <v>31.450501351730402</v>
      </c>
      <c r="Y31" s="26">
        <f t="shared" si="19"/>
        <v>-0.21705175961874601</v>
      </c>
      <c r="Z31" s="26">
        <f t="shared" si="20"/>
        <v>-12.755629026622831</v>
      </c>
      <c r="AA31" s="26">
        <f t="shared" si="21"/>
        <v>1.2161506467629927E-6</v>
      </c>
      <c r="AB31" s="26">
        <f t="shared" si="22"/>
        <v>-3.0319647947471377E-2</v>
      </c>
      <c r="AC31" s="26">
        <f t="shared" si="34"/>
        <v>2.8773275070912569E-9</v>
      </c>
      <c r="AD31" s="26">
        <f t="shared" si="23"/>
        <v>1.4747730119112979E-3</v>
      </c>
      <c r="AE31" s="26">
        <f t="shared" si="35"/>
        <v>31.233450811139633</v>
      </c>
      <c r="AF31" s="26">
        <f t="shared" si="36"/>
        <v>-12.784473901558393</v>
      </c>
      <c r="AG31" s="26">
        <f t="shared" si="0"/>
        <v>64.037843837695164</v>
      </c>
      <c r="AH31" s="26">
        <f t="shared" si="24"/>
        <v>-85.714592207284738</v>
      </c>
      <c r="AI31" s="26">
        <f t="shared" si="25"/>
        <v>-89.997032484321053</v>
      </c>
      <c r="AJ31" s="26">
        <f t="shared" si="37"/>
        <v>0.8445455032813225</v>
      </c>
      <c r="AK31" s="26">
        <f t="shared" si="26"/>
        <v>24.858931238040977</v>
      </c>
      <c r="AL31" s="27">
        <f t="shared" si="27"/>
        <v>-2.1401614575788144E-8</v>
      </c>
      <c r="AM31" s="26">
        <f t="shared" si="28"/>
        <v>-4.0221082085849401E-3</v>
      </c>
      <c r="AN31" s="26">
        <f t="shared" si="1"/>
        <v>-3.9179816948008134E-8</v>
      </c>
      <c r="AO31" s="26">
        <f t="shared" si="2"/>
        <v>-5.4420393044209816E-3</v>
      </c>
      <c r="AP31" s="26">
        <f t="shared" si="10"/>
        <v>-20.832202926889682</v>
      </c>
      <c r="AQ31" s="26">
        <f t="shared" si="11"/>
        <v>-65.147565393793087</v>
      </c>
      <c r="AR31" s="25">
        <f t="shared" si="3"/>
        <v>18.562359853877492</v>
      </c>
      <c r="AS31" s="25">
        <f t="shared" si="4"/>
        <v>-26.843517049310353</v>
      </c>
      <c r="AT31" s="56">
        <f t="shared" si="12"/>
        <v>10.401247884249951</v>
      </c>
      <c r="AU31" s="57">
        <f t="shared" si="38"/>
        <v>-77.932039295351473</v>
      </c>
      <c r="AV31" s="26">
        <f t="shared" si="29"/>
        <v>1.5043508478231148E-13</v>
      </c>
      <c r="AW31" s="26">
        <f t="shared" si="30"/>
        <v>1.0668973401638124E-5</v>
      </c>
      <c r="AX31" s="27">
        <f t="shared" si="31"/>
        <v>-1.5043508478231411E-13</v>
      </c>
      <c r="AY31" s="26">
        <f t="shared" si="32"/>
        <v>-1.0668973401638124E-5</v>
      </c>
      <c r="AZ31" s="28">
        <f t="shared" si="39"/>
        <v>-2.6253290925755273E-27</v>
      </c>
      <c r="BA31" s="29">
        <f t="shared" si="40"/>
        <v>0</v>
      </c>
      <c r="BB31" s="5">
        <f t="shared" si="13"/>
        <v>10.401247282914268</v>
      </c>
      <c r="BC31" s="5">
        <f t="shared" si="14"/>
        <v>-77.956007379548495</v>
      </c>
      <c r="BD31" s="5">
        <f t="shared" si="41"/>
        <v>102.0439926204515</v>
      </c>
      <c r="BE31" s="41"/>
      <c r="BF31" s="40">
        <f t="shared" si="42"/>
        <v>10</v>
      </c>
      <c r="BG31" s="40">
        <f t="shared" si="43"/>
        <v>-78</v>
      </c>
      <c r="BH31" s="40">
        <f t="shared" si="44"/>
        <v>102</v>
      </c>
      <c r="BL31" s="26">
        <f t="shared" si="7"/>
        <v>-9.5118291224300788E-9</v>
      </c>
      <c r="BM31" s="26">
        <f t="shared" si="8"/>
        <v>-2.6814054748369436E-3</v>
      </c>
      <c r="BO31" s="238" t="str">
        <f t="shared" si="15"/>
        <v>186.208713666287i</v>
      </c>
      <c r="BP31" s="238" t="str">
        <f t="shared" si="16"/>
        <v>0.999999862849236-0.000371522596655383i</v>
      </c>
      <c r="BQ31" s="238">
        <f t="shared" si="17"/>
        <v>-5.9182385401032546E-7</v>
      </c>
      <c r="BR31" s="238">
        <f t="shared" si="18"/>
        <v>-2.1286678722185516E-2</v>
      </c>
    </row>
    <row r="32" spans="1:70" x14ac:dyDescent="0.3">
      <c r="A32" s="52" t="s">
        <v>80</v>
      </c>
      <c r="B32" s="207">
        <f>B12*B8/(2*B31)</f>
        <v>0.90651132065450701</v>
      </c>
      <c r="C32" t="s">
        <v>123</v>
      </c>
      <c r="D32">
        <f>Sheet1!B57/10^9</f>
        <v>3.2999999999999998E-8</v>
      </c>
      <c r="V32" s="24">
        <v>1.28</v>
      </c>
      <c r="W32" s="32">
        <f t="shared" si="33"/>
        <v>190.54607179632478</v>
      </c>
      <c r="X32" s="25">
        <f t="shared" si="9"/>
        <v>31.450501351730402</v>
      </c>
      <c r="Y32" s="26">
        <f t="shared" si="19"/>
        <v>-0.22701823417481787</v>
      </c>
      <c r="Z32" s="26">
        <f t="shared" si="20"/>
        <v>-13.042696922104788</v>
      </c>
      <c r="AA32" s="26">
        <f t="shared" si="21"/>
        <v>1.2734660529071084E-6</v>
      </c>
      <c r="AB32" s="26">
        <f t="shared" si="22"/>
        <v>-3.1025883136580425E-2</v>
      </c>
      <c r="AC32" s="26">
        <f t="shared" si="34"/>
        <v>3.012931235392001E-9</v>
      </c>
      <c r="AD32" s="26">
        <f t="shared" si="23"/>
        <v>1.5091248882779056E-3</v>
      </c>
      <c r="AE32" s="26">
        <f t="shared" si="35"/>
        <v>31.223484394034571</v>
      </c>
      <c r="AF32" s="26">
        <f t="shared" si="36"/>
        <v>-13.072213680353091</v>
      </c>
      <c r="AG32" s="26">
        <f t="shared" si="0"/>
        <v>64.037843837695164</v>
      </c>
      <c r="AH32" s="26">
        <f t="shared" si="24"/>
        <v>-85.914592206760403</v>
      </c>
      <c r="AI32" s="26">
        <f t="shared" si="25"/>
        <v>-89.99710003322464</v>
      </c>
      <c r="AJ32" s="26">
        <f t="shared" si="37"/>
        <v>0.88056698809122302</v>
      </c>
      <c r="AK32" s="26">
        <f t="shared" si="26"/>
        <v>25.365890441382135</v>
      </c>
      <c r="AL32" s="27">
        <f t="shared" si="27"/>
        <v>-2.241024132004372E-8</v>
      </c>
      <c r="AM32" s="26">
        <f t="shared" si="28"/>
        <v>-4.1157951437212426E-3</v>
      </c>
      <c r="AN32" s="26">
        <f t="shared" si="1"/>
        <v>-4.1026303474869924E-8</v>
      </c>
      <c r="AO32" s="26">
        <f t="shared" si="2"/>
        <v>-5.5688006831411925E-3</v>
      </c>
      <c r="AP32" s="26">
        <f t="shared" si="10"/>
        <v>-20.99618144441056</v>
      </c>
      <c r="AQ32" s="26">
        <f t="shared" si="11"/>
        <v>-64.64089418766936</v>
      </c>
      <c r="AR32" s="25">
        <f t="shared" si="3"/>
        <v>18.562359853877492</v>
      </c>
      <c r="AS32" s="25">
        <f t="shared" si="4"/>
        <v>-26.843517049310353</v>
      </c>
      <c r="AT32" s="56">
        <f t="shared" si="12"/>
        <v>10.227302949624011</v>
      </c>
      <c r="AU32" s="57">
        <f t="shared" si="38"/>
        <v>-77.713107868022448</v>
      </c>
      <c r="AV32" s="26">
        <f t="shared" si="29"/>
        <v>1.5814970451473764E-13</v>
      </c>
      <c r="AW32" s="26">
        <f t="shared" si="30"/>
        <v>1.0917485716726047E-5</v>
      </c>
      <c r="AX32" s="27">
        <f t="shared" si="31"/>
        <v>-1.5814970451474054E-13</v>
      </c>
      <c r="AY32" s="26">
        <f t="shared" si="32"/>
        <v>-1.0917485716726047E-5</v>
      </c>
      <c r="AZ32" s="28">
        <f t="shared" si="39"/>
        <v>-2.9030081312133234E-27</v>
      </c>
      <c r="BA32" s="29">
        <f t="shared" si="40"/>
        <v>0</v>
      </c>
      <c r="BB32" s="5">
        <f t="shared" si="13"/>
        <v>10.227302319948249</v>
      </c>
      <c r="BC32" s="5">
        <f t="shared" si="14"/>
        <v>-77.737634240573229</v>
      </c>
      <c r="BD32" s="5">
        <f t="shared" si="41"/>
        <v>102.26236575942677</v>
      </c>
      <c r="BE32" s="31"/>
      <c r="BF32" s="40">
        <f t="shared" si="42"/>
        <v>10</v>
      </c>
      <c r="BG32" s="40">
        <f t="shared" si="43"/>
        <v>-78</v>
      </c>
      <c r="BH32" s="40">
        <f t="shared" si="44"/>
        <v>102</v>
      </c>
      <c r="BL32" s="26">
        <f t="shared" si="7"/>
        <v>-9.960106389034512E-9</v>
      </c>
      <c r="BM32" s="26">
        <f t="shared" si="8"/>
        <v>-2.7438634317694852E-3</v>
      </c>
      <c r="BO32" s="238" t="str">
        <f t="shared" si="15"/>
        <v>190.546071796325i</v>
      </c>
      <c r="BP32" s="238" t="str">
        <f t="shared" si="16"/>
        <v>0.99999985638552-0.000380176467189786i</v>
      </c>
      <c r="BQ32" s="238">
        <f t="shared" si="17"/>
        <v>-6.1971565665194687E-7</v>
      </c>
      <c r="BR32" s="238">
        <f t="shared" si="18"/>
        <v>-2.1782509119013381E-2</v>
      </c>
    </row>
    <row r="33" spans="1:70" x14ac:dyDescent="0.3">
      <c r="A33" s="52" t="s">
        <v>81</v>
      </c>
      <c r="B33" s="207">
        <f>B8*B9/B31</f>
        <v>0.10307121326373019</v>
      </c>
      <c r="C33" t="s">
        <v>15</v>
      </c>
      <c r="D33">
        <f>(Sheet1!B584+5)/1000000000000</f>
        <v>4.9999999999999997E-12</v>
      </c>
      <c r="V33" s="24">
        <v>1.29</v>
      </c>
      <c r="W33" s="30">
        <f t="shared" si="33"/>
        <v>194.98445997580464</v>
      </c>
      <c r="X33" s="25">
        <f t="shared" si="9"/>
        <v>31.450501351730402</v>
      </c>
      <c r="Y33" s="26">
        <f t="shared" si="19"/>
        <v>-0.237429958095072</v>
      </c>
      <c r="Z33" s="26">
        <f t="shared" si="20"/>
        <v>-13.335763162002943</v>
      </c>
      <c r="AA33" s="26">
        <f t="shared" si="21"/>
        <v>1.3334826494258906E-6</v>
      </c>
      <c r="AB33" s="26">
        <f t="shared" si="22"/>
        <v>-3.1748568646736371E-2</v>
      </c>
      <c r="AC33" s="26">
        <f t="shared" si="34"/>
        <v>3.1549265261366236E-9</v>
      </c>
      <c r="AD33" s="26">
        <f t="shared" si="23"/>
        <v>1.5442769226344266E-3</v>
      </c>
      <c r="AE33" s="26">
        <f t="shared" si="35"/>
        <v>31.213072730272909</v>
      </c>
      <c r="AF33" s="26">
        <f t="shared" si="36"/>
        <v>-13.365967453727045</v>
      </c>
      <c r="AG33" s="26">
        <f t="shared" si="0"/>
        <v>64.037843837695164</v>
      </c>
      <c r="AH33" s="26">
        <f t="shared" si="24"/>
        <v>-86.114592206259672</v>
      </c>
      <c r="AI33" s="26">
        <f t="shared" si="25"/>
        <v>-89.997166044527489</v>
      </c>
      <c r="AJ33" s="26">
        <f t="shared" si="37"/>
        <v>0.91796860333914088</v>
      </c>
      <c r="AK33" s="26">
        <f t="shared" si="26"/>
        <v>25.880291702021886</v>
      </c>
      <c r="AL33" s="27">
        <f t="shared" si="27"/>
        <v>-2.3466403622681004E-8</v>
      </c>
      <c r="AM33" s="26">
        <f t="shared" si="28"/>
        <v>-4.2116643278916959E-3</v>
      </c>
      <c r="AN33" s="26">
        <f t="shared" si="1"/>
        <v>-4.2959814770445872E-8</v>
      </c>
      <c r="AO33" s="26">
        <f t="shared" si="2"/>
        <v>-5.6985147136209861E-3</v>
      </c>
      <c r="AP33" s="26">
        <f t="shared" si="10"/>
        <v>-21.158779831651586</v>
      </c>
      <c r="AQ33" s="26">
        <f t="shared" si="11"/>
        <v>-64.126784521547123</v>
      </c>
      <c r="AR33" s="25">
        <f t="shared" si="3"/>
        <v>18.562359853877492</v>
      </c>
      <c r="AS33" s="25">
        <f t="shared" si="4"/>
        <v>-26.843517049310353</v>
      </c>
      <c r="AT33" s="56">
        <f t="shared" si="12"/>
        <v>10.054292898621323</v>
      </c>
      <c r="AU33" s="57">
        <f t="shared" si="38"/>
        <v>-77.49275197527416</v>
      </c>
      <c r="AV33" s="26">
        <f t="shared" si="29"/>
        <v>1.6586432424716379E-13</v>
      </c>
      <c r="AW33" s="26">
        <f t="shared" si="30"/>
        <v>1.1171786627250986E-5</v>
      </c>
      <c r="AX33" s="27">
        <f t="shared" si="31"/>
        <v>-1.6586432424716698E-13</v>
      </c>
      <c r="AY33" s="26">
        <f t="shared" si="32"/>
        <v>-1.1171786627250986E-5</v>
      </c>
      <c r="AZ33" s="28">
        <f t="shared" si="39"/>
        <v>-3.1806871698511196E-27</v>
      </c>
      <c r="BA33" s="29">
        <f t="shared" si="40"/>
        <v>0</v>
      </c>
      <c r="BB33" s="5">
        <f t="shared" si="13"/>
        <v>10.054292239269865</v>
      </c>
      <c r="BC33" s="5">
        <f t="shared" si="14"/>
        <v>-77.517849640381698</v>
      </c>
      <c r="BD33" s="5">
        <f t="shared" si="41"/>
        <v>102.4821503596183</v>
      </c>
      <c r="BE33" s="41"/>
      <c r="BF33" s="40">
        <f t="shared" si="42"/>
        <v>10</v>
      </c>
      <c r="BG33" s="40">
        <f t="shared" si="43"/>
        <v>-78</v>
      </c>
      <c r="BH33" s="40">
        <f t="shared" si="44"/>
        <v>102</v>
      </c>
      <c r="BL33" s="26">
        <f t="shared" si="7"/>
        <v>-1.0429512070479608E-8</v>
      </c>
      <c r="BM33" s="26">
        <f t="shared" si="8"/>
        <v>-2.8077762214039764E-3</v>
      </c>
      <c r="BO33" s="238" t="str">
        <f t="shared" si="15"/>
        <v>194.984459975805i</v>
      </c>
      <c r="BP33" s="238" t="str">
        <f t="shared" si="16"/>
        <v>0.99999984961718-0.000389031912089124i</v>
      </c>
      <c r="BQ33" s="238">
        <f t="shared" si="17"/>
        <v>-6.4892194678715495E-7</v>
      </c>
      <c r="BR33" s="238">
        <f t="shared" si="18"/>
        <v>-2.2289888886133594E-2</v>
      </c>
    </row>
    <row r="34" spans="1:70" x14ac:dyDescent="0.3">
      <c r="A34" t="s">
        <v>82</v>
      </c>
      <c r="B34">
        <f>1/2/PI()/D31/D32</f>
        <v>401.90642194923072</v>
      </c>
      <c r="C34" t="s">
        <v>71</v>
      </c>
      <c r="D34">
        <f>fz_comp</f>
        <v>401.90642194923072</v>
      </c>
      <c r="E34">
        <f>fz_comp</f>
        <v>401.90642194923072</v>
      </c>
      <c r="F34">
        <v>180</v>
      </c>
      <c r="G34">
        <v>-180</v>
      </c>
      <c r="V34" s="24">
        <v>1.3</v>
      </c>
      <c r="W34" s="32">
        <f t="shared" si="33"/>
        <v>199.52623149688804</v>
      </c>
      <c r="X34" s="25">
        <f t="shared" si="9"/>
        <v>31.450501351730402</v>
      </c>
      <c r="Y34" s="26">
        <f t="shared" si="19"/>
        <v>-0.24830568420017188</v>
      </c>
      <c r="Z34" s="26">
        <f t="shared" si="20"/>
        <v>-13.634921766943799</v>
      </c>
      <c r="AA34" s="26">
        <f t="shared" si="21"/>
        <v>1.3963277409690513E-6</v>
      </c>
      <c r="AB34" s="26">
        <f t="shared" si="22"/>
        <v>-3.2488087654442221E-2</v>
      </c>
      <c r="AC34" s="26">
        <f t="shared" si="34"/>
        <v>3.3036142494942626E-9</v>
      </c>
      <c r="AD34" s="26">
        <f t="shared" si="23"/>
        <v>1.5802477530546628E-3</v>
      </c>
      <c r="AE34" s="26">
        <f t="shared" si="35"/>
        <v>31.202197067161585</v>
      </c>
      <c r="AF34" s="26">
        <f t="shared" si="36"/>
        <v>-13.665829606845188</v>
      </c>
      <c r="AG34" s="26">
        <f t="shared" si="0"/>
        <v>64.037843837695164</v>
      </c>
      <c r="AH34" s="26">
        <f t="shared" si="24"/>
        <v>-86.31459220578148</v>
      </c>
      <c r="AI34" s="26">
        <f t="shared" si="25"/>
        <v>-89.997230553229628</v>
      </c>
      <c r="AJ34" s="26">
        <f t="shared" si="37"/>
        <v>0.95679070731904226</v>
      </c>
      <c r="AK34" s="26">
        <f t="shared" si="26"/>
        <v>26.402076001434445</v>
      </c>
      <c r="AL34" s="27">
        <f t="shared" si="27"/>
        <v>-2.4572340652100989E-8</v>
      </c>
      <c r="AM34" s="26">
        <f t="shared" si="28"/>
        <v>-4.3097665922045749E-3</v>
      </c>
      <c r="AN34" s="26">
        <f t="shared" si="1"/>
        <v>-4.4984447297893217E-8</v>
      </c>
      <c r="AO34" s="26">
        <f t="shared" si="2"/>
        <v>-5.8312501719509678E-3</v>
      </c>
      <c r="AP34" s="26">
        <f t="shared" si="10"/>
        <v>-21.319957730324059</v>
      </c>
      <c r="AQ34" s="26">
        <f t="shared" si="11"/>
        <v>-63.605295568559342</v>
      </c>
      <c r="AR34" s="25">
        <f t="shared" si="3"/>
        <v>18.562359853877492</v>
      </c>
      <c r="AS34" s="25">
        <f t="shared" si="4"/>
        <v>-26.843517049310353</v>
      </c>
      <c r="AT34" s="56">
        <f t="shared" si="12"/>
        <v>9.8822393368375252</v>
      </c>
      <c r="AU34" s="57">
        <f t="shared" si="38"/>
        <v>-77.271125175404535</v>
      </c>
      <c r="AV34" s="26">
        <f t="shared" si="29"/>
        <v>1.7357894397958995E-13</v>
      </c>
      <c r="AW34" s="26">
        <f t="shared" si="30"/>
        <v>1.1432010966921768E-5</v>
      </c>
      <c r="AX34" s="27">
        <f t="shared" si="31"/>
        <v>-1.7357894397959341E-13</v>
      </c>
      <c r="AY34" s="26">
        <f t="shared" si="32"/>
        <v>-1.1432010966921768E-5</v>
      </c>
      <c r="AZ34" s="28">
        <f t="shared" si="39"/>
        <v>-3.4583662084889158E-27</v>
      </c>
      <c r="BA34" s="29">
        <f t="shared" si="40"/>
        <v>0</v>
      </c>
      <c r="BB34" s="5">
        <f t="shared" si="13"/>
        <v>9.8822386464117908</v>
      </c>
      <c r="BC34" s="5">
        <f t="shared" si="14"/>
        <v>-77.296807440178384</v>
      </c>
      <c r="BD34" s="5">
        <f t="shared" si="41"/>
        <v>102.70319255982162</v>
      </c>
      <c r="BE34" s="31"/>
      <c r="BF34" s="40">
        <f t="shared" si="42"/>
        <v>10</v>
      </c>
      <c r="BG34" s="40">
        <f t="shared" si="43"/>
        <v>-77</v>
      </c>
      <c r="BH34" s="40">
        <f t="shared" si="44"/>
        <v>103</v>
      </c>
      <c r="BL34" s="26">
        <f t="shared" si="7"/>
        <v>-1.0921039424060586E-8</v>
      </c>
      <c r="BM34" s="26">
        <f t="shared" si="8"/>
        <v>-2.8731777311468303E-3</v>
      </c>
      <c r="BO34" s="238" t="str">
        <f t="shared" si="15"/>
        <v>199.526231496888i</v>
      </c>
      <c r="BP34" s="238" t="str">
        <f t="shared" si="16"/>
        <v>0.999999842529857-0.000398093626611031i</v>
      </c>
      <c r="BQ34" s="238">
        <f t="shared" si="17"/>
        <v>-6.7950469404571299E-7</v>
      </c>
      <c r="BR34" s="238">
        <f t="shared" si="18"/>
        <v>-2.2809087042702111E-2</v>
      </c>
    </row>
    <row r="35" spans="1:70" x14ac:dyDescent="0.3">
      <c r="A35" t="s">
        <v>133</v>
      </c>
      <c r="B35">
        <f>1/2/PI()/(D32+D33)/D30</f>
        <v>9.6442928702860399E-3</v>
      </c>
      <c r="C35" t="s">
        <v>71</v>
      </c>
      <c r="D35">
        <f>fp_comp1</f>
        <v>9.6442928702860399E-3</v>
      </c>
      <c r="E35">
        <f>fp_comp1</f>
        <v>9.6442928702860399E-3</v>
      </c>
      <c r="V35" s="24">
        <v>1.31</v>
      </c>
      <c r="W35" s="30">
        <f t="shared" si="33"/>
        <v>204.17379446695298</v>
      </c>
      <c r="X35" s="25">
        <f t="shared" si="9"/>
        <v>31.450501351730402</v>
      </c>
      <c r="Y35" s="26">
        <f t="shared" si="19"/>
        <v>-0.25966485178252235</v>
      </c>
      <c r="Z35" s="26">
        <f t="shared" si="20"/>
        <v>-13.940266080898397</v>
      </c>
      <c r="AA35" s="26">
        <f t="shared" si="21"/>
        <v>1.4621346283671142E-6</v>
      </c>
      <c r="AB35" s="26">
        <f t="shared" si="22"/>
        <v>-3.3244832261478431E-2</v>
      </c>
      <c r="AC35" s="26">
        <f t="shared" si="34"/>
        <v>3.4593087762185439E-9</v>
      </c>
      <c r="AD35" s="26">
        <f t="shared" si="23"/>
        <v>1.6170564517489201E-3</v>
      </c>
      <c r="AE35" s="26">
        <f t="shared" si="35"/>
        <v>31.190837965541817</v>
      </c>
      <c r="AF35" s="26">
        <f t="shared" si="36"/>
        <v>-13.971893856708126</v>
      </c>
      <c r="AG35" s="26">
        <f t="shared" si="0"/>
        <v>64.037843837695164</v>
      </c>
      <c r="AH35" s="26">
        <f t="shared" si="24"/>
        <v>-86.514592205324789</v>
      </c>
      <c r="AI35" s="26">
        <f t="shared" si="25"/>
        <v>-89.997293593534437</v>
      </c>
      <c r="AJ35" s="26">
        <f t="shared" si="37"/>
        <v>0.99707388237377115</v>
      </c>
      <c r="AK35" s="26">
        <f t="shared" si="26"/>
        <v>26.931173748726582</v>
      </c>
      <c r="AL35" s="27">
        <f t="shared" si="27"/>
        <v>-2.5730399581383243E-8</v>
      </c>
      <c r="AM35" s="26">
        <f t="shared" si="28"/>
        <v>-4.4101539517766531E-3</v>
      </c>
      <c r="AN35" s="26">
        <f t="shared" si="1"/>
        <v>-4.7104500029144898E-8</v>
      </c>
      <c r="AO35" s="26">
        <f t="shared" si="2"/>
        <v>-5.967077436222404E-3</v>
      </c>
      <c r="AP35" s="26">
        <f t="shared" si="10"/>
        <v>-21.479674558090753</v>
      </c>
      <c r="AQ35" s="26">
        <f t="shared" si="11"/>
        <v>-63.076497076195857</v>
      </c>
      <c r="AR35" s="25">
        <f t="shared" si="3"/>
        <v>18.562359853877492</v>
      </c>
      <c r="AS35" s="25">
        <f t="shared" si="4"/>
        <v>-26.843517049310353</v>
      </c>
      <c r="AT35" s="56">
        <f t="shared" si="12"/>
        <v>9.711163407451064</v>
      </c>
      <c r="AU35" s="57">
        <f t="shared" si="38"/>
        <v>-77.048390932903985</v>
      </c>
      <c r="AV35" s="26">
        <f t="shared" si="29"/>
        <v>1.8129356371201606E-13</v>
      </c>
      <c r="AW35" s="26">
        <f t="shared" si="30"/>
        <v>1.1698296710127764E-5</v>
      </c>
      <c r="AX35" s="27">
        <f t="shared" si="31"/>
        <v>-1.8129356371201984E-13</v>
      </c>
      <c r="AY35" s="26">
        <f t="shared" si="32"/>
        <v>-1.1698296710127764E-5</v>
      </c>
      <c r="AZ35" s="28">
        <f t="shared" si="39"/>
        <v>-3.7865323450608567E-27</v>
      </c>
      <c r="BA35" s="29">
        <f t="shared" si="40"/>
        <v>0</v>
      </c>
      <c r="BB35" s="5">
        <f t="shared" si="13"/>
        <v>9.7111626844865597</v>
      </c>
      <c r="BC35" s="5">
        <f t="shared" si="14"/>
        <v>-77.074671414415846</v>
      </c>
      <c r="BD35" s="5">
        <f t="shared" si="41"/>
        <v>102.92532858558415</v>
      </c>
      <c r="BE35" s="41"/>
      <c r="BF35" s="40">
        <f t="shared" si="42"/>
        <v>10</v>
      </c>
      <c r="BG35" s="40">
        <f t="shared" si="43"/>
        <v>-77</v>
      </c>
      <c r="BH35" s="40">
        <f t="shared" si="44"/>
        <v>103</v>
      </c>
      <c r="BL35" s="26">
        <f t="shared" si="7"/>
        <v>-1.1435733780756331E-8</v>
      </c>
      <c r="BM35" s="26">
        <f t="shared" si="8"/>
        <v>-2.9401026377435216E-3</v>
      </c>
      <c r="BO35" s="238" t="str">
        <f t="shared" si="15"/>
        <v>204.173794466953i</v>
      </c>
      <c r="BP35" s="238" t="str">
        <f t="shared" si="16"/>
        <v>0.999999835108518-0.000407366415378854i</v>
      </c>
      <c r="BQ35" s="238">
        <f t="shared" si="17"/>
        <v>-7.1152876972047686E-7</v>
      </c>
      <c r="BR35" s="238">
        <f t="shared" si="18"/>
        <v>-2.3340378874119334E-2</v>
      </c>
    </row>
    <row r="36" spans="1:70" x14ac:dyDescent="0.3">
      <c r="A36" t="s">
        <v>132</v>
      </c>
      <c r="B36">
        <f>1/2/PI()/D31/D33</f>
        <v>2652582.3848649226</v>
      </c>
      <c r="C36" t="s">
        <v>71</v>
      </c>
      <c r="D36">
        <f>fp_comp2</f>
        <v>2652582.3848649226</v>
      </c>
      <c r="E36">
        <f>fp_comp2</f>
        <v>2652582.3848649226</v>
      </c>
      <c r="V36" s="24">
        <v>1.32</v>
      </c>
      <c r="W36" s="32">
        <f t="shared" si="33"/>
        <v>208.92961308540401</v>
      </c>
      <c r="X36" s="25">
        <f t="shared" si="9"/>
        <v>31.450501351730402</v>
      </c>
      <c r="Y36" s="26">
        <f t="shared" si="19"/>
        <v>-0.27152760237296192</v>
      </c>
      <c r="Z36" s="26">
        <f t="shared" si="20"/>
        <v>-14.251888594671058</v>
      </c>
      <c r="AA36" s="26">
        <f t="shared" si="21"/>
        <v>1.5310428998575956E-6</v>
      </c>
      <c r="AB36" s="26">
        <f t="shared" si="22"/>
        <v>-3.401920370279566E-2</v>
      </c>
      <c r="AC36" s="26">
        <f t="shared" si="34"/>
        <v>3.6223418349574483E-9</v>
      </c>
      <c r="AD36" s="26">
        <f t="shared" si="23"/>
        <v>1.6547225351763457E-3</v>
      </c>
      <c r="AE36" s="26">
        <f t="shared" si="35"/>
        <v>31.178975284022684</v>
      </c>
      <c r="AF36" s="26">
        <f t="shared" si="36"/>
        <v>-14.284253075838677</v>
      </c>
      <c r="AG36" s="26">
        <f t="shared" si="0"/>
        <v>64.037843837695164</v>
      </c>
      <c r="AH36" s="26">
        <f t="shared" si="24"/>
        <v>-86.714592204888675</v>
      </c>
      <c r="AI36" s="26">
        <f t="shared" si="25"/>
        <v>-89.997355198866728</v>
      </c>
      <c r="AJ36" s="26">
        <f t="shared" si="37"/>
        <v>1.0388588594042301</v>
      </c>
      <c r="AK36" s="26">
        <f t="shared" si="26"/>
        <v>27.467504470631447</v>
      </c>
      <c r="AL36" s="27">
        <f t="shared" si="27"/>
        <v>-2.6943037516941005E-8</v>
      </c>
      <c r="AM36" s="26">
        <f t="shared" si="28"/>
        <v>-4.5128796333122967E-3</v>
      </c>
      <c r="AN36" s="26">
        <f t="shared" si="1"/>
        <v>-4.9324466730290428E-8</v>
      </c>
      <c r="AO36" s="26">
        <f t="shared" si="2"/>
        <v>-6.1060685238425901E-3</v>
      </c>
      <c r="AP36" s="26">
        <f t="shared" si="10"/>
        <v>-21.637889584056786</v>
      </c>
      <c r="AQ36" s="26">
        <f t="shared" si="11"/>
        <v>-62.540469676392433</v>
      </c>
      <c r="AR36" s="25">
        <f t="shared" si="3"/>
        <v>18.562359853877492</v>
      </c>
      <c r="AS36" s="25">
        <f t="shared" si="4"/>
        <v>-26.843517049310353</v>
      </c>
      <c r="AT36" s="56">
        <f t="shared" si="12"/>
        <v>9.5410856999658975</v>
      </c>
      <c r="AU36" s="57">
        <f t="shared" si="38"/>
        <v>-76.824722752231111</v>
      </c>
      <c r="AV36" s="26">
        <f t="shared" si="29"/>
        <v>1.8900818344444224E-13</v>
      </c>
      <c r="AW36" s="26">
        <f t="shared" si="30"/>
        <v>1.1970785045094733E-5</v>
      </c>
      <c r="AX36" s="27">
        <f t="shared" si="31"/>
        <v>-1.8900818344444633E-13</v>
      </c>
      <c r="AY36" s="26">
        <f t="shared" si="32"/>
        <v>-1.1970785045094733E-5</v>
      </c>
      <c r="AZ36" s="28">
        <f t="shared" si="39"/>
        <v>-4.0894549326657252E-27</v>
      </c>
      <c r="BA36" s="29">
        <f t="shared" si="40"/>
        <v>0</v>
      </c>
      <c r="BB36" s="5">
        <f t="shared" si="13"/>
        <v>9.541084942929146</v>
      </c>
      <c r="BC36" s="5">
        <f t="shared" si="14"/>
        <v>-76.851615384734757</v>
      </c>
      <c r="BD36" s="5">
        <f t="shared" si="41"/>
        <v>103.14838461526524</v>
      </c>
      <c r="BE36" s="31"/>
      <c r="BF36" s="40">
        <f t="shared" si="42"/>
        <v>10</v>
      </c>
      <c r="BG36" s="40">
        <f t="shared" si="43"/>
        <v>-77</v>
      </c>
      <c r="BH36" s="40">
        <f t="shared" si="44"/>
        <v>103</v>
      </c>
      <c r="BL36" s="26">
        <f t="shared" si="7"/>
        <v>-1.1974682901954725E-8</v>
      </c>
      <c r="BM36" s="26">
        <f t="shared" si="8"/>
        <v>-3.0085864256646539E-3</v>
      </c>
      <c r="BO36" s="238" t="str">
        <f t="shared" si="15"/>
        <v>208.929613085404i</v>
      </c>
      <c r="BP36" s="238" t="str">
        <f t="shared" si="16"/>
        <v>0.999999827337425-0.000416855194929036i</v>
      </c>
      <c r="BQ36" s="238">
        <f t="shared" si="17"/>
        <v>-7.4506206923714987E-7</v>
      </c>
      <c r="BR36" s="238">
        <f t="shared" si="18"/>
        <v>-2.3884046077988066E-2</v>
      </c>
    </row>
    <row r="37" spans="1:70" x14ac:dyDescent="0.3">
      <c r="A37" t="s">
        <v>83</v>
      </c>
      <c r="B37">
        <f>20*LOG(D30*D4*Rdown/(Rdown+Rup))</f>
        <v>64.037843837695164</v>
      </c>
      <c r="C37" t="s">
        <v>75</v>
      </c>
      <c r="D37">
        <f>DC_gain_comp</f>
        <v>64.037843837695164</v>
      </c>
      <c r="E37">
        <f>DC_gain_comp</f>
        <v>64.037843837695164</v>
      </c>
      <c r="F37">
        <v>100</v>
      </c>
      <c r="G37">
        <v>1000000</v>
      </c>
      <c r="H37" t="s">
        <v>135</v>
      </c>
      <c r="V37" s="24">
        <v>1.33</v>
      </c>
      <c r="W37" s="30">
        <f t="shared" si="33"/>
        <v>213.79620895022333</v>
      </c>
      <c r="X37" s="25">
        <f t="shared" si="9"/>
        <v>31.450501351730402</v>
      </c>
      <c r="Y37" s="26">
        <f t="shared" si="19"/>
        <v>-0.28391479497509009</v>
      </c>
      <c r="Z37" s="26">
        <f t="shared" si="20"/>
        <v>-14.569880758426516</v>
      </c>
      <c r="AA37" s="26">
        <f t="shared" si="21"/>
        <v>1.6031987145965013E-6</v>
      </c>
      <c r="AB37" s="26">
        <f t="shared" si="22"/>
        <v>-3.4811612559249881E-2</v>
      </c>
      <c r="AC37" s="26">
        <f t="shared" si="34"/>
        <v>3.7930567262885041E-9</v>
      </c>
      <c r="AD37" s="26">
        <f t="shared" si="23"/>
        <v>1.6932659743928119E-3</v>
      </c>
      <c r="AE37" s="26">
        <f t="shared" si="35"/>
        <v>31.166588163747086</v>
      </c>
      <c r="AF37" s="26">
        <f t="shared" si="36"/>
        <v>-14.602999105011373</v>
      </c>
      <c r="AG37" s="26">
        <f t="shared" si="0"/>
        <v>64.037843837695164</v>
      </c>
      <c r="AH37" s="26">
        <f t="shared" si="24"/>
        <v>-86.914592204472171</v>
      </c>
      <c r="AI37" s="26">
        <f t="shared" si="25"/>
        <v>-89.99741540189045</v>
      </c>
      <c r="AJ37" s="26">
        <f t="shared" si="37"/>
        <v>1.0821864375316412</v>
      </c>
      <c r="AK37" s="26">
        <f t="shared" si="26"/>
        <v>28.010976524635698</v>
      </c>
      <c r="AL37" s="27">
        <f t="shared" si="27"/>
        <v>-2.8212823427176383E-8</v>
      </c>
      <c r="AM37" s="26">
        <f t="shared" si="28"/>
        <v>-4.617998103324944E-3</v>
      </c>
      <c r="AN37" s="26">
        <f t="shared" si="1"/>
        <v>-5.1649057176781067E-8</v>
      </c>
      <c r="AO37" s="26">
        <f t="shared" si="2"/>
        <v>-6.2482971297193983E-3</v>
      </c>
      <c r="AP37" s="26">
        <f t="shared" si="10"/>
        <v>-21.794562009107249</v>
      </c>
      <c r="AQ37" s="26">
        <f t="shared" si="11"/>
        <v>-61.997305172487806</v>
      </c>
      <c r="AR37" s="25">
        <f t="shared" si="3"/>
        <v>18.562359853877492</v>
      </c>
      <c r="AS37" s="25">
        <f t="shared" si="4"/>
        <v>-26.843517049310353</v>
      </c>
      <c r="AT37" s="56">
        <f t="shared" si="12"/>
        <v>9.3720261546398369</v>
      </c>
      <c r="AU37" s="57">
        <f t="shared" si="38"/>
        <v>-76.600304277499177</v>
      </c>
      <c r="AV37" s="26">
        <f t="shared" si="29"/>
        <v>1.9865145810997485E-13</v>
      </c>
      <c r="AW37" s="26">
        <f t="shared" si="30"/>
        <v>1.2249620448744686E-5</v>
      </c>
      <c r="AX37" s="27">
        <f t="shared" si="31"/>
        <v>-1.986514581099794E-13</v>
      </c>
      <c r="AY37" s="26">
        <f t="shared" si="32"/>
        <v>-1.2249620448744686E-5</v>
      </c>
      <c r="AZ37" s="28">
        <f t="shared" si="39"/>
        <v>-4.543838814073028E-27</v>
      </c>
      <c r="BA37" s="29">
        <f t="shared" si="40"/>
        <v>0</v>
      </c>
      <c r="BB37" s="5">
        <f t="shared" si="13"/>
        <v>9.3720253619250364</v>
      </c>
      <c r="BC37" s="5">
        <f t="shared" si="14"/>
        <v>-76.627823319818575</v>
      </c>
      <c r="BD37" s="5">
        <f t="shared" si="41"/>
        <v>103.37217668018143</v>
      </c>
      <c r="BE37" s="41"/>
      <c r="BF37" s="40">
        <f t="shared" si="42"/>
        <v>9</v>
      </c>
      <c r="BG37" s="40">
        <f t="shared" si="43"/>
        <v>-77</v>
      </c>
      <c r="BH37" s="40">
        <f t="shared" si="44"/>
        <v>103</v>
      </c>
      <c r="BL37" s="26">
        <f t="shared" si="7"/>
        <v>-1.2539032408692205E-8</v>
      </c>
      <c r="BM37" s="26">
        <f t="shared" si="8"/>
        <v>-3.0786654059202887E-3</v>
      </c>
      <c r="BO37" s="238" t="str">
        <f t="shared" si="15"/>
        <v>213.796208950223i</v>
      </c>
      <c r="BP37" s="238" t="str">
        <f t="shared" si="16"/>
        <v>0.999999819200089-0.000426564996317835i</v>
      </c>
      <c r="BQ37" s="238">
        <f t="shared" si="17"/>
        <v>-7.8017576770125586E-7</v>
      </c>
      <c r="BR37" s="238">
        <f t="shared" si="18"/>
        <v>-2.4440376913471663E-2</v>
      </c>
    </row>
    <row r="38" spans="1:70" x14ac:dyDescent="0.3">
      <c r="A38" t="s">
        <v>84</v>
      </c>
      <c r="B38">
        <f>20*LOG(D31*D4)</f>
        <v>-1.5144142787623671</v>
      </c>
      <c r="C38" t="s">
        <v>75</v>
      </c>
      <c r="D38">
        <f>B38</f>
        <v>-1.5144142787623671</v>
      </c>
      <c r="E38">
        <f>B38</f>
        <v>-1.5144142787623671</v>
      </c>
      <c r="H38" t="s">
        <v>137</v>
      </c>
      <c r="V38" s="24">
        <v>1.34</v>
      </c>
      <c r="W38" s="32">
        <f t="shared" si="33"/>
        <v>218.77616239495538</v>
      </c>
      <c r="X38" s="25">
        <f t="shared" si="9"/>
        <v>31.450501351730402</v>
      </c>
      <c r="Y38" s="26">
        <f t="shared" si="19"/>
        <v>-0.29684802066024918</v>
      </c>
      <c r="Z38" s="26">
        <f t="shared" si="20"/>
        <v>-14.894332782960369</v>
      </c>
      <c r="AA38" s="26">
        <f t="shared" si="21"/>
        <v>1.6787551266714989E-6</v>
      </c>
      <c r="AB38" s="26">
        <f t="shared" si="22"/>
        <v>-3.5622478975292297E-2</v>
      </c>
      <c r="AC38" s="26">
        <f t="shared" si="34"/>
        <v>3.9718179659934501E-9</v>
      </c>
      <c r="AD38" s="26">
        <f t="shared" si="23"/>
        <v>1.7327072056398337E-3</v>
      </c>
      <c r="AE38" s="26">
        <f t="shared" si="35"/>
        <v>31.153655013797096</v>
      </c>
      <c r="AF38" s="26">
        <f t="shared" si="36"/>
        <v>-14.92822255473002</v>
      </c>
      <c r="AG38" s="26">
        <f t="shared" si="0"/>
        <v>64.037843837695164</v>
      </c>
      <c r="AH38" s="26">
        <f t="shared" si="24"/>
        <v>-87.114592204074427</v>
      </c>
      <c r="AI38" s="26">
        <f t="shared" si="25"/>
        <v>-89.997474234526067</v>
      </c>
      <c r="AJ38" s="26">
        <f t="shared" si="37"/>
        <v>1.1270973990351987</v>
      </c>
      <c r="AK38" s="26">
        <f t="shared" si="26"/>
        <v>28.561486838375362</v>
      </c>
      <c r="AL38" s="27">
        <f t="shared" si="27"/>
        <v>-2.9542451643065149E-8</v>
      </c>
      <c r="AM38" s="26">
        <f t="shared" si="28"/>
        <v>-4.7255650970159735E-3</v>
      </c>
      <c r="AN38" s="26">
        <f t="shared" si="1"/>
        <v>-5.4083201010740546E-8</v>
      </c>
      <c r="AO38" s="26">
        <f t="shared" si="2"/>
        <v>-6.393838665335265E-3</v>
      </c>
      <c r="AP38" s="26">
        <f t="shared" si="10"/>
        <v>-21.949651050969717</v>
      </c>
      <c r="AQ38" s="26">
        <f t="shared" si="11"/>
        <v>-61.447106799913058</v>
      </c>
      <c r="AR38" s="25">
        <f t="shared" si="3"/>
        <v>18.562359853877492</v>
      </c>
      <c r="AS38" s="25">
        <f t="shared" si="4"/>
        <v>-26.843517049310353</v>
      </c>
      <c r="AT38" s="56">
        <f t="shared" si="12"/>
        <v>9.2040039628273789</v>
      </c>
      <c r="AU38" s="57">
        <f t="shared" si="38"/>
        <v>-76.375329354643071</v>
      </c>
      <c r="AV38" s="26">
        <f t="shared" si="29"/>
        <v>2.0829473277550752E-13</v>
      </c>
      <c r="AW38" s="26">
        <f t="shared" si="30"/>
        <v>1.2534950763299455E-5</v>
      </c>
      <c r="AX38" s="27">
        <f t="shared" si="31"/>
        <v>-2.0829473277551252E-13</v>
      </c>
      <c r="AY38" s="26">
        <f t="shared" si="32"/>
        <v>-1.2534950763299455E-5</v>
      </c>
      <c r="AZ38" s="28">
        <f t="shared" si="39"/>
        <v>-4.9982226954803308E-27</v>
      </c>
      <c r="BA38" s="29">
        <f t="shared" si="40"/>
        <v>0</v>
      </c>
      <c r="BB38" s="5">
        <f t="shared" si="13"/>
        <v>9.2040031327530833</v>
      </c>
      <c r="BC38" s="5">
        <f t="shared" si="14"/>
        <v>-76.403489397732514</v>
      </c>
      <c r="BD38" s="5">
        <f t="shared" si="41"/>
        <v>103.59651060226749</v>
      </c>
      <c r="BE38" s="31"/>
      <c r="BF38" s="40">
        <f t="shared" si="42"/>
        <v>9</v>
      </c>
      <c r="BG38" s="40">
        <f t="shared" si="43"/>
        <v>-76</v>
      </c>
      <c r="BH38" s="40">
        <f t="shared" si="44"/>
        <v>104</v>
      </c>
      <c r="BL38" s="26">
        <f t="shared" si="7"/>
        <v>-1.3129978067034057E-8</v>
      </c>
      <c r="BM38" s="26">
        <f t="shared" si="8"/>
        <v>-3.1503767353125243E-3</v>
      </c>
      <c r="BO38" s="238" t="str">
        <f t="shared" si="15"/>
        <v>218.776162394955i</v>
      </c>
      <c r="BP38" s="238" t="str">
        <f t="shared" si="16"/>
        <v>0.999999810679253-0.000436500967788771i</v>
      </c>
      <c r="BQ38" s="238">
        <f t="shared" si="17"/>
        <v>-8.1694431700534689E-7</v>
      </c>
      <c r="BR38" s="238">
        <f t="shared" si="18"/>
        <v>-2.5009666354131255E-2</v>
      </c>
    </row>
    <row r="39" spans="1:70" x14ac:dyDescent="0.3">
      <c r="A39" s="45"/>
      <c r="V39" s="24">
        <v>1.35</v>
      </c>
      <c r="W39" s="30">
        <f t="shared" si="33"/>
        <v>223.87211385683403</v>
      </c>
      <c r="X39" s="25">
        <f t="shared" si="9"/>
        <v>31.450501351730402</v>
      </c>
      <c r="Y39" s="26">
        <f t="shared" si="19"/>
        <v>-0.31034961640797332</v>
      </c>
      <c r="Z39" s="26">
        <f t="shared" si="20"/>
        <v>-15.22533342944579</v>
      </c>
      <c r="AA39" s="26">
        <f t="shared" si="21"/>
        <v>1.7578724033290432E-6</v>
      </c>
      <c r="AB39" s="26">
        <f t="shared" si="22"/>
        <v>-3.6452232881729808E-2</v>
      </c>
      <c r="AC39" s="26">
        <f t="shared" si="34"/>
        <v>4.1590035704384969E-9</v>
      </c>
      <c r="AD39" s="26">
        <f t="shared" si="23"/>
        <v>1.7730671411801352E-3</v>
      </c>
      <c r="AE39" s="26">
        <f t="shared" si="35"/>
        <v>31.140153497353836</v>
      </c>
      <c r="AF39" s="26">
        <f t="shared" si="36"/>
        <v>-15.260012595186341</v>
      </c>
      <c r="AG39" s="26">
        <f t="shared" si="0"/>
        <v>64.037843837695164</v>
      </c>
      <c r="AH39" s="26">
        <f t="shared" si="24"/>
        <v>-87.314592203694573</v>
      </c>
      <c r="AI39" s="26">
        <f t="shared" si="25"/>
        <v>-89.997531727967399</v>
      </c>
      <c r="AJ39" s="26">
        <f t="shared" si="37"/>
        <v>1.1736324197340293</v>
      </c>
      <c r="AK39" s="26">
        <f t="shared" si="26"/>
        <v>29.118920678470541</v>
      </c>
      <c r="AL39" s="27">
        <f t="shared" si="27"/>
        <v>-3.0934745715466913E-8</v>
      </c>
      <c r="AM39" s="26">
        <f t="shared" si="28"/>
        <v>-4.8356376478262174E-3</v>
      </c>
      <c r="AN39" s="26">
        <f t="shared" si="1"/>
        <v>-5.6632065098860436E-8</v>
      </c>
      <c r="AO39" s="26">
        <f t="shared" si="2"/>
        <v>-6.5427702987313277E-3</v>
      </c>
      <c r="AP39" s="26">
        <f t="shared" si="10"/>
        <v>-22.10311603383219</v>
      </c>
      <c r="AQ39" s="26">
        <f t="shared" si="11"/>
        <v>-60.889989457443413</v>
      </c>
      <c r="AR39" s="25">
        <f t="shared" si="3"/>
        <v>18.562359853877492</v>
      </c>
      <c r="AS39" s="25">
        <f t="shared" si="4"/>
        <v>-26.843517049310353</v>
      </c>
      <c r="AT39" s="56">
        <f t="shared" si="12"/>
        <v>9.0370374635216457</v>
      </c>
      <c r="AU39" s="57">
        <f t="shared" si="38"/>
        <v>-76.150002052629759</v>
      </c>
      <c r="AV39" s="26">
        <f t="shared" si="29"/>
        <v>2.1793800744104016E-13</v>
      </c>
      <c r="AW39" s="26">
        <f t="shared" si="30"/>
        <v>1.2826927274668612E-5</v>
      </c>
      <c r="AX39" s="27">
        <f t="shared" si="31"/>
        <v>-2.1793800744104561E-13</v>
      </c>
      <c r="AY39" s="26">
        <f t="shared" si="32"/>
        <v>-1.2826927274668612E-5</v>
      </c>
      <c r="AZ39" s="28">
        <f t="shared" si="39"/>
        <v>-5.4526065768876336E-27</v>
      </c>
      <c r="BA39" s="29">
        <f t="shared" si="40"/>
        <v>0</v>
      </c>
      <c r="BB39" s="5">
        <f t="shared" si="13"/>
        <v>9.0370365943271587</v>
      </c>
      <c r="BC39" s="5">
        <f t="shared" si="14"/>
        <v>-76.178818027310214</v>
      </c>
      <c r="BD39" s="5">
        <f t="shared" si="41"/>
        <v>103.82118197268979</v>
      </c>
      <c r="BE39" s="41"/>
      <c r="BF39" s="40">
        <f t="shared" si="42"/>
        <v>9</v>
      </c>
      <c r="BG39" s="40">
        <f t="shared" si="43"/>
        <v>-76</v>
      </c>
      <c r="BH39" s="40">
        <f t="shared" si="44"/>
        <v>104</v>
      </c>
      <c r="BL39" s="26">
        <f t="shared" si="7"/>
        <v>-1.3748775431349145E-8</v>
      </c>
      <c r="BM39" s="26">
        <f t="shared" si="8"/>
        <v>-3.2237584361365147E-3</v>
      </c>
      <c r="BO39" s="238" t="str">
        <f t="shared" si="15"/>
        <v>223.872113856834i</v>
      </c>
      <c r="BP39" s="238" t="str">
        <f t="shared" si="16"/>
        <v>0.999999801756843-0.00044666837750218i</v>
      </c>
      <c r="BQ39" s="238">
        <f t="shared" si="17"/>
        <v>-8.5544571294794169E-7</v>
      </c>
      <c r="BR39" s="238">
        <f t="shared" si="18"/>
        <v>-2.5592216244322414E-2</v>
      </c>
    </row>
    <row r="40" spans="1:70" x14ac:dyDescent="0.3">
      <c r="A40" s="265" t="s">
        <v>85</v>
      </c>
      <c r="B40" s="265"/>
      <c r="V40" s="24">
        <v>1.36</v>
      </c>
      <c r="W40" s="32">
        <f t="shared" si="33"/>
        <v>229.08676527677738</v>
      </c>
      <c r="X40" s="25">
        <f t="shared" si="9"/>
        <v>31.450501351730402</v>
      </c>
      <c r="Y40" s="26">
        <f t="shared" si="19"/>
        <v>-0.32444267806849308</v>
      </c>
      <c r="Z40" s="26">
        <f t="shared" si="20"/>
        <v>-15.562969787422821</v>
      </c>
      <c r="AA40" s="26">
        <f t="shared" si="21"/>
        <v>1.8407183586306513E-6</v>
      </c>
      <c r="AB40" s="26">
        <f t="shared" si="22"/>
        <v>-3.7301314223673727E-2</v>
      </c>
      <c r="AC40" s="26">
        <f t="shared" si="34"/>
        <v>4.355012771194053E-9</v>
      </c>
      <c r="AD40" s="26">
        <f t="shared" si="23"/>
        <v>1.8143671803856074E-3</v>
      </c>
      <c r="AE40" s="26">
        <f t="shared" si="35"/>
        <v>31.126060518735279</v>
      </c>
      <c r="AF40" s="26">
        <f t="shared" si="36"/>
        <v>-15.59845673446611</v>
      </c>
      <c r="AG40" s="26">
        <f t="shared" si="0"/>
        <v>64.037843837695164</v>
      </c>
      <c r="AH40" s="26">
        <f t="shared" si="24"/>
        <v>-87.514592203331816</v>
      </c>
      <c r="AI40" s="26">
        <f t="shared" si="25"/>
        <v>-89.997587912698236</v>
      </c>
      <c r="AJ40" s="26">
        <f t="shared" si="37"/>
        <v>1.2218319750315256</v>
      </c>
      <c r="AK40" s="26">
        <f t="shared" si="26"/>
        <v>29.68315145197316</v>
      </c>
      <c r="AL40" s="27">
        <f t="shared" si="27"/>
        <v>-3.2392654557815526E-8</v>
      </c>
      <c r="AM40" s="26">
        <f t="shared" si="28"/>
        <v>-4.9482741176758525E-3</v>
      </c>
      <c r="AN40" s="26">
        <f t="shared" si="1"/>
        <v>-5.9301051603746234E-8</v>
      </c>
      <c r="AO40" s="26">
        <f t="shared" si="2"/>
        <v>-6.6951709954229024E-3</v>
      </c>
      <c r="AP40" s="26">
        <f t="shared" si="10"/>
        <v>-22.254916482298832</v>
      </c>
      <c r="AQ40" s="26">
        <f t="shared" si="11"/>
        <v>-60.326079905838171</v>
      </c>
      <c r="AR40" s="25">
        <f t="shared" si="3"/>
        <v>18.562359853877492</v>
      </c>
      <c r="AS40" s="25">
        <f t="shared" si="4"/>
        <v>-26.843517049310353</v>
      </c>
      <c r="AT40" s="56">
        <f t="shared" si="12"/>
        <v>8.8711440364364478</v>
      </c>
      <c r="AU40" s="57">
        <f t="shared" si="38"/>
        <v>-75.924536640304282</v>
      </c>
      <c r="AV40" s="26">
        <f t="shared" si="29"/>
        <v>2.275812821065728E-13</v>
      </c>
      <c r="AW40" s="26">
        <f t="shared" si="30"/>
        <v>1.312570479266325E-5</v>
      </c>
      <c r="AX40" s="27">
        <f t="shared" si="31"/>
        <v>-2.2758128210657875E-13</v>
      </c>
      <c r="AY40" s="26">
        <f t="shared" si="32"/>
        <v>-1.312570479266325E-5</v>
      </c>
      <c r="AZ40" s="28">
        <f t="shared" si="39"/>
        <v>-5.9574775562290812E-27</v>
      </c>
      <c r="BA40" s="29">
        <f t="shared" si="40"/>
        <v>0</v>
      </c>
      <c r="BB40" s="5">
        <f t="shared" si="13"/>
        <v>8.8711431262780902</v>
      </c>
      <c r="BC40" s="5">
        <f t="shared" si="14"/>
        <v>-75.95402382517986</v>
      </c>
      <c r="BD40" s="5">
        <f t="shared" si="41"/>
        <v>104.04597617482014</v>
      </c>
      <c r="BE40" s="31"/>
      <c r="BF40" s="40">
        <f t="shared" si="42"/>
        <v>9</v>
      </c>
      <c r="BG40" s="40">
        <f t="shared" si="43"/>
        <v>-76</v>
      </c>
      <c r="BH40" s="40">
        <f t="shared" si="44"/>
        <v>104</v>
      </c>
      <c r="BL40" s="26">
        <f t="shared" si="7"/>
        <v>-1.4396735987000112E-8</v>
      </c>
      <c r="BM40" s="26">
        <f t="shared" si="8"/>
        <v>-3.2988494163403975E-3</v>
      </c>
      <c r="BO40" s="238" t="str">
        <f t="shared" si="15"/>
        <v>229.086765276777i</v>
      </c>
      <c r="BP40" s="238" t="str">
        <f t="shared" si="16"/>
        <v>0.999999792413933-0.000457072616328353i</v>
      </c>
      <c r="BQ40" s="238">
        <f t="shared" si="17"/>
        <v>-8.9576162059633774E-7</v>
      </c>
      <c r="BR40" s="238">
        <f t="shared" si="18"/>
        <v>-2.6188335459234945E-2</v>
      </c>
    </row>
    <row r="41" spans="1:70" x14ac:dyDescent="0.3">
      <c r="A41" t="s">
        <v>86</v>
      </c>
      <c r="B41" s="7">
        <f>Sheet1!B46</f>
        <v>24.3</v>
      </c>
      <c r="C41" t="s">
        <v>7</v>
      </c>
      <c r="D41">
        <f>B41*1000</f>
        <v>24300</v>
      </c>
      <c r="V41" s="24">
        <v>1.37</v>
      </c>
      <c r="W41" s="30">
        <f t="shared" si="33"/>
        <v>234.42288153199235</v>
      </c>
      <c r="X41" s="25">
        <f t="shared" si="9"/>
        <v>31.450501351730402</v>
      </c>
      <c r="Y41" s="26">
        <f t="shared" si="19"/>
        <v>-0.33915107231549224</v>
      </c>
      <c r="Z41" s="26">
        <f t="shared" si="20"/>
        <v>-15.907327040835542</v>
      </c>
      <c r="AA41" s="26">
        <f t="shared" si="21"/>
        <v>1.9274687237535225E-6</v>
      </c>
      <c r="AB41" s="26">
        <f t="shared" si="22"/>
        <v>-3.8170173193797875E-2</v>
      </c>
      <c r="AC41" s="26">
        <f t="shared" si="34"/>
        <v>4.5602583004149887E-9</v>
      </c>
      <c r="AD41" s="26">
        <f t="shared" si="23"/>
        <v>1.8566292210835356E-3</v>
      </c>
      <c r="AE41" s="26">
        <f t="shared" si="35"/>
        <v>31.111352211443894</v>
      </c>
      <c r="AF41" s="26">
        <f t="shared" si="36"/>
        <v>-15.943640584808255</v>
      </c>
      <c r="AG41" s="26">
        <f t="shared" si="0"/>
        <v>64.037843837695164</v>
      </c>
      <c r="AH41" s="26">
        <f t="shared" si="24"/>
        <v>-87.714592202985401</v>
      </c>
      <c r="AI41" s="26">
        <f t="shared" si="25"/>
        <v>-89.997642818508453</v>
      </c>
      <c r="AJ41" s="26">
        <f t="shared" si="37"/>
        <v>1.2717362418909783</v>
      </c>
      <c r="AK41" s="26">
        <f t="shared" si="26"/>
        <v>30.254040543572241</v>
      </c>
      <c r="AL41" s="27">
        <f t="shared" si="27"/>
        <v>-3.3919273661323745E-8</v>
      </c>
      <c r="AM41" s="26">
        <f t="shared" si="28"/>
        <v>-5.0635342279086266E-3</v>
      </c>
      <c r="AN41" s="26">
        <f t="shared" si="1"/>
        <v>-6.2095824985087723E-8</v>
      </c>
      <c r="AO41" s="26">
        <f t="shared" si="2"/>
        <v>-6.8511215602680064E-3</v>
      </c>
      <c r="AP41" s="26">
        <f t="shared" si="10"/>
        <v>-22.40501221941436</v>
      </c>
      <c r="AQ41" s="26">
        <f t="shared" si="11"/>
        <v>-59.755516930724383</v>
      </c>
      <c r="AR41" s="25">
        <f t="shared" si="3"/>
        <v>18.562359853877492</v>
      </c>
      <c r="AS41" s="25">
        <f t="shared" si="4"/>
        <v>-26.843517049310353</v>
      </c>
      <c r="AT41" s="56">
        <f t="shared" si="12"/>
        <v>8.7063399920295339</v>
      </c>
      <c r="AU41" s="57">
        <f t="shared" si="38"/>
        <v>-75.699157515532633</v>
      </c>
      <c r="AV41" s="26">
        <f t="shared" si="29"/>
        <v>2.3915321170521189E-13</v>
      </c>
      <c r="AW41" s="26">
        <f t="shared" si="30"/>
        <v>1.3431441733078207E-5</v>
      </c>
      <c r="AX41" s="27">
        <f t="shared" si="31"/>
        <v>-2.3915321170521851E-13</v>
      </c>
      <c r="AY41" s="26">
        <f t="shared" si="32"/>
        <v>-1.3431441733078207E-5</v>
      </c>
      <c r="AZ41" s="28">
        <f t="shared" si="39"/>
        <v>-6.613809829372963E-27</v>
      </c>
      <c r="BA41" s="29">
        <f t="shared" si="40"/>
        <v>0</v>
      </c>
      <c r="BB41" s="5">
        <f t="shared" si="13"/>
        <v>8.7063390389767381</v>
      </c>
      <c r="BC41" s="5">
        <f t="shared" si="14"/>
        <v>-75.729331545091455</v>
      </c>
      <c r="BD41" s="5">
        <f t="shared" si="41"/>
        <v>104.27066845490855</v>
      </c>
      <c r="BE41" s="41"/>
      <c r="BF41" s="40">
        <f t="shared" si="42"/>
        <v>9</v>
      </c>
      <c r="BG41" s="40">
        <f t="shared" si="43"/>
        <v>-76</v>
      </c>
      <c r="BH41" s="40">
        <f t="shared" si="44"/>
        <v>104</v>
      </c>
      <c r="BL41" s="26">
        <f t="shared" si="7"/>
        <v>-1.5075232936308237E-8</v>
      </c>
      <c r="BM41" s="26">
        <f t="shared" si="8"/>
        <v>-3.3756894901547912E-3</v>
      </c>
      <c r="BO41" s="238" t="str">
        <f t="shared" si="15"/>
        <v>234.422881531992i</v>
      </c>
      <c r="BP41" s="238" t="str">
        <f t="shared" si="16"/>
        <v>0.999999782630705-0.000467719200705731i</v>
      </c>
      <c r="BQ41" s="238">
        <f t="shared" si="17"/>
        <v>-9.3797756233073554E-7</v>
      </c>
      <c r="BR41" s="238">
        <f t="shared" si="18"/>
        <v>-2.6798340068660508E-2</v>
      </c>
    </row>
    <row r="42" spans="1:70" x14ac:dyDescent="0.3">
      <c r="A42" t="s">
        <v>87</v>
      </c>
      <c r="B42">
        <f>(B11-B3)/B3*B41</f>
        <v>509.99624999999992</v>
      </c>
      <c r="C42" t="s">
        <v>7</v>
      </c>
      <c r="D42">
        <f>B42*1000</f>
        <v>509996.24999999994</v>
      </c>
      <c r="V42" s="24">
        <v>1.38</v>
      </c>
      <c r="W42" s="32">
        <f t="shared" si="33"/>
        <v>239.88329190194906</v>
      </c>
      <c r="X42" s="25">
        <f t="shared" si="9"/>
        <v>31.450501351730402</v>
      </c>
      <c r="Y42" s="26">
        <f t="shared" si="19"/>
        <v>-0.35449944744884243</v>
      </c>
      <c r="Z42" s="26">
        <f t="shared" si="20"/>
        <v>-16.258488221967948</v>
      </c>
      <c r="AA42" s="26">
        <f t="shared" si="21"/>
        <v>2.0183075037904634E-6</v>
      </c>
      <c r="AB42" s="26">
        <f t="shared" si="22"/>
        <v>-3.9059270471029549E-2</v>
      </c>
      <c r="AC42" s="26">
        <f t="shared" si="34"/>
        <v>4.7751760341152921E-9</v>
      </c>
      <c r="AD42" s="26">
        <f t="shared" si="23"/>
        <v>1.8998756711671163E-3</v>
      </c>
      <c r="AE42" s="26">
        <f t="shared" si="35"/>
        <v>31.096003927364244</v>
      </c>
      <c r="AF42" s="26">
        <f t="shared" si="36"/>
        <v>-16.295647616767809</v>
      </c>
      <c r="AG42" s="26">
        <f t="shared" si="0"/>
        <v>64.037843837695164</v>
      </c>
      <c r="AH42" s="26">
        <f t="shared" si="24"/>
        <v>-87.914592202654546</v>
      </c>
      <c r="AI42" s="26">
        <f t="shared" si="25"/>
        <v>-89.997696474509851</v>
      </c>
      <c r="AJ42" s="26">
        <f t="shared" si="37"/>
        <v>1.3233849970637226</v>
      </c>
      <c r="AK42" s="26">
        <f t="shared" si="26"/>
        <v>30.831437191635658</v>
      </c>
      <c r="AL42" s="27">
        <f t="shared" si="27"/>
        <v>-3.5517839309018787E-8</v>
      </c>
      <c r="AM42" s="26">
        <f t="shared" si="28"/>
        <v>-5.1814790909568949E-3</v>
      </c>
      <c r="AN42" s="26">
        <f t="shared" si="1"/>
        <v>-6.5022309106677679E-8</v>
      </c>
      <c r="AO42" s="26">
        <f t="shared" si="2"/>
        <v>-7.0107046803111169E-3</v>
      </c>
      <c r="AP42" s="26">
        <f t="shared" si="10"/>
        <v>-22.553363468435808</v>
      </c>
      <c r="AQ42" s="26">
        <f t="shared" si="11"/>
        <v>-59.178451466645463</v>
      </c>
      <c r="AR42" s="25">
        <f t="shared" si="3"/>
        <v>18.562359853877492</v>
      </c>
      <c r="AS42" s="25">
        <f t="shared" si="4"/>
        <v>-26.843517049310353</v>
      </c>
      <c r="AT42" s="56">
        <f t="shared" si="12"/>
        <v>8.5426404589284353</v>
      </c>
      <c r="AU42" s="57">
        <f t="shared" si="38"/>
        <v>-75.474099083413279</v>
      </c>
      <c r="AV42" s="26">
        <f t="shared" si="29"/>
        <v>2.5072514130385104E-13</v>
      </c>
      <c r="AW42" s="26">
        <f t="shared" si="30"/>
        <v>1.3744300201686178E-5</v>
      </c>
      <c r="AX42" s="27">
        <f t="shared" si="31"/>
        <v>-2.5072514130385826E-13</v>
      </c>
      <c r="AY42" s="26">
        <f t="shared" si="32"/>
        <v>-1.3744300201686178E-5</v>
      </c>
      <c r="AZ42" s="28">
        <f t="shared" si="39"/>
        <v>-7.2196550045827E-27</v>
      </c>
      <c r="BA42" s="29">
        <f t="shared" si="40"/>
        <v>0</v>
      </c>
      <c r="BB42" s="5">
        <f t="shared" si="13"/>
        <v>8.5426394609596485</v>
      </c>
      <c r="BC42" s="5">
        <f t="shared" si="14"/>
        <v>-75.504975956317054</v>
      </c>
      <c r="BD42" s="5">
        <f t="shared" si="41"/>
        <v>104.49502404368295</v>
      </c>
      <c r="BE42" s="31"/>
      <c r="BF42" s="40">
        <f t="shared" si="42"/>
        <v>9</v>
      </c>
      <c r="BG42" s="40">
        <f t="shared" si="43"/>
        <v>-76</v>
      </c>
      <c r="BH42" s="40">
        <f t="shared" si="44"/>
        <v>104</v>
      </c>
      <c r="BL42" s="26">
        <f t="shared" si="7"/>
        <v>-1.5785706984518328E-8</v>
      </c>
      <c r="BM42" s="26">
        <f t="shared" si="8"/>
        <v>-3.4543193992028209E-3</v>
      </c>
      <c r="BO42" s="238" t="str">
        <f t="shared" si="15"/>
        <v>239.883291901949i</v>
      </c>
      <c r="BP42" s="238" t="str">
        <f t="shared" si="16"/>
        <v>0.999999772386408-0.000478613775565666i</v>
      </c>
      <c r="BQ42" s="238">
        <f t="shared" si="17"/>
        <v>-9.8218307985154279E-7</v>
      </c>
      <c r="BR42" s="238">
        <f t="shared" si="18"/>
        <v>-2.7422553504574568E-2</v>
      </c>
    </row>
    <row r="43" spans="1:70" x14ac:dyDescent="0.3">
      <c r="V43" s="24">
        <v>1.39</v>
      </c>
      <c r="W43" s="30">
        <f t="shared" si="33"/>
        <v>245.47089156850305</v>
      </c>
      <c r="X43" s="25">
        <f t="shared" si="9"/>
        <v>31.450501351730402</v>
      </c>
      <c r="Y43" s="26">
        <f t="shared" si="19"/>
        <v>-0.37051324289867194</v>
      </c>
      <c r="Z43" s="26">
        <f t="shared" si="20"/>
        <v>-16.616533953181271</v>
      </c>
      <c r="AA43" s="26">
        <f t="shared" si="21"/>
        <v>2.1134273846947226E-6</v>
      </c>
      <c r="AB43" s="26">
        <f t="shared" si="22"/>
        <v>-3.9969077464800044E-2</v>
      </c>
      <c r="AC43" s="26">
        <f t="shared" si="34"/>
        <v>5.0002230635131278E-9</v>
      </c>
      <c r="AD43" s="26">
        <f t="shared" si="23"/>
        <v>1.9441294604764234E-3</v>
      </c>
      <c r="AE43" s="26">
        <f t="shared" si="35"/>
        <v>31.079990227259341</v>
      </c>
      <c r="AF43" s="26">
        <f t="shared" si="36"/>
        <v>-16.654558901185595</v>
      </c>
      <c r="AG43" s="26">
        <f t="shared" si="0"/>
        <v>64.037843837695164</v>
      </c>
      <c r="AH43" s="26">
        <f t="shared" si="24"/>
        <v>-88.114592202338628</v>
      </c>
      <c r="AI43" s="26">
        <f t="shared" si="25"/>
        <v>-89.997748909151554</v>
      </c>
      <c r="AJ43" s="26">
        <f t="shared" si="37"/>
        <v>1.3768175119439552</v>
      </c>
      <c r="AK43" s="26">
        <f t="shared" si="26"/>
        <v>31.415178406061877</v>
      </c>
      <c r="AL43" s="27">
        <f t="shared" si="27"/>
        <v>-3.7191744004982239E-8</v>
      </c>
      <c r="AM43" s="26">
        <f t="shared" si="28"/>
        <v>-5.3021712427442367E-3</v>
      </c>
      <c r="AN43" s="26">
        <f t="shared" si="1"/>
        <v>-6.8086716166237477E-8</v>
      </c>
      <c r="AO43" s="26">
        <f t="shared" si="2"/>
        <v>-7.1740049686249106E-3</v>
      </c>
      <c r="AP43" s="26">
        <f t="shared" si="10"/>
        <v>-22.699930957977969</v>
      </c>
      <c r="AQ43" s="26">
        <f t="shared" si="11"/>
        <v>-58.595046679301049</v>
      </c>
      <c r="AR43" s="25">
        <f t="shared" si="3"/>
        <v>18.562359853877492</v>
      </c>
      <c r="AS43" s="25">
        <f t="shared" si="4"/>
        <v>-26.843517049310353</v>
      </c>
      <c r="AT43" s="56">
        <f t="shared" si="12"/>
        <v>8.3800592692813716</v>
      </c>
      <c r="AU43" s="57">
        <f t="shared" si="38"/>
        <v>-75.249605580486644</v>
      </c>
      <c r="AV43" s="26">
        <f t="shared" si="29"/>
        <v>2.6229707090249013E-13</v>
      </c>
      <c r="AW43" s="26">
        <f t="shared" si="30"/>
        <v>1.4064446080188407E-5</v>
      </c>
      <c r="AX43" s="27">
        <f t="shared" si="31"/>
        <v>-2.6229707090249806E-13</v>
      </c>
      <c r="AY43" s="26">
        <f t="shared" si="32"/>
        <v>-1.4064446080188407E-5</v>
      </c>
      <c r="AZ43" s="28">
        <f t="shared" si="39"/>
        <v>-7.9264743756607266E-27</v>
      </c>
      <c r="BA43" s="29">
        <f t="shared" si="40"/>
        <v>0</v>
      </c>
      <c r="BB43" s="5">
        <f t="shared" si="13"/>
        <v>8.3800582242797681</v>
      </c>
      <c r="BC43" s="5">
        <f t="shared" si="14"/>
        <v>-75.28120166805337</v>
      </c>
      <c r="BD43" s="5">
        <f t="shared" si="41"/>
        <v>104.71879833194663</v>
      </c>
      <c r="BE43" s="41"/>
      <c r="BF43" s="40">
        <f t="shared" si="42"/>
        <v>8</v>
      </c>
      <c r="BG43" s="40">
        <f t="shared" si="43"/>
        <v>-75</v>
      </c>
      <c r="BH43" s="40">
        <f t="shared" si="44"/>
        <v>105</v>
      </c>
      <c r="BL43" s="26">
        <f t="shared" si="7"/>
        <v>-1.6529664411143852E-8</v>
      </c>
      <c r="BM43" s="26">
        <f t="shared" si="8"/>
        <v>-3.534780834101873E-3</v>
      </c>
      <c r="BO43" s="238" t="str">
        <f t="shared" si="15"/>
        <v>245.470891568503i</v>
      </c>
      <c r="BP43" s="238" t="str">
        <f t="shared" si="16"/>
        <v>0.999999761659312-0.000489762117325298i</v>
      </c>
      <c r="BQ43" s="238">
        <f t="shared" si="17"/>
        <v>-1.0284719386171216E-6</v>
      </c>
      <c r="BR43" s="238">
        <f t="shared" si="18"/>
        <v>-2.8061306732621537E-2</v>
      </c>
    </row>
    <row r="44" spans="1:70" x14ac:dyDescent="0.3">
      <c r="V44" s="24">
        <v>1.4</v>
      </c>
      <c r="W44" s="32">
        <f t="shared" si="33"/>
        <v>251.188643150958</v>
      </c>
      <c r="X44" s="25">
        <f t="shared" si="9"/>
        <v>31.450501351730402</v>
      </c>
      <c r="Y44" s="26">
        <f t="shared" si="19"/>
        <v>-0.38721869727370245</v>
      </c>
      <c r="Z44" s="26">
        <f t="shared" si="20"/>
        <v>-16.981542176414401</v>
      </c>
      <c r="AA44" s="26">
        <f t="shared" si="21"/>
        <v>2.2130301228668015E-6</v>
      </c>
      <c r="AB44" s="26">
        <f t="shared" si="22"/>
        <v>-4.0900076564983859E-2</v>
      </c>
      <c r="AC44" s="26">
        <f t="shared" si="34"/>
        <v>5.2358757663758995E-9</v>
      </c>
      <c r="AD44" s="26">
        <f t="shared" si="23"/>
        <v>1.9894140529561049E-3</v>
      </c>
      <c r="AE44" s="26">
        <f t="shared" si="35"/>
        <v>31.063284872722697</v>
      </c>
      <c r="AF44" s="26">
        <f t="shared" si="36"/>
        <v>-17.020452838926428</v>
      </c>
      <c r="AG44" s="26">
        <f t="shared" si="0"/>
        <v>64.037843837695164</v>
      </c>
      <c r="AH44" s="26">
        <f t="shared" si="24"/>
        <v>-88.314592202036891</v>
      </c>
      <c r="AI44" s="26">
        <f t="shared" si="25"/>
        <v>-89.997800150235093</v>
      </c>
      <c r="AJ44" s="26">
        <f t="shared" si="37"/>
        <v>1.4320724444773194</v>
      </c>
      <c r="AK44" s="26">
        <f t="shared" si="26"/>
        <v>32.005088930769674</v>
      </c>
      <c r="AL44" s="27">
        <f t="shared" si="27"/>
        <v>-3.8944536474350488E-8</v>
      </c>
      <c r="AM44" s="26">
        <f t="shared" si="28"/>
        <v>-5.4256746758427872E-3</v>
      </c>
      <c r="AN44" s="26">
        <f t="shared" si="1"/>
        <v>-7.1295544766763531E-8</v>
      </c>
      <c r="AO44" s="26">
        <f t="shared" si="2"/>
        <v>-7.3411090091731641E-3</v>
      </c>
      <c r="AP44" s="26">
        <f t="shared" si="10"/>
        <v>-22.844676030104488</v>
      </c>
      <c r="AQ44" s="26">
        <f t="shared" si="11"/>
        <v>-58.005478003150436</v>
      </c>
      <c r="AR44" s="25">
        <f t="shared" si="3"/>
        <v>18.562359853877492</v>
      </c>
      <c r="AS44" s="25">
        <f t="shared" si="4"/>
        <v>-26.843517049310353</v>
      </c>
      <c r="AT44" s="56">
        <f t="shared" si="12"/>
        <v>8.2186088426182096</v>
      </c>
      <c r="AU44" s="57">
        <f t="shared" si="38"/>
        <v>-75.02593084207686</v>
      </c>
      <c r="AV44" s="26">
        <f t="shared" si="29"/>
        <v>2.7386900050112923E-13</v>
      </c>
      <c r="AW44" s="26">
        <f t="shared" si="30"/>
        <v>1.4392049114167303E-5</v>
      </c>
      <c r="AX44" s="27">
        <f t="shared" si="31"/>
        <v>-2.7386900050113786E-13</v>
      </c>
      <c r="AY44" s="26">
        <f t="shared" si="32"/>
        <v>-1.4392049114167303E-5</v>
      </c>
      <c r="AZ44" s="28">
        <f t="shared" si="39"/>
        <v>-8.6332937467387532E-27</v>
      </c>
      <c r="BA44" s="29">
        <f t="shared" si="40"/>
        <v>0</v>
      </c>
      <c r="BB44" s="5">
        <f t="shared" si="13"/>
        <v>8.2186077483672104</v>
      </c>
      <c r="BC44" s="5">
        <f t="shared" si="14"/>
        <v>-75.058262896961025</v>
      </c>
      <c r="BD44" s="5">
        <f t="shared" si="41"/>
        <v>104.94173710303897</v>
      </c>
      <c r="BE44" s="31"/>
      <c r="BF44" s="40">
        <f t="shared" si="42"/>
        <v>8</v>
      </c>
      <c r="BG44" s="40">
        <f t="shared" si="43"/>
        <v>-75</v>
      </c>
      <c r="BH44" s="40">
        <f t="shared" si="44"/>
        <v>105</v>
      </c>
      <c r="BL44" s="26">
        <f t="shared" si="7"/>
        <v>-1.7308682855931837E-8</v>
      </c>
      <c r="BM44" s="26">
        <f t="shared" si="8"/>
        <v>-3.6171164565684901E-3</v>
      </c>
      <c r="BO44" s="238" t="str">
        <f t="shared" si="15"/>
        <v>251.188643150958i</v>
      </c>
      <c r="BP44" s="238" t="str">
        <f t="shared" si="16"/>
        <v>0.999999750426665-0.000501170136950144i</v>
      </c>
      <c r="BQ44" s="238">
        <f t="shared" si="17"/>
        <v>-1.0769423168523216E-6</v>
      </c>
      <c r="BR44" s="238">
        <f t="shared" si="18"/>
        <v>-2.8714938427594455E-2</v>
      </c>
    </row>
    <row r="45" spans="1:70" x14ac:dyDescent="0.3">
      <c r="A45" t="s">
        <v>212</v>
      </c>
      <c r="B45">
        <v>3.5</v>
      </c>
      <c r="C45" t="s">
        <v>15</v>
      </c>
      <c r="D45">
        <f>B45/10^12</f>
        <v>3.5E-12</v>
      </c>
      <c r="V45" s="24">
        <v>1.41</v>
      </c>
      <c r="W45" s="30">
        <f t="shared" si="33"/>
        <v>257.03957827688646</v>
      </c>
      <c r="X45" s="25">
        <f t="shared" si="9"/>
        <v>31.450501351730402</v>
      </c>
      <c r="Y45" s="26">
        <f t="shared" si="19"/>
        <v>-0.40464285478883782</v>
      </c>
      <c r="Z45" s="26">
        <f t="shared" si="20"/>
        <v>-17.353587870475891</v>
      </c>
      <c r="AA45" s="26">
        <f t="shared" si="21"/>
        <v>2.3173269906721119E-6</v>
      </c>
      <c r="AB45" s="26">
        <f t="shared" si="22"/>
        <v>-4.1852761397659546E-2</v>
      </c>
      <c r="AC45" s="26">
        <f t="shared" si="34"/>
        <v>5.4826355929850343E-9</v>
      </c>
      <c r="AD45" s="26">
        <f t="shared" si="23"/>
        <v>2.0357534590962796E-3</v>
      </c>
      <c r="AE45" s="26">
        <f t="shared" si="35"/>
        <v>31.045860819751194</v>
      </c>
      <c r="AF45" s="26">
        <f t="shared" si="36"/>
        <v>-17.393404878414454</v>
      </c>
      <c r="AG45" s="26">
        <f t="shared" si="0"/>
        <v>64.037843837695164</v>
      </c>
      <c r="AH45" s="26">
        <f t="shared" si="24"/>
        <v>-88.514592201748755</v>
      </c>
      <c r="AI45" s="26">
        <f t="shared" si="25"/>
        <v>-89.997850224929167</v>
      </c>
      <c r="AJ45" s="26">
        <f t="shared" si="37"/>
        <v>1.4891877286027744</v>
      </c>
      <c r="AK45" s="26">
        <f t="shared" si="26"/>
        <v>32.60098125346574</v>
      </c>
      <c r="AL45" s="27">
        <f t="shared" si="27"/>
        <v>-4.0779937092554716E-8</v>
      </c>
      <c r="AM45" s="26">
        <f t="shared" si="28"/>
        <v>-5.5520548734029496E-3</v>
      </c>
      <c r="AN45" s="26">
        <f t="shared" si="1"/>
        <v>-7.4655599203078391E-8</v>
      </c>
      <c r="AO45" s="26">
        <f t="shared" si="2"/>
        <v>-7.5121054027186872E-3</v>
      </c>
      <c r="AP45" s="26">
        <f t="shared" si="10"/>
        <v>-22.987560750886352</v>
      </c>
      <c r="AQ45" s="26">
        <f t="shared" si="11"/>
        <v>-57.40993313173955</v>
      </c>
      <c r="AR45" s="25">
        <f t="shared" si="3"/>
        <v>18.562359853877492</v>
      </c>
      <c r="AS45" s="25">
        <f t="shared" si="4"/>
        <v>-26.843517049310353</v>
      </c>
      <c r="AT45" s="56">
        <f t="shared" si="12"/>
        <v>8.0583000688648418</v>
      </c>
      <c r="AU45" s="57">
        <f t="shared" si="38"/>
        <v>-74.803338010154008</v>
      </c>
      <c r="AV45" s="26">
        <f t="shared" si="29"/>
        <v>2.8736958503287483E-13</v>
      </c>
      <c r="AW45" s="26">
        <f t="shared" si="30"/>
        <v>1.4727283003087827E-5</v>
      </c>
      <c r="AX45" s="27">
        <f t="shared" si="31"/>
        <v>-2.8736958503288433E-13</v>
      </c>
      <c r="AY45" s="26">
        <f t="shared" si="32"/>
        <v>-1.4727283003087827E-5</v>
      </c>
      <c r="AZ45" s="28">
        <f t="shared" si="39"/>
        <v>-9.491574411619214E-27</v>
      </c>
      <c r="BA45" s="29">
        <f t="shared" si="40"/>
        <v>0</v>
      </c>
      <c r="BB45" s="5">
        <f t="shared" si="13"/>
        <v>8.0582989230433881</v>
      </c>
      <c r="BC45" s="5">
        <f t="shared" si="14"/>
        <v>-74.836423175229044</v>
      </c>
      <c r="BD45" s="5">
        <f t="shared" si="41"/>
        <v>105.16357682477096</v>
      </c>
      <c r="BE45" s="41"/>
      <c r="BF45" s="40">
        <f t="shared" si="42"/>
        <v>8</v>
      </c>
      <c r="BG45" s="40">
        <f t="shared" si="43"/>
        <v>-75</v>
      </c>
      <c r="BH45" s="40">
        <f t="shared" si="44"/>
        <v>105</v>
      </c>
      <c r="BL45" s="26">
        <f t="shared" si="7"/>
        <v>-1.8124415176172838E-8</v>
      </c>
      <c r="BM45" s="26">
        <f t="shared" si="8"/>
        <v>-3.7013699220381879E-3</v>
      </c>
      <c r="BO45" s="238" t="str">
        <f t="shared" si="15"/>
        <v>257.039578276886i</v>
      </c>
      <c r="BP45" s="238" t="str">
        <f t="shared" si="16"/>
        <v>0.999999738664639-0.000512843883088011i</v>
      </c>
      <c r="BQ45" s="238">
        <f t="shared" si="17"/>
        <v>-1.1276970379517889E-6</v>
      </c>
      <c r="BR45" s="238">
        <f t="shared" si="18"/>
        <v>-2.9383795153001834E-2</v>
      </c>
    </row>
    <row r="46" spans="1:70" x14ac:dyDescent="0.3">
      <c r="A46" t="s">
        <v>213</v>
      </c>
      <c r="B46">
        <v>3</v>
      </c>
      <c r="C46" t="s">
        <v>15</v>
      </c>
      <c r="D46">
        <f>B46/10^12</f>
        <v>3.0000000000000001E-12</v>
      </c>
      <c r="V46" s="24">
        <v>1.42</v>
      </c>
      <c r="W46" s="32">
        <f t="shared" si="33"/>
        <v>263.02679918953822</v>
      </c>
      <c r="X46" s="25">
        <f t="shared" si="9"/>
        <v>31.450501351730402</v>
      </c>
      <c r="Y46" s="26">
        <f t="shared" si="19"/>
        <v>-0.42281356989901608</v>
      </c>
      <c r="Z46" s="26">
        <f t="shared" si="20"/>
        <v>-17.732742756229978</v>
      </c>
      <c r="AA46" s="26">
        <f t="shared" si="21"/>
        <v>2.4265392181011681E-6</v>
      </c>
      <c r="AB46" s="26">
        <f t="shared" si="22"/>
        <v>-4.2827637086827283E-2</v>
      </c>
      <c r="AC46" s="26">
        <f t="shared" si="34"/>
        <v>5.7410232801711803E-9</v>
      </c>
      <c r="AD46" s="26">
        <f t="shared" si="23"/>
        <v>2.0831722486632136E-3</v>
      </c>
      <c r="AE46" s="26">
        <f t="shared" si="35"/>
        <v>31.027690214111626</v>
      </c>
      <c r="AF46" s="26">
        <f t="shared" si="36"/>
        <v>-17.773487221068141</v>
      </c>
      <c r="AG46" s="26">
        <f t="shared" si="0"/>
        <v>64.037843837695164</v>
      </c>
      <c r="AH46" s="26">
        <f t="shared" si="24"/>
        <v>-88.714592201473579</v>
      </c>
      <c r="AI46" s="26">
        <f t="shared" si="25"/>
        <v>-89.997899159784055</v>
      </c>
      <c r="AJ46" s="26">
        <f t="shared" si="37"/>
        <v>1.5482004617578267</v>
      </c>
      <c r="AK46" s="26">
        <f t="shared" si="26"/>
        <v>33.20265566509832</v>
      </c>
      <c r="AL46" s="27">
        <f t="shared" si="27"/>
        <v>-4.2701835956666491E-8</v>
      </c>
      <c r="AM46" s="26">
        <f t="shared" si="28"/>
        <v>-5.68137884387338E-3</v>
      </c>
      <c r="AN46" s="26">
        <f t="shared" si="1"/>
        <v>-7.8174009712709419E-8</v>
      </c>
      <c r="AO46" s="26">
        <f t="shared" si="2"/>
        <v>-7.687084813800542E-3</v>
      </c>
      <c r="AP46" s="26">
        <f t="shared" si="10"/>
        <v>-23.128548022896435</v>
      </c>
      <c r="AQ46" s="26">
        <f t="shared" si="11"/>
        <v>-56.808611958343413</v>
      </c>
      <c r="AR46" s="25">
        <f t="shared" si="3"/>
        <v>18.562359853877492</v>
      </c>
      <c r="AS46" s="25">
        <f t="shared" si="4"/>
        <v>-26.843517049310353</v>
      </c>
      <c r="AT46" s="56">
        <f t="shared" si="12"/>
        <v>7.8991421912151907</v>
      </c>
      <c r="AU46" s="57">
        <f t="shared" si="38"/>
        <v>-74.582099179411557</v>
      </c>
      <c r="AV46" s="26">
        <f t="shared" si="29"/>
        <v>3.0087016956462034E-13</v>
      </c>
      <c r="AW46" s="26">
        <f t="shared" si="30"/>
        <v>1.5070325492395213E-5</v>
      </c>
      <c r="AX46" s="27">
        <f t="shared" si="31"/>
        <v>-3.0087016956463079E-13</v>
      </c>
      <c r="AY46" s="26">
        <f t="shared" si="32"/>
        <v>-1.5070325492395213E-5</v>
      </c>
      <c r="AZ46" s="28">
        <f t="shared" si="39"/>
        <v>-1.0450829272367964E-26</v>
      </c>
      <c r="BA46" s="29">
        <f t="shared" si="40"/>
        <v>0</v>
      </c>
      <c r="BB46" s="5">
        <f t="shared" si="13"/>
        <v>7.8991409913928408</v>
      </c>
      <c r="BC46" s="5">
        <f t="shared" si="14"/>
        <v>-74.615954996859188</v>
      </c>
      <c r="BD46" s="5">
        <f t="shared" si="41"/>
        <v>105.38404500314081</v>
      </c>
      <c r="BE46" s="31"/>
      <c r="BF46" s="40">
        <f t="shared" si="42"/>
        <v>8</v>
      </c>
      <c r="BG46" s="40">
        <f t="shared" si="43"/>
        <v>-75</v>
      </c>
      <c r="BH46" s="40">
        <f t="shared" si="44"/>
        <v>105</v>
      </c>
      <c r="BL46" s="26">
        <f t="shared" si="7"/>
        <v>-1.8978593304010911E-8</v>
      </c>
      <c r="BM46" s="26">
        <f t="shared" si="8"/>
        <v>-3.7875859028121228E-3</v>
      </c>
      <c r="BO46" s="238" t="str">
        <f t="shared" si="15"/>
        <v>263.026799189538i</v>
      </c>
      <c r="BP46" s="238" t="str">
        <f t="shared" si="16"/>
        <v>0.999999726348286-0.000524789545275908i</v>
      </c>
      <c r="BQ46" s="238">
        <f t="shared" si="17"/>
        <v>-1.1808437565955869E-6</v>
      </c>
      <c r="BR46" s="238">
        <f t="shared" si="18"/>
        <v>-3.0068231544817286E-2</v>
      </c>
    </row>
    <row r="47" spans="1:70" x14ac:dyDescent="0.3">
      <c r="A47" s="45" t="s">
        <v>215</v>
      </c>
      <c r="B47" s="209">
        <f>(Rup+Rdown)/(2*PI()*(Rup*Rdown)*B45)*10^9</f>
        <v>1960473.4131353479</v>
      </c>
      <c r="C47" t="s">
        <v>71</v>
      </c>
      <c r="V47" s="24">
        <v>1.43</v>
      </c>
      <c r="W47" s="30">
        <f t="shared" si="33"/>
        <v>269.15348039269156</v>
      </c>
      <c r="X47" s="25">
        <f t="shared" si="9"/>
        <v>31.450501351730402</v>
      </c>
      <c r="Y47" s="26">
        <f t="shared" si="19"/>
        <v>-0.44175950995912705</v>
      </c>
      <c r="Z47" s="26">
        <f t="shared" si="20"/>
        <v>-18.119074989861801</v>
      </c>
      <c r="AA47" s="26">
        <f t="shared" si="21"/>
        <v>2.5408984537161595E-6</v>
      </c>
      <c r="AB47" s="26">
        <f t="shared" si="22"/>
        <v>-4.382522052222234E-2</v>
      </c>
      <c r="AC47" s="26">
        <f t="shared" si="34"/>
        <v>6.0115904232437873E-9</v>
      </c>
      <c r="AD47" s="26">
        <f t="shared" si="23"/>
        <v>2.1316955637265388E-3</v>
      </c>
      <c r="AE47" s="26">
        <f t="shared" si="35"/>
        <v>31.008744388681318</v>
      </c>
      <c r="AF47" s="26">
        <f t="shared" si="36"/>
        <v>-18.160768514820298</v>
      </c>
      <c r="AG47" s="26">
        <f t="shared" si="0"/>
        <v>64.037843837695164</v>
      </c>
      <c r="AH47" s="26">
        <f t="shared" si="24"/>
        <v>-88.91459220121078</v>
      </c>
      <c r="AI47" s="26">
        <f t="shared" si="25"/>
        <v>-89.997946980745652</v>
      </c>
      <c r="AJ47" s="26">
        <f t="shared" si="37"/>
        <v>1.6091467910257375</v>
      </c>
      <c r="AK47" s="26">
        <f t="shared" si="26"/>
        <v>33.80990037113083</v>
      </c>
      <c r="AL47" s="27">
        <f t="shared" si="27"/>
        <v>-4.4714312171947747E-8</v>
      </c>
      <c r="AM47" s="26">
        <f t="shared" si="28"/>
        <v>-5.8137151565297559E-3</v>
      </c>
      <c r="AN47" s="26">
        <f t="shared" si="1"/>
        <v>-8.1858238261855558E-8</v>
      </c>
      <c r="AO47" s="26">
        <f t="shared" si="2"/>
        <v>-7.8661400188055515E-3</v>
      </c>
      <c r="AP47" s="26">
        <f t="shared" si="10"/>
        <v>-23.267601699062432</v>
      </c>
      <c r="AQ47" s="26">
        <f t="shared" si="11"/>
        <v>-56.201726464790156</v>
      </c>
      <c r="AR47" s="25">
        <f t="shared" si="3"/>
        <v>18.562359853877492</v>
      </c>
      <c r="AS47" s="25">
        <f t="shared" si="4"/>
        <v>-26.843517049310353</v>
      </c>
      <c r="AT47" s="56">
        <f t="shared" si="12"/>
        <v>7.7411426896188864</v>
      </c>
      <c r="AU47" s="57">
        <f t="shared" si="38"/>
        <v>-74.36249497961046</v>
      </c>
      <c r="AV47" s="26">
        <f t="shared" si="29"/>
        <v>3.1437075409636594E-13</v>
      </c>
      <c r="AW47" s="26">
        <f t="shared" si="30"/>
        <v>1.5421358467758007E-5</v>
      </c>
      <c r="AX47" s="27">
        <f t="shared" si="31"/>
        <v>-3.1437075409637725E-13</v>
      </c>
      <c r="AY47" s="26">
        <f t="shared" si="32"/>
        <v>-1.5421358467758007E-5</v>
      </c>
      <c r="AZ47" s="28">
        <f t="shared" si="39"/>
        <v>-1.1309109937248425E-26</v>
      </c>
      <c r="BA47" s="29">
        <f t="shared" si="40"/>
        <v>0</v>
      </c>
      <c r="BB47" s="5">
        <f t="shared" si="13"/>
        <v>7.7411414332506627</v>
      </c>
      <c r="BC47" s="5">
        <f t="shared" si="14"/>
        <v>-74.397139400221704</v>
      </c>
      <c r="BD47" s="5">
        <f t="shared" si="41"/>
        <v>105.6028605997783</v>
      </c>
      <c r="BE47" s="41"/>
      <c r="BF47" s="40">
        <f t="shared" si="42"/>
        <v>8</v>
      </c>
      <c r="BG47" s="40">
        <f t="shared" si="43"/>
        <v>-74</v>
      </c>
      <c r="BH47" s="40">
        <f t="shared" si="44"/>
        <v>106</v>
      </c>
      <c r="BL47" s="26">
        <f t="shared" si="7"/>
        <v>-1.9873026317788799E-8</v>
      </c>
      <c r="BM47" s="26">
        <f t="shared" si="8"/>
        <v>-3.8758101117429425E-3</v>
      </c>
      <c r="BO47" s="238" t="str">
        <f t="shared" si="15"/>
        <v>269.153480392692i</v>
      </c>
      <c r="BP47" s="238" t="str">
        <f t="shared" si="16"/>
        <v>0.999999713451482-0.000537013457221634i</v>
      </c>
      <c r="BQ47" s="238">
        <f t="shared" si="17"/>
        <v>-1.2364951979028729E-6</v>
      </c>
      <c r="BR47" s="238">
        <f t="shared" si="18"/>
        <v>-3.0768610499508537E-2</v>
      </c>
    </row>
    <row r="48" spans="1:70" x14ac:dyDescent="0.3">
      <c r="A48" s="45" t="s">
        <v>214</v>
      </c>
      <c r="B48" s="209">
        <f>1/(2*PI()*10*1000*4*0.000000000001)</f>
        <v>3978873.5772973835</v>
      </c>
      <c r="C48" t="s">
        <v>71</v>
      </c>
      <c r="V48" s="24">
        <v>1.44</v>
      </c>
      <c r="W48" s="32">
        <f t="shared" si="33"/>
        <v>275.42287033381666</v>
      </c>
      <c r="X48" s="25">
        <f t="shared" si="9"/>
        <v>31.450501351730402</v>
      </c>
      <c r="Y48" s="26">
        <f t="shared" si="19"/>
        <v>-0.46151015572287724</v>
      </c>
      <c r="Z48" s="26">
        <f t="shared" si="20"/>
        <v>-18.512648844497402</v>
      </c>
      <c r="AA48" s="26">
        <f t="shared" si="21"/>
        <v>2.6606472718850432E-6</v>
      </c>
      <c r="AB48" s="26">
        <f t="shared" si="22"/>
        <v>-4.4846040633366065E-2</v>
      </c>
      <c r="AC48" s="26">
        <f t="shared" si="34"/>
        <v>6.294907904061503E-9</v>
      </c>
      <c r="AD48" s="26">
        <f t="shared" si="23"/>
        <v>2.1813491319899051E-3</v>
      </c>
      <c r="AE48" s="26">
        <f t="shared" si="35"/>
        <v>30.988993862949705</v>
      </c>
      <c r="AF48" s="26">
        <f t="shared" si="36"/>
        <v>-18.555313535998778</v>
      </c>
      <c r="AG48" s="26">
        <f t="shared" si="0"/>
        <v>64.037843837695164</v>
      </c>
      <c r="AH48" s="26">
        <f t="shared" si="24"/>
        <v>-89.114592200959834</v>
      </c>
      <c r="AI48" s="26">
        <f t="shared" si="25"/>
        <v>-89.997993713169279</v>
      </c>
      <c r="AJ48" s="26">
        <f t="shared" si="37"/>
        <v>1.6720617985482467</v>
      </c>
      <c r="AK48" s="26">
        <f t="shared" si="26"/>
        <v>34.422491656450987</v>
      </c>
      <c r="AL48" s="27">
        <f t="shared" si="27"/>
        <v>-4.6821631923196474E-8</v>
      </c>
      <c r="AM48" s="26">
        <f t="shared" si="28"/>
        <v>-5.9491339778310779E-3</v>
      </c>
      <c r="AN48" s="26">
        <f t="shared" si="1"/>
        <v>-8.5716097831938919E-8</v>
      </c>
      <c r="AO48" s="26">
        <f t="shared" si="2"/>
        <v>-8.0493659551594907E-3</v>
      </c>
      <c r="AP48" s="26">
        <f t="shared" si="10"/>
        <v>-23.404686697254157</v>
      </c>
      <c r="AQ48" s="26">
        <f t="shared" si="11"/>
        <v>-55.589500556651281</v>
      </c>
      <c r="AR48" s="25">
        <f t="shared" si="3"/>
        <v>18.562359853877492</v>
      </c>
      <c r="AS48" s="25">
        <f t="shared" si="4"/>
        <v>-26.843517049310353</v>
      </c>
      <c r="AT48" s="56">
        <f t="shared" si="12"/>
        <v>7.5843071656955487</v>
      </c>
      <c r="AU48" s="57">
        <f t="shared" si="38"/>
        <v>-74.144814092650051</v>
      </c>
      <c r="AV48" s="26">
        <f t="shared" si="29"/>
        <v>3.297999935612179E-13</v>
      </c>
      <c r="AW48" s="26">
        <f t="shared" si="30"/>
        <v>1.5780568051506222E-5</v>
      </c>
      <c r="AX48" s="27">
        <f t="shared" si="31"/>
        <v>-3.2979999356123047E-13</v>
      </c>
      <c r="AY48" s="26">
        <f t="shared" si="32"/>
        <v>-1.5780568051506222E-5</v>
      </c>
      <c r="AZ48" s="28">
        <f t="shared" si="39"/>
        <v>-1.2571287385602044E-26</v>
      </c>
      <c r="BA48" s="29">
        <f t="shared" si="40"/>
        <v>0</v>
      </c>
      <c r="BB48" s="5">
        <f t="shared" si="13"/>
        <v>7.5843058501165173</v>
      </c>
      <c r="BC48" s="5">
        <f t="shared" si="14"/>
        <v>-74.180265485342971</v>
      </c>
      <c r="BD48" s="5">
        <f t="shared" si="41"/>
        <v>105.81973451465703</v>
      </c>
      <c r="BE48" s="31"/>
      <c r="BF48" s="40">
        <f t="shared" si="42"/>
        <v>8</v>
      </c>
      <c r="BG48" s="40">
        <f t="shared" si="43"/>
        <v>-74</v>
      </c>
      <c r="BH48" s="40">
        <f t="shared" si="44"/>
        <v>106</v>
      </c>
      <c r="BL48" s="26">
        <f t="shared" si="7"/>
        <v>-2.0809613942632591E-8</v>
      </c>
      <c r="BM48" s="26">
        <f t="shared" si="8"/>
        <v>-3.9660893264723343E-3</v>
      </c>
      <c r="BO48" s="238" t="str">
        <f t="shared" si="15"/>
        <v>275.422870333817i</v>
      </c>
      <c r="BP48" s="238" t="str">
        <f t="shared" si="16"/>
        <v>0.99999969994687-0.000549522100161797i</v>
      </c>
      <c r="BQ48" s="238">
        <f t="shared" si="17"/>
        <v>-1.2947694178008258E-6</v>
      </c>
      <c r="BR48" s="238">
        <f t="shared" si="18"/>
        <v>-3.1485303366446074E-2</v>
      </c>
    </row>
    <row r="49" spans="1:70" x14ac:dyDescent="0.3">
      <c r="V49" s="24">
        <v>1.45</v>
      </c>
      <c r="W49" s="30">
        <f t="shared" si="33"/>
        <v>281.83829312644548</v>
      </c>
      <c r="X49" s="25">
        <f t="shared" si="9"/>
        <v>31.450501351730402</v>
      </c>
      <c r="Y49" s="26">
        <f t="shared" si="19"/>
        <v>-0.48209579948756026</v>
      </c>
      <c r="Z49" s="26">
        <f t="shared" si="20"/>
        <v>-18.91352438055377</v>
      </c>
      <c r="AA49" s="26">
        <f t="shared" si="21"/>
        <v>2.786039674229472E-6</v>
      </c>
      <c r="AB49" s="26">
        <f t="shared" si="22"/>
        <v>-4.5890638669999706E-2</v>
      </c>
      <c r="AC49" s="26">
        <f t="shared" si="34"/>
        <v>6.5915774629617503E-9</v>
      </c>
      <c r="AD49" s="26">
        <f t="shared" si="23"/>
        <v>2.2321592804321489E-3</v>
      </c>
      <c r="AE49" s="26">
        <f t="shared" si="35"/>
        <v>30.968408344874092</v>
      </c>
      <c r="AF49" s="26">
        <f t="shared" si="36"/>
        <v>-18.957182859943337</v>
      </c>
      <c r="AG49" s="26">
        <f t="shared" si="0"/>
        <v>64.037843837695164</v>
      </c>
      <c r="AH49" s="26">
        <f t="shared" si="24"/>
        <v>-89.314592200720156</v>
      </c>
      <c r="AI49" s="26">
        <f t="shared" si="25"/>
        <v>-89.998039381833081</v>
      </c>
      <c r="AJ49" s="26">
        <f t="shared" si="37"/>
        <v>1.7369793868683669</v>
      </c>
      <c r="AK49" s="26">
        <f t="shared" si="26"/>
        <v>35.040194105372848</v>
      </c>
      <c r="AL49" s="27">
        <f t="shared" si="27"/>
        <v>-4.9028267761296811E-8</v>
      </c>
      <c r="AM49" s="26">
        <f t="shared" si="28"/>
        <v>-6.0877071086228229E-3</v>
      </c>
      <c r="AN49" s="26">
        <f t="shared" si="1"/>
        <v>-8.9755773634811539E-8</v>
      </c>
      <c r="AO49" s="26">
        <f t="shared" si="2"/>
        <v>-8.2368597716640946E-3</v>
      </c>
      <c r="AP49" s="26">
        <f t="shared" si="10"/>
        <v>-23.539769114940668</v>
      </c>
      <c r="AQ49" s="26">
        <f t="shared" si="11"/>
        <v>-54.972169843340517</v>
      </c>
      <c r="AR49" s="25">
        <f t="shared" si="3"/>
        <v>18.562359853877492</v>
      </c>
      <c r="AS49" s="25">
        <f t="shared" si="4"/>
        <v>-26.843517049310353</v>
      </c>
      <c r="AT49" s="56">
        <f t="shared" si="12"/>
        <v>7.4286392299334238</v>
      </c>
      <c r="AU49" s="57">
        <f t="shared" si="38"/>
        <v>-73.929352703283854</v>
      </c>
      <c r="AV49" s="26">
        <f t="shared" si="29"/>
        <v>3.4522923302606991E-13</v>
      </c>
      <c r="AW49" s="26">
        <f t="shared" si="30"/>
        <v>1.6148144701315859E-5</v>
      </c>
      <c r="AX49" s="27">
        <f t="shared" si="31"/>
        <v>-3.4522923302608369E-13</v>
      </c>
      <c r="AY49" s="26">
        <f t="shared" si="32"/>
        <v>-1.6148144701315859E-5</v>
      </c>
      <c r="AZ49" s="28">
        <f t="shared" si="39"/>
        <v>-1.3782977736021518E-26</v>
      </c>
      <c r="BA49" s="29">
        <f t="shared" si="40"/>
        <v>0</v>
      </c>
      <c r="BB49" s="5">
        <f t="shared" si="13"/>
        <v>7.4286378523530736</v>
      </c>
      <c r="BC49" s="5">
        <f t="shared" si="14"/>
        <v>-73.965629864842882</v>
      </c>
      <c r="BD49" s="5">
        <f t="shared" si="41"/>
        <v>106.03437013515712</v>
      </c>
      <c r="BE49" s="41"/>
      <c r="BF49" s="40">
        <f t="shared" si="42"/>
        <v>7</v>
      </c>
      <c r="BG49" s="40">
        <f t="shared" si="43"/>
        <v>-74</v>
      </c>
      <c r="BH49" s="40">
        <f t="shared" si="44"/>
        <v>106</v>
      </c>
      <c r="BL49" s="26">
        <f t="shared" si="7"/>
        <v>-2.1790340764487073E-8</v>
      </c>
      <c r="BM49" s="26">
        <f t="shared" si="8"/>
        <v>-4.0584714142331418E-3</v>
      </c>
      <c r="BO49" s="238" t="str">
        <f t="shared" si="15"/>
        <v>281.838293126445i</v>
      </c>
      <c r="BP49" s="238" t="str">
        <f t="shared" si="16"/>
        <v>0.999999685805806-0.000562322106298055i</v>
      </c>
      <c r="BQ49" s="238">
        <f t="shared" si="17"/>
        <v>-1.355790009391277E-6</v>
      </c>
      <c r="BR49" s="238">
        <f t="shared" si="18"/>
        <v>-3.2218690144793997E-2</v>
      </c>
    </row>
    <row r="50" spans="1:70" x14ac:dyDescent="0.3">
      <c r="V50" s="24">
        <v>1.46</v>
      </c>
      <c r="W50" s="32">
        <f t="shared" si="33"/>
        <v>288.40315031266067</v>
      </c>
      <c r="X50" s="25">
        <f t="shared" si="9"/>
        <v>31.450501351730402</v>
      </c>
      <c r="Y50" s="26">
        <f t="shared" si="19"/>
        <v>-0.5035475406863541</v>
      </c>
      <c r="Z50" s="26">
        <f t="shared" si="20"/>
        <v>-19.321757105301842</v>
      </c>
      <c r="AA50" s="26">
        <f t="shared" si="21"/>
        <v>2.9173416354315611E-6</v>
      </c>
      <c r="AB50" s="26">
        <f t="shared" si="22"/>
        <v>-4.6959568489049794E-2</v>
      </c>
      <c r="AC50" s="26">
        <f t="shared" si="34"/>
        <v>6.9022297701057894E-9</v>
      </c>
      <c r="AD50" s="26">
        <f t="shared" si="23"/>
        <v>2.2841529492662067E-3</v>
      </c>
      <c r="AE50" s="26">
        <f t="shared" si="35"/>
        <v>30.946956735287912</v>
      </c>
      <c r="AF50" s="26">
        <f t="shared" si="36"/>
        <v>-19.366432520841627</v>
      </c>
      <c r="AG50" s="26">
        <f t="shared" si="0"/>
        <v>64.037843837695164</v>
      </c>
      <c r="AH50" s="26">
        <f t="shared" si="24"/>
        <v>-89.514592200491279</v>
      </c>
      <c r="AI50" s="26">
        <f t="shared" si="25"/>
        <v>-89.99808401095116</v>
      </c>
      <c r="AJ50" s="26">
        <f t="shared" si="37"/>
        <v>1.803932164903538</v>
      </c>
      <c r="AK50" s="26">
        <f t="shared" si="26"/>
        <v>35.662760877791001</v>
      </c>
      <c r="AL50" s="27">
        <f t="shared" si="27"/>
        <v>-5.1338898603219842E-8</v>
      </c>
      <c r="AM50" s="26">
        <f t="shared" si="28"/>
        <v>-6.2295080222066791E-3</v>
      </c>
      <c r="AN50" s="26">
        <f t="shared" si="1"/>
        <v>-9.3985832756032669E-8</v>
      </c>
      <c r="AO50" s="26">
        <f t="shared" si="2"/>
        <v>-8.4287208800065769E-3</v>
      </c>
      <c r="AP50" s="26">
        <f t="shared" si="10"/>
        <v>-23.672816343217306</v>
      </c>
      <c r="AQ50" s="26">
        <f t="shared" si="11"/>
        <v>-54.349981362062373</v>
      </c>
      <c r="AR50" s="25">
        <f t="shared" si="3"/>
        <v>18.562359853877492</v>
      </c>
      <c r="AS50" s="25">
        <f t="shared" si="4"/>
        <v>-26.843517049310353</v>
      </c>
      <c r="AT50" s="56">
        <f t="shared" si="12"/>
        <v>7.2741403920706063</v>
      </c>
      <c r="AU50" s="57">
        <f t="shared" si="38"/>
        <v>-73.716413882903993</v>
      </c>
      <c r="AV50" s="26">
        <f t="shared" si="29"/>
        <v>3.6258712742402843E-13</v>
      </c>
      <c r="AW50" s="26">
        <f t="shared" si="30"/>
        <v>1.6524283311192086E-5</v>
      </c>
      <c r="AX50" s="27">
        <f t="shared" si="31"/>
        <v>-3.6258712742404353E-13</v>
      </c>
      <c r="AY50" s="26">
        <f t="shared" si="32"/>
        <v>-1.6524283311192086E-5</v>
      </c>
      <c r="AZ50" s="28">
        <f t="shared" si="39"/>
        <v>-1.5095642282309282E-26</v>
      </c>
      <c r="BA50" s="29">
        <f t="shared" si="40"/>
        <v>0</v>
      </c>
      <c r="BB50" s="5">
        <f t="shared" si="13"/>
        <v>7.2741389495669075</v>
      </c>
      <c r="BC50" s="5">
        <f t="shared" si="14"/>
        <v>-73.753536047946199</v>
      </c>
      <c r="BD50" s="5">
        <f t="shared" si="41"/>
        <v>106.2464639520538</v>
      </c>
      <c r="BE50" s="31"/>
      <c r="BF50" s="40">
        <f t="shared" si="42"/>
        <v>7</v>
      </c>
      <c r="BG50" s="40">
        <f t="shared" si="43"/>
        <v>-74</v>
      </c>
      <c r="BH50" s="40">
        <f t="shared" si="44"/>
        <v>106</v>
      </c>
      <c r="BL50" s="26">
        <f t="shared" si="7"/>
        <v>-2.281728780204548E-8</v>
      </c>
      <c r="BM50" s="26">
        <f t="shared" si="8"/>
        <v>-4.1530053572291902E-3</v>
      </c>
      <c r="BO50" s="238" t="str">
        <f t="shared" si="15"/>
        <v>288.403150312661i</v>
      </c>
      <c r="BP50" s="238" t="str">
        <f t="shared" si="16"/>
        <v>0.999999670998295-0.000575420262313374i</v>
      </c>
      <c r="BQ50" s="238">
        <f t="shared" si="17"/>
        <v>-1.419686411536116E-6</v>
      </c>
      <c r="BR50" s="238">
        <f t="shared" si="18"/>
        <v>-3.296915968498651E-2</v>
      </c>
    </row>
    <row r="51" spans="1:70" x14ac:dyDescent="0.3">
      <c r="V51" s="24">
        <v>1.47</v>
      </c>
      <c r="W51" s="30">
        <f t="shared" si="33"/>
        <v>295.12092266663865</v>
      </c>
      <c r="X51" s="25">
        <f t="shared" si="9"/>
        <v>31.450501351730402</v>
      </c>
      <c r="Y51" s="26">
        <f t="shared" si="19"/>
        <v>-0.52589727872574621</v>
      </c>
      <c r="Z51" s="26">
        <f t="shared" si="20"/>
        <v>-19.737397622242021</v>
      </c>
      <c r="AA51" s="26">
        <f t="shared" si="21"/>
        <v>3.0548316625409786E-6</v>
      </c>
      <c r="AB51" s="26">
        <f t="shared" si="22"/>
        <v>-4.8053396848277266E-2</v>
      </c>
      <c r="AC51" s="26">
        <f t="shared" si="34"/>
        <v>7.2275205681688274E-9</v>
      </c>
      <c r="AD51" s="26">
        <f t="shared" si="23"/>
        <v>2.3373577062231689E-3</v>
      </c>
      <c r="AE51" s="26">
        <f t="shared" si="35"/>
        <v>30.924607135063837</v>
      </c>
      <c r="AF51" s="26">
        <f t="shared" si="36"/>
        <v>-19.783113661384075</v>
      </c>
      <c r="AG51" s="26">
        <f t="shared" si="0"/>
        <v>64.037843837695164</v>
      </c>
      <c r="AH51" s="26">
        <f t="shared" si="24"/>
        <v>-89.714592200272705</v>
      </c>
      <c r="AI51" s="26">
        <f t="shared" si="25"/>
        <v>-89.998127624186495</v>
      </c>
      <c r="AJ51" s="26">
        <f t="shared" si="37"/>
        <v>1.8729513352792682</v>
      </c>
      <c r="AK51" s="26">
        <f t="shared" si="26"/>
        <v>36.289934042112385</v>
      </c>
      <c r="AL51" s="27">
        <f t="shared" si="27"/>
        <v>-5.3758427089918852E-8</v>
      </c>
      <c r="AM51" s="26">
        <f t="shared" si="28"/>
        <v>-6.3746119032970332E-3</v>
      </c>
      <c r="AN51" s="26">
        <f t="shared" si="1"/>
        <v>-9.841524922738589E-8</v>
      </c>
      <c r="AO51" s="26">
        <f t="shared" si="2"/>
        <v>-8.6250510074689403E-3</v>
      </c>
      <c r="AP51" s="26">
        <f t="shared" si="10"/>
        <v>-23.80379717947195</v>
      </c>
      <c r="AQ51" s="26">
        <f t="shared" si="11"/>
        <v>-53.723193244984877</v>
      </c>
      <c r="AR51" s="25">
        <f t="shared" si="3"/>
        <v>18.562359853877492</v>
      </c>
      <c r="AS51" s="25">
        <f t="shared" si="4"/>
        <v>-26.843517049310353</v>
      </c>
      <c r="AT51" s="56">
        <f t="shared" si="12"/>
        <v>7.1208099555918878</v>
      </c>
      <c r="AU51" s="57">
        <f t="shared" si="38"/>
        <v>-73.506306906368948</v>
      </c>
      <c r="AV51" s="26">
        <f t="shared" si="29"/>
        <v>3.7801636688888034E-13</v>
      </c>
      <c r="AW51" s="26">
        <f t="shared" si="30"/>
        <v>1.6909183314804658E-5</v>
      </c>
      <c r="AX51" s="27">
        <f t="shared" si="31"/>
        <v>-3.7801636688889675E-13</v>
      </c>
      <c r="AY51" s="26">
        <f t="shared" si="32"/>
        <v>-1.6909183314804658E-5</v>
      </c>
      <c r="AZ51" s="28">
        <f t="shared" si="39"/>
        <v>-1.6408306828597046E-26</v>
      </c>
      <c r="BA51" s="29">
        <f t="shared" si="40"/>
        <v>0</v>
      </c>
      <c r="BB51" s="5">
        <f t="shared" si="13"/>
        <v>7.1208084451050953</v>
      </c>
      <c r="BC51" s="5">
        <f t="shared" si="14"/>
        <v>-73.544293757542462</v>
      </c>
      <c r="BD51" s="5">
        <f t="shared" si="41"/>
        <v>106.45570624245754</v>
      </c>
      <c r="BE51" s="41"/>
      <c r="BF51" s="40">
        <f t="shared" si="42"/>
        <v>7</v>
      </c>
      <c r="BG51" s="40">
        <f t="shared" si="43"/>
        <v>-74</v>
      </c>
      <c r="BH51" s="40">
        <f t="shared" si="44"/>
        <v>106</v>
      </c>
      <c r="BL51" s="26">
        <f t="shared" si="7"/>
        <v>-2.3892634435404614E-8</v>
      </c>
      <c r="BM51" s="26">
        <f t="shared" si="8"/>
        <v>-4.2497412786063043E-3</v>
      </c>
      <c r="BO51" s="238" t="str">
        <f t="shared" si="15"/>
        <v>295.120922666639i</v>
      </c>
      <c r="BP51" s="238" t="str">
        <f t="shared" si="16"/>
        <v>0.999999655492928-0.000588823512970169i</v>
      </c>
      <c r="BQ51" s="238">
        <f t="shared" si="17"/>
        <v>-1.4865941576544475E-6</v>
      </c>
      <c r="BR51" s="238">
        <f t="shared" si="18"/>
        <v>-3.373710989489636E-2</v>
      </c>
    </row>
    <row r="52" spans="1:70" x14ac:dyDescent="0.3">
      <c r="V52" s="24">
        <v>1.48</v>
      </c>
      <c r="W52" s="32">
        <f t="shared" si="33"/>
        <v>301.99517204020162</v>
      </c>
      <c r="X52" s="25">
        <f t="shared" si="9"/>
        <v>31.450501351730402</v>
      </c>
      <c r="Y52" s="26">
        <f t="shared" si="19"/>
        <v>-0.54917770286277201</v>
      </c>
      <c r="Z52" s="26">
        <f t="shared" si="20"/>
        <v>-20.160491271016827</v>
      </c>
      <c r="AA52" s="26">
        <f t="shared" si="21"/>
        <v>3.1988013909262169E-6</v>
      </c>
      <c r="AB52" s="26">
        <f t="shared" si="22"/>
        <v>-4.9172703706765582E-2</v>
      </c>
      <c r="AC52" s="26">
        <f t="shared" si="34"/>
        <v>7.5681441729245339E-9</v>
      </c>
      <c r="AD52" s="26">
        <f t="shared" si="23"/>
        <v>2.3918017611690556E-3</v>
      </c>
      <c r="AE52" s="26">
        <f t="shared" si="35"/>
        <v>30.901326855237166</v>
      </c>
      <c r="AF52" s="26">
        <f t="shared" si="36"/>
        <v>-20.207272172962423</v>
      </c>
      <c r="AG52" s="26">
        <f t="shared" si="0"/>
        <v>64.037843837695164</v>
      </c>
      <c r="AH52" s="26">
        <f t="shared" si="24"/>
        <v>-89.914592200063964</v>
      </c>
      <c r="AI52" s="26">
        <f t="shared" si="25"/>
        <v>-89.998170244663413</v>
      </c>
      <c r="AJ52" s="26">
        <f t="shared" si="37"/>
        <v>1.9440665837764506</v>
      </c>
      <c r="AK52" s="26">
        <f t="shared" si="26"/>
        <v>36.921444965126319</v>
      </c>
      <c r="AL52" s="27">
        <f t="shared" si="27"/>
        <v>-5.629198344364014E-8</v>
      </c>
      <c r="AM52" s="26">
        <f t="shared" si="28"/>
        <v>-6.5230956878848667E-3</v>
      </c>
      <c r="AN52" s="26">
        <f t="shared" si="1"/>
        <v>-1.0305341559881181E-7</v>
      </c>
      <c r="AO52" s="26">
        <f t="shared" si="2"/>
        <v>-8.8259542508650479E-3</v>
      </c>
      <c r="AP52" s="26">
        <f t="shared" si="10"/>
        <v>-23.932681937937751</v>
      </c>
      <c r="AQ52" s="26">
        <f t="shared" si="11"/>
        <v>-53.092074329475842</v>
      </c>
      <c r="AR52" s="25">
        <f t="shared" si="3"/>
        <v>18.562359853877492</v>
      </c>
      <c r="AS52" s="25">
        <f t="shared" si="4"/>
        <v>-26.843517049310353</v>
      </c>
      <c r="AT52" s="56">
        <f t="shared" si="12"/>
        <v>6.9686449172994145</v>
      </c>
      <c r="AU52" s="57">
        <f t="shared" si="38"/>
        <v>-73.299346502438269</v>
      </c>
      <c r="AV52" s="26">
        <f t="shared" si="29"/>
        <v>3.9730291621994516E-13</v>
      </c>
      <c r="AW52" s="26">
        <f t="shared" si="30"/>
        <v>1.7303048791230228E-5</v>
      </c>
      <c r="AX52" s="27">
        <f t="shared" si="31"/>
        <v>-3.9730291621996334E-13</v>
      </c>
      <c r="AY52" s="26">
        <f t="shared" si="32"/>
        <v>-1.7303048791230228E-5</v>
      </c>
      <c r="AZ52" s="28">
        <f t="shared" si="39"/>
        <v>-1.8175355256292112E-26</v>
      </c>
      <c r="BA52" s="29">
        <f t="shared" si="40"/>
        <v>0</v>
      </c>
      <c r="BB52" s="5">
        <f t="shared" si="13"/>
        <v>6.9686433356255817</v>
      </c>
      <c r="BC52" s="5">
        <f t="shared" si="14"/>
        <v>-73.338218180858107</v>
      </c>
      <c r="BD52" s="5">
        <f t="shared" si="41"/>
        <v>106.66178181914189</v>
      </c>
      <c r="BE52" s="31"/>
      <c r="BF52" s="40">
        <f t="shared" si="42"/>
        <v>7</v>
      </c>
      <c r="BG52" s="40">
        <f t="shared" si="43"/>
        <v>-73</v>
      </c>
      <c r="BH52" s="40">
        <f t="shared" si="44"/>
        <v>107</v>
      </c>
      <c r="BL52" s="26">
        <f t="shared" si="7"/>
        <v>-2.5018658406065012E-8</v>
      </c>
      <c r="BM52" s="26">
        <f t="shared" si="8"/>
        <v>-4.3487304690282402E-3</v>
      </c>
      <c r="BO52" s="238" t="str">
        <f t="shared" si="15"/>
        <v>301.995172040202i</v>
      </c>
      <c r="BP52" s="238" t="str">
        <f t="shared" si="16"/>
        <v>0.999999639256815-0.000602538964792263i</v>
      </c>
      <c r="BQ52" s="238">
        <f t="shared" si="17"/>
        <v>-1.5566551746648396E-6</v>
      </c>
      <c r="BR52" s="238">
        <f t="shared" si="18"/>
        <v>-3.4522947950806515E-2</v>
      </c>
    </row>
    <row r="53" spans="1:70" x14ac:dyDescent="0.3">
      <c r="V53" s="24">
        <v>1.49</v>
      </c>
      <c r="W53" s="30">
        <f t="shared" si="33"/>
        <v>309.0295432513592</v>
      </c>
      <c r="X53" s="25">
        <f t="shared" si="9"/>
        <v>31.450501351730402</v>
      </c>
      <c r="Y53" s="26">
        <f t="shared" si="19"/>
        <v>-0.57342227891526421</v>
      </c>
      <c r="Z53" s="26">
        <f t="shared" si="20"/>
        <v>-20.591077758718423</v>
      </c>
      <c r="AA53" s="26">
        <f t="shared" si="21"/>
        <v>3.3495561975834561E-6</v>
      </c>
      <c r="AB53" s="26">
        <f t="shared" si="22"/>
        <v>-5.0318082532407597E-2</v>
      </c>
      <c r="AC53" s="26">
        <f t="shared" si="34"/>
        <v>7.9248199726604982E-9</v>
      </c>
      <c r="AD53" s="26">
        <f t="shared" si="23"/>
        <v>2.447513981062059E-3</v>
      </c>
      <c r="AE53" s="26">
        <f t="shared" si="35"/>
        <v>30.877082430296159</v>
      </c>
      <c r="AF53" s="26">
        <f t="shared" si="36"/>
        <v>-20.63894832726977</v>
      </c>
      <c r="AG53" s="26">
        <f t="shared" si="0"/>
        <v>64.037843837695164</v>
      </c>
      <c r="AH53" s="26">
        <f t="shared" si="24"/>
        <v>-90.114592199864617</v>
      </c>
      <c r="AI53" s="26">
        <f t="shared" si="25"/>
        <v>-89.998211894979804</v>
      </c>
      <c r="AJ53" s="26">
        <f t="shared" si="37"/>
        <v>2.0173059716609956</v>
      </c>
      <c r="AK53" s="26">
        <f t="shared" si="26"/>
        <v>37.557014758481529</v>
      </c>
      <c r="AL53" s="27">
        <f t="shared" si="27"/>
        <v>-5.8944942825818555E-8</v>
      </c>
      <c r="AM53" s="26">
        <f t="shared" si="28"/>
        <v>-6.6750381040302066E-3</v>
      </c>
      <c r="AN53" s="26">
        <f t="shared" si="1"/>
        <v>-1.0791017379689078E-7</v>
      </c>
      <c r="AO53" s="26">
        <f t="shared" si="2"/>
        <v>-9.0315371317340569E-3</v>
      </c>
      <c r="AP53" s="26">
        <f t="shared" si="10"/>
        <v>-24.059442557363575</v>
      </c>
      <c r="AQ53" s="26">
        <f t="shared" si="11"/>
        <v>-52.456903711734036</v>
      </c>
      <c r="AR53" s="25">
        <f t="shared" si="3"/>
        <v>18.562359853877492</v>
      </c>
      <c r="AS53" s="25">
        <f t="shared" si="4"/>
        <v>-26.843517049310353</v>
      </c>
      <c r="AT53" s="56">
        <f t="shared" si="12"/>
        <v>6.8176398729325847</v>
      </c>
      <c r="AU53" s="57">
        <f t="shared" si="38"/>
        <v>-73.095852039003802</v>
      </c>
      <c r="AV53" s="26">
        <f t="shared" si="29"/>
        <v>4.1466081061790353E-13</v>
      </c>
      <c r="AW53" s="26">
        <f t="shared" si="30"/>
        <v>1.7706088573157848E-5</v>
      </c>
      <c r="AX53" s="27">
        <f t="shared" si="31"/>
        <v>-4.1466081061792337E-13</v>
      </c>
      <c r="AY53" s="26">
        <f t="shared" si="32"/>
        <v>-1.7706088573157848E-5</v>
      </c>
      <c r="AZ53" s="28">
        <f t="shared" si="39"/>
        <v>-1.9841429488118889E-26</v>
      </c>
      <c r="BA53" s="29">
        <f t="shared" si="40"/>
        <v>0</v>
      </c>
      <c r="BB53" s="5">
        <f t="shared" si="13"/>
        <v>6.8176382167167739</v>
      </c>
      <c r="BC53" s="5">
        <f t="shared" si="14"/>
        <v>-73.135629154930967</v>
      </c>
      <c r="BD53" s="5">
        <f t="shared" si="41"/>
        <v>106.86437084506903</v>
      </c>
      <c r="BE53" s="41"/>
      <c r="BF53" s="40">
        <f t="shared" si="42"/>
        <v>7</v>
      </c>
      <c r="BG53" s="40">
        <f t="shared" si="43"/>
        <v>-73</v>
      </c>
      <c r="BH53" s="40">
        <f t="shared" si="44"/>
        <v>107</v>
      </c>
      <c r="BL53" s="26">
        <f t="shared" si="7"/>
        <v>-2.6197751246170645E-8</v>
      </c>
      <c r="BM53" s="26">
        <f t="shared" si="8"/>
        <v>-4.4500254138716763E-3</v>
      </c>
      <c r="BO53" s="238" t="str">
        <f t="shared" si="15"/>
        <v>309.029543251359i</v>
      </c>
      <c r="BP53" s="238" t="str">
        <f t="shared" si="16"/>
        <v>0.999999622255519-0.000616573889832591i</v>
      </c>
      <c r="BQ53" s="238">
        <f t="shared" si="17"/>
        <v>-1.6300180587837847E-6</v>
      </c>
      <c r="BR53" s="238">
        <f t="shared" si="18"/>
        <v>-3.5327090513295391E-2</v>
      </c>
    </row>
    <row r="54" spans="1:70" x14ac:dyDescent="0.3">
      <c r="V54" s="24">
        <v>1.5</v>
      </c>
      <c r="W54" s="32">
        <f t="shared" si="33"/>
        <v>316.22776601683802</v>
      </c>
      <c r="X54" s="25">
        <f t="shared" si="9"/>
        <v>31.450501351730402</v>
      </c>
      <c r="Y54" s="26">
        <f t="shared" si="19"/>
        <v>-0.59866523259854043</v>
      </c>
      <c r="Z54" s="26">
        <f t="shared" si="20"/>
        <v>-21.029190783589737</v>
      </c>
      <c r="AA54" s="26">
        <f t="shared" si="21"/>
        <v>3.5074158530181937E-6</v>
      </c>
      <c r="AB54" s="26">
        <f t="shared" si="22"/>
        <v>-5.1490140616553617E-2</v>
      </c>
      <c r="AC54" s="26">
        <f t="shared" si="34"/>
        <v>8.2983040001077984E-9</v>
      </c>
      <c r="AD54" s="26">
        <f t="shared" si="23"/>
        <v>2.5045239052581794E-3</v>
      </c>
      <c r="AE54" s="26">
        <f t="shared" si="35"/>
        <v>30.851839634846019</v>
      </c>
      <c r="AF54" s="26">
        <f t="shared" si="36"/>
        <v>-21.078176400301032</v>
      </c>
      <c r="AG54" s="26">
        <f t="shared" si="0"/>
        <v>64.037843837695164</v>
      </c>
      <c r="AH54" s="26">
        <f t="shared" si="24"/>
        <v>-90.314592199674237</v>
      </c>
      <c r="AI54" s="26">
        <f t="shared" si="25"/>
        <v>-89.998252597219263</v>
      </c>
      <c r="AJ54" s="26">
        <f t="shared" si="37"/>
        <v>2.0926958316716036</v>
      </c>
      <c r="AK54" s="26">
        <f t="shared" si="26"/>
        <v>38.196354780926363</v>
      </c>
      <c r="AL54" s="27">
        <f t="shared" si="27"/>
        <v>-6.1722931123043332E-8</v>
      </c>
      <c r="AM54" s="26">
        <f t="shared" si="28"/>
        <v>-6.8305197136047276E-3</v>
      </c>
      <c r="AN54" s="26">
        <f t="shared" si="1"/>
        <v>-1.1299582380379372E-7</v>
      </c>
      <c r="AO54" s="26">
        <f t="shared" si="2"/>
        <v>-9.2419086528194097E-3</v>
      </c>
      <c r="AP54" s="26">
        <f t="shared" si="10"/>
        <v>-24.184052705026225</v>
      </c>
      <c r="AQ54" s="26">
        <f t="shared" si="11"/>
        <v>-51.817970244659321</v>
      </c>
      <c r="AR54" s="25">
        <f t="shared" si="3"/>
        <v>18.562359853877492</v>
      </c>
      <c r="AS54" s="25">
        <f t="shared" si="4"/>
        <v>-26.843517049310353</v>
      </c>
      <c r="AT54" s="56">
        <f t="shared" si="12"/>
        <v>6.667786929819794</v>
      </c>
      <c r="AU54" s="57">
        <f t="shared" si="38"/>
        <v>-72.896146644960353</v>
      </c>
      <c r="AV54" s="26">
        <f t="shared" si="29"/>
        <v>4.339473599489684E-13</v>
      </c>
      <c r="AW54" s="26">
        <f t="shared" si="30"/>
        <v>1.8118516357614735E-5</v>
      </c>
      <c r="AX54" s="27">
        <f t="shared" si="31"/>
        <v>-4.3394735994899001E-13</v>
      </c>
      <c r="AY54" s="26">
        <f t="shared" si="32"/>
        <v>-1.8118516357614735E-5</v>
      </c>
      <c r="AZ54" s="28">
        <f t="shared" si="39"/>
        <v>-2.1608477915813955E-26</v>
      </c>
      <c r="BA54" s="29">
        <f t="shared" si="40"/>
        <v>0</v>
      </c>
      <c r="BB54" s="5">
        <f t="shared" si="13"/>
        <v>6.6677851955489604</v>
      </c>
      <c r="BC54" s="5">
        <f t="shared" si="14"/>
        <v>-72.936850288729559</v>
      </c>
      <c r="BD54" s="5">
        <f t="shared" si="41"/>
        <v>107.06314971127044</v>
      </c>
      <c r="BE54" s="31"/>
      <c r="BF54" s="40">
        <f t="shared" si="42"/>
        <v>7</v>
      </c>
      <c r="BG54" s="40">
        <f t="shared" si="43"/>
        <v>-73</v>
      </c>
      <c r="BH54" s="40">
        <f t="shared" si="44"/>
        <v>107</v>
      </c>
      <c r="BL54" s="26">
        <f t="shared" si="7"/>
        <v>-2.7432414421199269E-8</v>
      </c>
      <c r="BM54" s="26">
        <f t="shared" si="8"/>
        <v>-4.5536798210546233E-3</v>
      </c>
      <c r="BO54" s="238" t="str">
        <f t="shared" si="15"/>
        <v>316.227766016838i</v>
      </c>
      <c r="BP54" s="238" t="str">
        <f t="shared" si="16"/>
        <v>0.999999604452978-0.000630935729528644i</v>
      </c>
      <c r="BQ54" s="238">
        <f t="shared" si="17"/>
        <v>-1.706838418827164E-6</v>
      </c>
      <c r="BR54" s="238">
        <f t="shared" si="18"/>
        <v>-3.6149963948150177E-2</v>
      </c>
    </row>
    <row r="55" spans="1:70" x14ac:dyDescent="0.3">
      <c r="V55" s="24">
        <v>1.51</v>
      </c>
      <c r="W55" s="30">
        <f t="shared" si="33"/>
        <v>323.59365692962831</v>
      </c>
      <c r="X55" s="25">
        <f t="shared" si="9"/>
        <v>31.450501351730402</v>
      </c>
      <c r="Y55" s="26">
        <f t="shared" si="19"/>
        <v>-0.62494152928398206</v>
      </c>
      <c r="Z55" s="26">
        <f t="shared" si="20"/>
        <v>-21.474857652266465</v>
      </c>
      <c r="AA55" s="26">
        <f t="shared" si="21"/>
        <v>3.6727152001276882E-6</v>
      </c>
      <c r="AB55" s="26">
        <f t="shared" si="22"/>
        <v>-5.2689499395987972E-2</v>
      </c>
      <c r="AC55" s="26">
        <f t="shared" si="34"/>
        <v>8.6893927897508405E-9</v>
      </c>
      <c r="AD55" s="26">
        <f t="shared" si="23"/>
        <v>2.5628617611733926E-3</v>
      </c>
      <c r="AE55" s="26">
        <f t="shared" si="35"/>
        <v>30.825563503851011</v>
      </c>
      <c r="AF55" s="26">
        <f t="shared" si="36"/>
        <v>-21.52498428990128</v>
      </c>
      <c r="AG55" s="26">
        <f t="shared" si="0"/>
        <v>64.037843837695164</v>
      </c>
      <c r="AH55" s="26">
        <f t="shared" si="24"/>
        <v>-90.514592199492427</v>
      </c>
      <c r="AI55" s="26">
        <f t="shared" si="25"/>
        <v>-89.998292372962638</v>
      </c>
      <c r="AJ55" s="26">
        <f t="shared" si="37"/>
        <v>2.1702606684400063</v>
      </c>
      <c r="AK55" s="26">
        <f t="shared" si="26"/>
        <v>38.839167194942519</v>
      </c>
      <c r="AL55" s="27">
        <f t="shared" si="27"/>
        <v>-6.4631844233608824E-8</v>
      </c>
      <c r="AM55" s="26">
        <f t="shared" si="28"/>
        <v>-6.9896229550067066E-3</v>
      </c>
      <c r="AN55" s="26">
        <f t="shared" si="1"/>
        <v>-1.1832115258711048E-7</v>
      </c>
      <c r="AO55" s="26">
        <f t="shared" si="2"/>
        <v>-9.4571803558634957E-3</v>
      </c>
      <c r="AP55" s="26">
        <f t="shared" si="10"/>
        <v>-24.306487876310253</v>
      </c>
      <c r="AQ55" s="26">
        <f t="shared" si="11"/>
        <v>-51.17557198133099</v>
      </c>
      <c r="AR55" s="25">
        <f t="shared" si="3"/>
        <v>18.562359853877492</v>
      </c>
      <c r="AS55" s="25">
        <f t="shared" si="4"/>
        <v>-26.843517049310353</v>
      </c>
      <c r="AT55" s="56">
        <f t="shared" si="12"/>
        <v>6.519075627540758</v>
      </c>
      <c r="AU55" s="57">
        <f t="shared" si="38"/>
        <v>-72.700556271232273</v>
      </c>
      <c r="AV55" s="26">
        <f t="shared" si="29"/>
        <v>4.5516256421313963E-13</v>
      </c>
      <c r="AW55" s="26">
        <f t="shared" si="30"/>
        <v>1.8540550819271341E-5</v>
      </c>
      <c r="AX55" s="27">
        <f t="shared" si="31"/>
        <v>-4.5516256421316346E-13</v>
      </c>
      <c r="AY55" s="26">
        <f t="shared" si="32"/>
        <v>-1.8540550819271341E-5</v>
      </c>
      <c r="AZ55" s="28">
        <f t="shared" si="39"/>
        <v>-2.3829910224916325E-26</v>
      </c>
      <c r="BA55" s="29">
        <f t="shared" si="40"/>
        <v>0</v>
      </c>
      <c r="BB55" s="5">
        <f t="shared" si="13"/>
        <v>6.519073811536269</v>
      </c>
      <c r="BC55" s="5">
        <f t="shared" si="14"/>
        <v>-72.74220802443422</v>
      </c>
      <c r="BD55" s="5">
        <f t="shared" si="41"/>
        <v>107.25779197556578</v>
      </c>
      <c r="BE55" s="41"/>
      <c r="BF55" s="40">
        <f t="shared" si="42"/>
        <v>7</v>
      </c>
      <c r="BG55" s="40">
        <f t="shared" si="43"/>
        <v>-73</v>
      </c>
      <c r="BH55" s="40">
        <f t="shared" si="44"/>
        <v>107</v>
      </c>
      <c r="BL55" s="26">
        <f t="shared" si="7"/>
        <v>-2.8725263187272518E-8</v>
      </c>
      <c r="BM55" s="26">
        <f t="shared" si="8"/>
        <v>-4.6597486495130883E-3</v>
      </c>
      <c r="BO55" s="238" t="str">
        <f t="shared" si="15"/>
        <v>323.593656929628i</v>
      </c>
      <c r="BP55" s="238" t="str">
        <f t="shared" si="16"/>
        <v>0.999999585811428-0.000645632098647692i</v>
      </c>
      <c r="BQ55" s="238">
        <f t="shared" si="17"/>
        <v>-1.7872792262620951E-6</v>
      </c>
      <c r="BR55" s="238">
        <f t="shared" si="18"/>
        <v>-3.6992004552425087E-2</v>
      </c>
    </row>
    <row r="56" spans="1:70" x14ac:dyDescent="0.3">
      <c r="A56" s="265" t="s">
        <v>88</v>
      </c>
      <c r="B56" s="265"/>
      <c r="V56" s="24">
        <v>1.52</v>
      </c>
      <c r="W56" s="32">
        <f t="shared" si="33"/>
        <v>331.13112148259125</v>
      </c>
      <c r="X56" s="25">
        <f t="shared" si="9"/>
        <v>31.450501351730402</v>
      </c>
      <c r="Y56" s="26">
        <f t="shared" si="19"/>
        <v>-0.65228684997903663</v>
      </c>
      <c r="Z56" s="26">
        <f t="shared" si="20"/>
        <v>-21.928098891861278</v>
      </c>
      <c r="AA56" s="26">
        <f t="shared" si="21"/>
        <v>3.8458048581555179E-6</v>
      </c>
      <c r="AB56" s="26">
        <f t="shared" si="22"/>
        <v>-5.3916794782404243E-2</v>
      </c>
      <c r="AC56" s="26">
        <f t="shared" si="34"/>
        <v>9.0989098772428224E-9</v>
      </c>
      <c r="AD56" s="26">
        <f t="shared" si="23"/>
        <v>2.6225584803106139E-3</v>
      </c>
      <c r="AE56" s="26">
        <f t="shared" si="35"/>
        <v>30.798218356655134</v>
      </c>
      <c r="AF56" s="26">
        <f t="shared" si="36"/>
        <v>-21.97939312816337</v>
      </c>
      <c r="AG56" s="26">
        <f t="shared" si="0"/>
        <v>64.037843837695164</v>
      </c>
      <c r="AH56" s="26">
        <f t="shared" si="24"/>
        <v>-90.714592199318801</v>
      </c>
      <c r="AI56" s="26">
        <f t="shared" si="25"/>
        <v>-89.99833124329956</v>
      </c>
      <c r="AJ56" s="26">
        <f t="shared" si="37"/>
        <v>2.2500230641071104</v>
      </c>
      <c r="AK56" s="26">
        <f t="shared" si="26"/>
        <v>39.485145575868742</v>
      </c>
      <c r="AL56" s="27">
        <f t="shared" si="27"/>
        <v>-6.7677849031843225E-8</v>
      </c>
      <c r="AM56" s="26">
        <f t="shared" si="28"/>
        <v>-7.1524321868708983E-3</v>
      </c>
      <c r="AN56" s="26">
        <f t="shared" si="1"/>
        <v>-1.2389745724371372E-7</v>
      </c>
      <c r="AO56" s="26">
        <f t="shared" si="2"/>
        <v>-9.677466380748399E-3</v>
      </c>
      <c r="AP56" s="26">
        <f t="shared" si="10"/>
        <v>-24.426725489091833</v>
      </c>
      <c r="AQ56" s="26">
        <f t="shared" si="11"/>
        <v>-50.53001556599844</v>
      </c>
      <c r="AR56" s="25">
        <f t="shared" si="3"/>
        <v>18.562359853877492</v>
      </c>
      <c r="AS56" s="25">
        <f t="shared" si="4"/>
        <v>-26.843517049310353</v>
      </c>
      <c r="AT56" s="56">
        <f t="shared" si="12"/>
        <v>6.3714928675633011</v>
      </c>
      <c r="AU56" s="57">
        <f t="shared" si="38"/>
        <v>-72.509408694161806</v>
      </c>
      <c r="AV56" s="26">
        <f t="shared" si="29"/>
        <v>4.7637776847731076E-13</v>
      </c>
      <c r="AW56" s="26">
        <f t="shared" si="30"/>
        <v>1.8972415726385531E-5</v>
      </c>
      <c r="AX56" s="27">
        <f t="shared" si="31"/>
        <v>-4.7637776847733692E-13</v>
      </c>
      <c r="AY56" s="26">
        <f t="shared" si="32"/>
        <v>-1.8972415726385531E-5</v>
      </c>
      <c r="AZ56" s="28">
        <f t="shared" si="39"/>
        <v>-2.6152316729886983E-26</v>
      </c>
      <c r="BA56" s="29">
        <f t="shared" si="40"/>
        <v>0</v>
      </c>
      <c r="BB56" s="5">
        <f t="shared" si="13"/>
        <v>6.3714909659731784</v>
      </c>
      <c r="BC56" s="5">
        <f t="shared" si="14"/>
        <v>-72.552030641085906</v>
      </c>
      <c r="BD56" s="5">
        <f t="shared" si="41"/>
        <v>107.44796935891409</v>
      </c>
      <c r="BE56" s="31"/>
      <c r="BF56" s="40">
        <f t="shared" si="42"/>
        <v>6</v>
      </c>
      <c r="BG56" s="40">
        <f t="shared" si="43"/>
        <v>-73</v>
      </c>
      <c r="BH56" s="40">
        <f t="shared" si="44"/>
        <v>107</v>
      </c>
      <c r="BL56" s="26">
        <f t="shared" si="7"/>
        <v>-3.0079043949050626E-8</v>
      </c>
      <c r="BM56" s="26">
        <f t="shared" si="8"/>
        <v>-4.7682881383409965E-3</v>
      </c>
      <c r="BO56" s="238" t="str">
        <f t="shared" si="15"/>
        <v>331.131121482591i</v>
      </c>
      <c r="BP56" s="238" t="str">
        <f t="shared" si="16"/>
        <v>0.999999566291331-0.000660670789323923i</v>
      </c>
      <c r="BQ56" s="238">
        <f t="shared" si="17"/>
        <v>-1.871511078469375E-6</v>
      </c>
      <c r="BR56" s="238">
        <f t="shared" si="18"/>
        <v>-3.7853658785766436E-2</v>
      </c>
    </row>
    <row r="57" spans="1:70" x14ac:dyDescent="0.3">
      <c r="A57" t="s">
        <v>89</v>
      </c>
      <c r="B57" s="233">
        <f>IF(Sheet1!B45&lt;&gt;0,0,Sheet1!B62*0.000000000001)</f>
        <v>0</v>
      </c>
      <c r="C57" t="s">
        <v>90</v>
      </c>
      <c r="V57" s="24">
        <v>1.53</v>
      </c>
      <c r="W57" s="30">
        <f t="shared" si="33"/>
        <v>338.84415613920271</v>
      </c>
      <c r="X57" s="25">
        <f t="shared" si="9"/>
        <v>31.450501351730402</v>
      </c>
      <c r="Y57" s="26">
        <f t="shared" si="19"/>
        <v>-0.6807375633345748</v>
      </c>
      <c r="Z57" s="26">
        <f t="shared" si="20"/>
        <v>-22.388927858352044</v>
      </c>
      <c r="AA57" s="26">
        <f t="shared" si="21"/>
        <v>4.0270519729334276E-6</v>
      </c>
      <c r="AB57" s="26">
        <f t="shared" si="22"/>
        <v>-5.5172677499553881E-2</v>
      </c>
      <c r="AC57" s="26">
        <f t="shared" si="34"/>
        <v>9.5277289432648769E-9</v>
      </c>
      <c r="AD57" s="26">
        <f t="shared" si="23"/>
        <v>2.6836457146599884E-3</v>
      </c>
      <c r="AE57" s="26">
        <f t="shared" si="35"/>
        <v>30.769767824975528</v>
      </c>
      <c r="AF57" s="26">
        <f t="shared" si="36"/>
        <v>-22.441416890136935</v>
      </c>
      <c r="AG57" s="26">
        <f t="shared" si="0"/>
        <v>64.037843837695164</v>
      </c>
      <c r="AH57" s="26">
        <f t="shared" si="24"/>
        <v>-90.914592199152992</v>
      </c>
      <c r="AI57" s="26">
        <f t="shared" si="25"/>
        <v>-89.998369228839593</v>
      </c>
      <c r="AJ57" s="26">
        <f t="shared" si="37"/>
        <v>2.3320035898782505</v>
      </c>
      <c r="AK57" s="26">
        <f t="shared" si="26"/>
        <v>40.133975571079553</v>
      </c>
      <c r="AL57" s="27">
        <f t="shared" si="27"/>
        <v>-7.0867406511969384E-8</v>
      </c>
      <c r="AM57" s="26">
        <f t="shared" si="28"/>
        <v>-7.319033732796543E-3</v>
      </c>
      <c r="AN57" s="26">
        <f t="shared" si="1"/>
        <v>-1.297365623576583E-7</v>
      </c>
      <c r="AO57" s="26">
        <f t="shared" si="2"/>
        <v>-9.9028835260142715E-3</v>
      </c>
      <c r="AP57" s="26">
        <f t="shared" si="10"/>
        <v>-24.544744972183548</v>
      </c>
      <c r="AQ57" s="26">
        <f t="shared" si="11"/>
        <v>-49.881615575018856</v>
      </c>
      <c r="AR57" s="25">
        <f t="shared" si="3"/>
        <v>18.562359853877492</v>
      </c>
      <c r="AS57" s="25">
        <f t="shared" si="4"/>
        <v>-26.843517049310353</v>
      </c>
      <c r="AT57" s="56">
        <f t="shared" si="12"/>
        <v>6.2250228527919802</v>
      </c>
      <c r="AU57" s="57">
        <f t="shared" si="38"/>
        <v>-72.323032465155791</v>
      </c>
      <c r="AV57" s="26">
        <f t="shared" si="29"/>
        <v>4.9759297274148189E-13</v>
      </c>
      <c r="AW57" s="26">
        <f t="shared" si="30"/>
        <v>1.9414340059447453E-5</v>
      </c>
      <c r="AX57" s="27">
        <f t="shared" si="31"/>
        <v>-4.9759297274151037E-13</v>
      </c>
      <c r="AY57" s="26">
        <f t="shared" si="32"/>
        <v>-1.9414340059447453E-5</v>
      </c>
      <c r="AZ57" s="28">
        <f t="shared" si="39"/>
        <v>-2.8474723234857642E-26</v>
      </c>
      <c r="BA57" s="29">
        <f t="shared" si="40"/>
        <v>0</v>
      </c>
      <c r="BB57" s="5">
        <f t="shared" si="13"/>
        <v>6.2250208615826939</v>
      </c>
      <c r="BC57" s="5">
        <f t="shared" si="14"/>
        <v>-72.366647204499529</v>
      </c>
      <c r="BD57" s="5">
        <f t="shared" si="41"/>
        <v>107.63335279550047</v>
      </c>
      <c r="BE57" s="41"/>
      <c r="BF57" s="40">
        <f t="shared" si="42"/>
        <v>6</v>
      </c>
      <c r="BG57" s="40">
        <f t="shared" si="43"/>
        <v>-72</v>
      </c>
      <c r="BH57" s="40">
        <f t="shared" si="44"/>
        <v>108</v>
      </c>
      <c r="BL57" s="26">
        <f t="shared" si="7"/>
        <v>-3.1496624616458019E-8</v>
      </c>
      <c r="BM57" s="26">
        <f t="shared" si="8"/>
        <v>-4.8793558366088934E-3</v>
      </c>
      <c r="BO57" s="238" t="str">
        <f t="shared" si="15"/>
        <v>338.844156139203i</v>
      </c>
      <c r="BP57" s="238" t="str">
        <f t="shared" si="16"/>
        <v>0.99999954585128-0.000676059775189556i</v>
      </c>
      <c r="BQ57" s="238">
        <f t="shared" si="17"/>
        <v>-1.9597126616218502E-6</v>
      </c>
      <c r="BR57" s="238">
        <f t="shared" si="18"/>
        <v>-3.8735383507123945E-2</v>
      </c>
    </row>
    <row r="58" spans="1:70" x14ac:dyDescent="0.3">
      <c r="A58" t="s">
        <v>86</v>
      </c>
      <c r="B58" s="7">
        <f>B41*1000</f>
        <v>24300</v>
      </c>
      <c r="C58" t="s">
        <v>65</v>
      </c>
      <c r="V58" s="24">
        <v>1.54</v>
      </c>
      <c r="W58" s="32">
        <f t="shared" si="33"/>
        <v>346.73685045253183</v>
      </c>
      <c r="X58" s="25">
        <f t="shared" si="9"/>
        <v>31.450501351730402</v>
      </c>
      <c r="Y58" s="26">
        <f t="shared" si="19"/>
        <v>-0.71033069349439182</v>
      </c>
      <c r="Z58" s="26">
        <f t="shared" si="20"/>
        <v>-22.857350342900045</v>
      </c>
      <c r="AA58" s="26">
        <f t="shared" si="21"/>
        <v>4.216840994123867E-6</v>
      </c>
      <c r="AB58" s="26">
        <f t="shared" si="22"/>
        <v>-5.6457813428247162E-2</v>
      </c>
      <c r="AC58" s="26">
        <f t="shared" si="34"/>
        <v>9.9767564556316622E-9</v>
      </c>
      <c r="AD58" s="26">
        <f t="shared" si="23"/>
        <v>2.7461558534811986E-3</v>
      </c>
      <c r="AE58" s="26">
        <f t="shared" si="35"/>
        <v>30.740174885053761</v>
      </c>
      <c r="AF58" s="26">
        <f t="shared" si="36"/>
        <v>-22.911062000474811</v>
      </c>
      <c r="AG58" s="26">
        <f t="shared" si="0"/>
        <v>64.037843837695164</v>
      </c>
      <c r="AH58" s="26">
        <f t="shared" si="24"/>
        <v>-91.114592198994657</v>
      </c>
      <c r="AI58" s="26">
        <f t="shared" si="25"/>
        <v>-89.998406349723169</v>
      </c>
      <c r="AJ58" s="26">
        <f t="shared" si="37"/>
        <v>2.4162207242308305</v>
      </c>
      <c r="AK58" s="26">
        <f t="shared" si="26"/>
        <v>40.785335606260873</v>
      </c>
      <c r="AL58" s="27">
        <f t="shared" si="27"/>
        <v>-7.4207285288690996E-8</v>
      </c>
      <c r="AM58" s="26">
        <f t="shared" si="28"/>
        <v>-7.4895159271172523E-3</v>
      </c>
      <c r="AN58" s="26">
        <f t="shared" si="1"/>
        <v>-1.3585085953761322E-7</v>
      </c>
      <c r="AO58" s="26">
        <f t="shared" si="2"/>
        <v>-1.0133551310787362E-2</v>
      </c>
      <c r="AP58" s="26">
        <f t="shared" si="10"/>
        <v>-24.660527847126811</v>
      </c>
      <c r="AQ58" s="26">
        <f t="shared" si="11"/>
        <v>-49.230693810700203</v>
      </c>
      <c r="AR58" s="25">
        <f t="shared" si="3"/>
        <v>18.562359853877492</v>
      </c>
      <c r="AS58" s="25">
        <f t="shared" si="4"/>
        <v>-26.843517049310353</v>
      </c>
      <c r="AT58" s="56">
        <f t="shared" si="12"/>
        <v>6.07964703792695</v>
      </c>
      <c r="AU58" s="57">
        <f t="shared" si="38"/>
        <v>-72.141755811175017</v>
      </c>
      <c r="AV58" s="26">
        <f t="shared" si="29"/>
        <v>5.2073683193875948E-13</v>
      </c>
      <c r="AW58" s="26">
        <f t="shared" si="30"/>
        <v>1.9866558132588065E-5</v>
      </c>
      <c r="AX58" s="27">
        <f t="shared" si="31"/>
        <v>-5.2073683193879068E-13</v>
      </c>
      <c r="AY58" s="26">
        <f t="shared" si="32"/>
        <v>-1.9866558132588065E-5</v>
      </c>
      <c r="AZ58" s="28">
        <f t="shared" si="39"/>
        <v>-3.1201026523301459E-26</v>
      </c>
      <c r="BA58" s="29">
        <f t="shared" si="40"/>
        <v>0</v>
      </c>
      <c r="BB58" s="5">
        <f t="shared" si="13"/>
        <v>6.0796449528748795</v>
      </c>
      <c r="BC58" s="5">
        <f t="shared" si="14"/>
        <v>-72.186386468025873</v>
      </c>
      <c r="BD58" s="5">
        <f t="shared" si="41"/>
        <v>107.81361353197413</v>
      </c>
      <c r="BE58" s="31"/>
      <c r="BF58" s="40">
        <f t="shared" si="42"/>
        <v>6</v>
      </c>
      <c r="BG58" s="40">
        <f t="shared" si="43"/>
        <v>-72</v>
      </c>
      <c r="BH58" s="40">
        <f t="shared" si="44"/>
        <v>108</v>
      </c>
      <c r="BL58" s="26">
        <f t="shared" si="7"/>
        <v>-3.2981015819887941E-8</v>
      </c>
      <c r="BM58" s="26">
        <f t="shared" si="8"/>
        <v>-4.9930106338772181E-3</v>
      </c>
      <c r="BO58" s="238" t="str">
        <f t="shared" si="15"/>
        <v>346.736850452532i</v>
      </c>
      <c r="BP58" s="238" t="str">
        <f t="shared" si="16"/>
        <v>0.99999952444792-0.000691807215602191i</v>
      </c>
      <c r="BQ58" s="238">
        <f t="shared" si="17"/>
        <v>-2.0520710544488348E-6</v>
      </c>
      <c r="BR58" s="238">
        <f t="shared" si="18"/>
        <v>-3.9637646216976297E-2</v>
      </c>
    </row>
    <row r="59" spans="1:70" x14ac:dyDescent="0.3">
      <c r="A59" t="s">
        <v>87</v>
      </c>
      <c r="B59">
        <f>(B11/B3-1)*B58</f>
        <v>509996.24999999994</v>
      </c>
      <c r="C59" s="33" t="s">
        <v>65</v>
      </c>
      <c r="V59" s="24">
        <v>1.55</v>
      </c>
      <c r="W59" s="30">
        <f t="shared" si="33"/>
        <v>354.81338923357555</v>
      </c>
      <c r="X59" s="25">
        <f t="shared" si="9"/>
        <v>31.450501351730402</v>
      </c>
      <c r="Y59" s="26">
        <f t="shared" si="19"/>
        <v>-0.74110388361319879</v>
      </c>
      <c r="Z59" s="26">
        <f t="shared" si="20"/>
        <v>-23.333364177891013</v>
      </c>
      <c r="AA59" s="26">
        <f t="shared" si="21"/>
        <v>4.4155744871777998E-6</v>
      </c>
      <c r="AB59" s="26">
        <f t="shared" si="22"/>
        <v>-5.7772883959388885E-2</v>
      </c>
      <c r="AC59" s="26">
        <f t="shared" si="34"/>
        <v>1.0446947098530785E-8</v>
      </c>
      <c r="AD59" s="26">
        <f t="shared" si="23"/>
        <v>2.8101220404766702E-3</v>
      </c>
      <c r="AE59" s="26">
        <f t="shared" si="35"/>
        <v>30.709401894138637</v>
      </c>
      <c r="AF59" s="26">
        <f t="shared" si="36"/>
        <v>-23.388326939809925</v>
      </c>
      <c r="AG59" s="26">
        <f t="shared" si="0"/>
        <v>64.037843837695164</v>
      </c>
      <c r="AH59" s="26">
        <f t="shared" si="24"/>
        <v>-91.314592198843428</v>
      </c>
      <c r="AI59" s="26">
        <f t="shared" si="25"/>
        <v>-89.998442625632279</v>
      </c>
      <c r="AJ59" s="26">
        <f t="shared" si="37"/>
        <v>2.5026907784481995</v>
      </c>
      <c r="AK59" s="26">
        <f t="shared" si="26"/>
        <v>41.438897635319364</v>
      </c>
      <c r="AL59" s="27">
        <f t="shared" si="27"/>
        <v>-7.7704567383159189E-8</v>
      </c>
      <c r="AM59" s="26">
        <f t="shared" si="28"/>
        <v>-7.6639691617369681E-3</v>
      </c>
      <c r="AN59" s="26">
        <f t="shared" si="1"/>
        <v>-1.422533132028323E-7</v>
      </c>
      <c r="AO59" s="26">
        <f t="shared" si="2"/>
        <v>-1.0369592038150469E-2</v>
      </c>
      <c r="AP59" s="26">
        <f t="shared" si="10"/>
        <v>-24.774057802657946</v>
      </c>
      <c r="AQ59" s="26">
        <f t="shared" si="11"/>
        <v>-48.577578551512808</v>
      </c>
      <c r="AR59" s="25">
        <f t="shared" si="3"/>
        <v>18.562359853877492</v>
      </c>
      <c r="AS59" s="25">
        <f t="shared" si="4"/>
        <v>-26.843517049310353</v>
      </c>
      <c r="AT59" s="56">
        <f t="shared" si="12"/>
        <v>5.9353440914806903</v>
      </c>
      <c r="AU59" s="57">
        <f t="shared" si="38"/>
        <v>-71.965905491322729</v>
      </c>
      <c r="AV59" s="26">
        <f t="shared" si="29"/>
        <v>5.4773800100224978E-13</v>
      </c>
      <c r="AW59" s="26">
        <f t="shared" si="30"/>
        <v>2.0329309717815547E-5</v>
      </c>
      <c r="AX59" s="27">
        <f t="shared" si="31"/>
        <v>-5.4773800100228431E-13</v>
      </c>
      <c r="AY59" s="26">
        <f t="shared" si="32"/>
        <v>-2.0329309717815547E-5</v>
      </c>
      <c r="AZ59" s="28">
        <f t="shared" si="39"/>
        <v>-3.4533174986955013E-26</v>
      </c>
      <c r="BA59" s="29">
        <f t="shared" si="40"/>
        <v>0</v>
      </c>
      <c r="BB59" s="5">
        <f t="shared" si="13"/>
        <v>5.935341908163168</v>
      </c>
      <c r="BC59" s="5">
        <f t="shared" si="14"/>
        <v>-72.011575729419349</v>
      </c>
      <c r="BD59" s="5">
        <f t="shared" si="41"/>
        <v>107.98842427058065</v>
      </c>
      <c r="BE59" s="41"/>
      <c r="BF59" s="40">
        <f t="shared" si="42"/>
        <v>6</v>
      </c>
      <c r="BG59" s="40">
        <f t="shared" si="43"/>
        <v>-72</v>
      </c>
      <c r="BH59" s="40">
        <f t="shared" si="44"/>
        <v>108</v>
      </c>
      <c r="BL59" s="26">
        <f t="shared" si="7"/>
        <v>-3.4535363195583049E-8</v>
      </c>
      <c r="BM59" s="26">
        <f t="shared" si="8"/>
        <v>-5.1093127914202986E-3</v>
      </c>
      <c r="BO59" s="238" t="str">
        <f t="shared" si="15"/>
        <v>354.813389233576i</v>
      </c>
      <c r="BP59" s="238" t="str">
        <f t="shared" si="16"/>
        <v>0.999999502035852-0.000707921459970595i</v>
      </c>
      <c r="BQ59" s="238">
        <f t="shared" si="17"/>
        <v>-2.1487821592918916E-6</v>
      </c>
      <c r="BR59" s="238">
        <f t="shared" si="18"/>
        <v>-4.0560925305198343E-2</v>
      </c>
    </row>
    <row r="60" spans="1:70" x14ac:dyDescent="0.3">
      <c r="A60" t="s">
        <v>91</v>
      </c>
      <c r="B60">
        <f>IF(B57*1000000000000&lt;1, 1000000000,1/2/PI()/B59/B57)</f>
        <v>1000000000</v>
      </c>
      <c r="C60" t="s">
        <v>71</v>
      </c>
      <c r="V60" s="24">
        <v>1.56</v>
      </c>
      <c r="W60" s="32">
        <f t="shared" si="33"/>
        <v>363.07805477010157</v>
      </c>
      <c r="X60" s="25">
        <f t="shared" si="9"/>
        <v>31.450501351730402</v>
      </c>
      <c r="Y60" s="26">
        <f t="shared" si="19"/>
        <v>-0.77309535488386372</v>
      </c>
      <c r="Z60" s="26">
        <f t="shared" si="20"/>
        <v>-23.816958844660139</v>
      </c>
      <c r="AA60" s="26">
        <f t="shared" si="21"/>
        <v>4.6236739896510023E-6</v>
      </c>
      <c r="AB60" s="26">
        <f t="shared" si="22"/>
        <v>-5.9118586355236223E-2</v>
      </c>
      <c r="AC60" s="26">
        <f t="shared" si="34"/>
        <v>1.0939296057903038E-8</v>
      </c>
      <c r="AD60" s="26">
        <f t="shared" si="23"/>
        <v>2.8755781913648052E-3</v>
      </c>
      <c r="AE60" s="26">
        <f t="shared" si="35"/>
        <v>30.677410631459825</v>
      </c>
      <c r="AF60" s="26">
        <f t="shared" si="36"/>
        <v>-23.87320185282401</v>
      </c>
      <c r="AG60" s="26">
        <f t="shared" si="0"/>
        <v>64.037843837695164</v>
      </c>
      <c r="AH60" s="26">
        <f t="shared" si="24"/>
        <v>-91.514592198699006</v>
      </c>
      <c r="AI60" s="26">
        <f t="shared" si="25"/>
        <v>-89.998478075800875</v>
      </c>
      <c r="AJ60" s="26">
        <f t="shared" si="37"/>
        <v>2.5914278301049531</v>
      </c>
      <c r="AK60" s="26">
        <f t="shared" si="26"/>
        <v>42.094327929983486</v>
      </c>
      <c r="AL60" s="27">
        <f t="shared" si="27"/>
        <v>-8.1366670402506322E-8</v>
      </c>
      <c r="AM60" s="26">
        <f t="shared" si="28"/>
        <v>-7.8424859340569062E-3</v>
      </c>
      <c r="AN60" s="26">
        <f t="shared" si="1"/>
        <v>-1.4895750397789713E-7</v>
      </c>
      <c r="AO60" s="26">
        <f t="shared" si="2"/>
        <v>-1.0611130859989557E-2</v>
      </c>
      <c r="AP60" s="26">
        <f t="shared" si="10"/>
        <v>-24.885320761223063</v>
      </c>
      <c r="AQ60" s="26">
        <f t="shared" si="11"/>
        <v>-47.922603762611438</v>
      </c>
      <c r="AR60" s="25">
        <f t="shared" si="3"/>
        <v>18.562359853877492</v>
      </c>
      <c r="AS60" s="25">
        <f t="shared" si="4"/>
        <v>-26.843517049310353</v>
      </c>
      <c r="AT60" s="56">
        <f t="shared" si="12"/>
        <v>5.7920898702367616</v>
      </c>
      <c r="AU60" s="57">
        <f t="shared" si="38"/>
        <v>-71.795805615435455</v>
      </c>
      <c r="AV60" s="26">
        <f t="shared" si="29"/>
        <v>5.7281051513263362E-13</v>
      </c>
      <c r="AW60" s="26">
        <f t="shared" si="30"/>
        <v>2.0802840172145653E-5</v>
      </c>
      <c r="AX60" s="27">
        <f t="shared" si="31"/>
        <v>-5.7281051513267138E-13</v>
      </c>
      <c r="AY60" s="26">
        <f t="shared" si="32"/>
        <v>-2.0802840172145653E-5</v>
      </c>
      <c r="AZ60" s="28">
        <f t="shared" si="39"/>
        <v>-3.7764349254740277E-26</v>
      </c>
      <c r="BA60" s="29">
        <f t="shared" si="40"/>
        <v>0</v>
      </c>
      <c r="BB60" s="5">
        <f t="shared" si="13"/>
        <v>5.7920875840226804</v>
      </c>
      <c r="BC60" s="5">
        <f t="shared" si="14"/>
        <v>-71.84253964971434</v>
      </c>
      <c r="BD60" s="5">
        <f t="shared" si="41"/>
        <v>108.15746035028566</v>
      </c>
      <c r="BE60" s="31"/>
      <c r="BF60" s="40">
        <f t="shared" si="42"/>
        <v>6</v>
      </c>
      <c r="BG60" s="40">
        <f t="shared" si="43"/>
        <v>-72</v>
      </c>
      <c r="BH60" s="40">
        <f t="shared" si="44"/>
        <v>108</v>
      </c>
      <c r="BL60" s="26">
        <f t="shared" si="7"/>
        <v>-3.6162964743530239E-8</v>
      </c>
      <c r="BM60" s="26">
        <f t="shared" si="8"/>
        <v>-5.2283239741776734E-3</v>
      </c>
      <c r="BO60" s="238" t="str">
        <f t="shared" si="15"/>
        <v>363.078054770102i</v>
      </c>
      <c r="BP60" s="238" t="str">
        <f t="shared" si="16"/>
        <v>0.999999478567537-0.000724411052181225i</v>
      </c>
      <c r="BQ60" s="238">
        <f t="shared" si="17"/>
        <v>-2.2500511158028581E-6</v>
      </c>
      <c r="BR60" s="238">
        <f t="shared" si="18"/>
        <v>-4.1505710304701245E-2</v>
      </c>
    </row>
    <row r="61" spans="1:70" x14ac:dyDescent="0.3">
      <c r="A61" t="s">
        <v>92</v>
      </c>
      <c r="B61">
        <f>IF(B57*1000000000000&lt;1, 1000000000,1/2/PI()/(B59*B58/(B59+B58))/(B57))</f>
        <v>1000000000</v>
      </c>
      <c r="C61" t="s">
        <v>71</v>
      </c>
      <c r="V61" s="24">
        <v>1.57</v>
      </c>
      <c r="W61" s="30">
        <f t="shared" si="33"/>
        <v>371.53522909717276</v>
      </c>
      <c r="X61" s="25">
        <f t="shared" si="9"/>
        <v>31.450501351730402</v>
      </c>
      <c r="Y61" s="26">
        <f t="shared" si="19"/>
        <v>-0.80634386093217392</v>
      </c>
      <c r="Z61" s="26">
        <f t="shared" si="20"/>
        <v>-24.30811508502924</v>
      </c>
      <c r="AA61" s="26">
        <f t="shared" si="21"/>
        <v>4.8415809099501444E-6</v>
      </c>
      <c r="AB61" s="26">
        <f t="shared" si="22"/>
        <v>-6.0495634119069761E-2</v>
      </c>
      <c r="AC61" s="26">
        <f t="shared" si="34"/>
        <v>1.1454848664717018E-8</v>
      </c>
      <c r="AD61" s="26">
        <f t="shared" si="23"/>
        <v>2.9425590118625335E-3</v>
      </c>
      <c r="AE61" s="26">
        <f t="shared" si="35"/>
        <v>30.644162343833987</v>
      </c>
      <c r="AF61" s="26">
        <f t="shared" si="36"/>
        <v>-24.365668160136448</v>
      </c>
      <c r="AG61" s="26">
        <f t="shared" si="0"/>
        <v>64.037843837695164</v>
      </c>
      <c r="AH61" s="26">
        <f t="shared" si="24"/>
        <v>-91.714592198561107</v>
      </c>
      <c r="AI61" s="26">
        <f t="shared" si="25"/>
        <v>-89.998512719025129</v>
      </c>
      <c r="AJ61" s="26">
        <f t="shared" si="37"/>
        <v>2.68244366507128</v>
      </c>
      <c r="AK61" s="26">
        <f t="shared" si="26"/>
        <v>42.751287904709031</v>
      </c>
      <c r="AL61" s="27">
        <f t="shared" si="27"/>
        <v>-8.5201362969087602E-8</v>
      </c>
      <c r="AM61" s="26">
        <f t="shared" si="28"/>
        <v>-8.0251608960188233E-3</v>
      </c>
      <c r="AN61" s="26">
        <f t="shared" si="1"/>
        <v>-1.559776556938934E-7</v>
      </c>
      <c r="AO61" s="26">
        <f t="shared" si="2"/>
        <v>-1.0858295843350737E-2</v>
      </c>
      <c r="AP61" s="26">
        <f t="shared" si="10"/>
        <v>-24.994304936973684</v>
      </c>
      <c r="AQ61" s="26">
        <f t="shared" si="11"/>
        <v>-47.266108271055465</v>
      </c>
      <c r="AR61" s="25">
        <f t="shared" si="3"/>
        <v>18.562359853877492</v>
      </c>
      <c r="AS61" s="25">
        <f t="shared" si="4"/>
        <v>-26.843517049310353</v>
      </c>
      <c r="AT61" s="56">
        <f t="shared" si="12"/>
        <v>5.6498574068603027</v>
      </c>
      <c r="AU61" s="57">
        <f t="shared" si="38"/>
        <v>-71.631776431191909</v>
      </c>
      <c r="AV61" s="26">
        <f t="shared" si="29"/>
        <v>5.9981168419612392E-13</v>
      </c>
      <c r="AW61" s="26">
        <f t="shared" si="30"/>
        <v>2.1287400567693159E-5</v>
      </c>
      <c r="AX61" s="27">
        <f t="shared" si="31"/>
        <v>-5.9981168419616532E-13</v>
      </c>
      <c r="AY61" s="26">
        <f t="shared" si="32"/>
        <v>-2.1287400567693159E-5</v>
      </c>
      <c r="AZ61" s="28">
        <f t="shared" si="39"/>
        <v>-4.13994203059987E-26</v>
      </c>
      <c r="BA61" s="29">
        <f t="shared" si="40"/>
        <v>0</v>
      </c>
      <c r="BB61" s="5">
        <f t="shared" si="13"/>
        <v>5.6498550129002965</v>
      </c>
      <c r="BC61" s="5">
        <f t="shared" si="14"/>
        <v>-71.679599040626343</v>
      </c>
      <c r="BD61" s="5">
        <f t="shared" si="41"/>
        <v>108.32040095937366</v>
      </c>
      <c r="BE61" s="41"/>
      <c r="BF61" s="40">
        <f t="shared" si="42"/>
        <v>6</v>
      </c>
      <c r="BG61" s="40">
        <f t="shared" si="43"/>
        <v>-72</v>
      </c>
      <c r="BH61" s="40">
        <f t="shared" si="44"/>
        <v>108</v>
      </c>
      <c r="BL61" s="26">
        <f t="shared" si="7"/>
        <v>-3.7867272756116002E-8</v>
      </c>
      <c r="BM61" s="26">
        <f t="shared" si="8"/>
        <v>-5.3501072834496255E-3</v>
      </c>
      <c r="BO61" s="238" t="str">
        <f t="shared" si="15"/>
        <v>371.535229097173i</v>
      </c>
      <c r="BP61" s="238" t="str">
        <f t="shared" si="16"/>
        <v>0.999999453993195-0.000741284735127837i</v>
      </c>
      <c r="BQ61" s="238">
        <f t="shared" si="17"/>
        <v>-2.3560927329642311E-6</v>
      </c>
      <c r="BR61" s="238">
        <f t="shared" si="18"/>
        <v>-4.2472502150980335E-2</v>
      </c>
    </row>
    <row r="62" spans="1:70" x14ac:dyDescent="0.3">
      <c r="B62">
        <f>1/2/PI()/(B59*B58/(B59+B58))/(B57+0.000000000005)</f>
        <v>1372331.3891947439</v>
      </c>
      <c r="V62" s="24">
        <v>1.58</v>
      </c>
      <c r="W62" s="32">
        <f t="shared" si="33"/>
        <v>380.1893963205614</v>
      </c>
      <c r="X62" s="25">
        <f t="shared" si="9"/>
        <v>31.450501351730402</v>
      </c>
      <c r="Y62" s="26">
        <f t="shared" si="19"/>
        <v>-0.84088863745806253</v>
      </c>
      <c r="Z62" s="26">
        <f t="shared" si="20"/>
        <v>-24.806804518948933</v>
      </c>
      <c r="AA62" s="26">
        <f t="shared" si="21"/>
        <v>5.0697574550080109E-6</v>
      </c>
      <c r="AB62" s="26">
        <f t="shared" si="22"/>
        <v>-6.1904757373474194E-2</v>
      </c>
      <c r="AC62" s="26">
        <f t="shared" si="34"/>
        <v>1.1994700394969086E-8</v>
      </c>
      <c r="AD62" s="26">
        <f t="shared" si="23"/>
        <v>3.0111000160867453E-3</v>
      </c>
      <c r="AE62" s="26">
        <f t="shared" si="35"/>
        <v>30.609617796024498</v>
      </c>
      <c r="AF62" s="26">
        <f t="shared" si="36"/>
        <v>-24.865698176306321</v>
      </c>
      <c r="AG62" s="26">
        <f t="shared" si="0"/>
        <v>64.037843837695164</v>
      </c>
      <c r="AH62" s="26">
        <f t="shared" si="24"/>
        <v>-91.914592198429389</v>
      </c>
      <c r="AI62" s="26">
        <f t="shared" si="25"/>
        <v>-89.998546573673323</v>
      </c>
      <c r="AJ62" s="26">
        <f t="shared" si="37"/>
        <v>2.7757477285384109</v>
      </c>
      <c r="AK62" s="26">
        <f t="shared" si="26"/>
        <v>43.409434972100073</v>
      </c>
      <c r="AL62" s="27">
        <f t="shared" si="27"/>
        <v>-8.9216780149723006E-8</v>
      </c>
      <c r="AM62" s="26">
        <f t="shared" si="28"/>
        <v>-8.2120909042906736E-3</v>
      </c>
      <c r="AN62" s="26">
        <f t="shared" si="1"/>
        <v>-1.6332865660362335E-7</v>
      </c>
      <c r="AO62" s="26">
        <f t="shared" si="2"/>
        <v>-1.1111218038342988E-2</v>
      </c>
      <c r="AP62" s="26">
        <f t="shared" si="10"/>
        <v>-25.10100088474125</v>
      </c>
      <c r="AQ62" s="26">
        <f t="shared" si="11"/>
        <v>-46.608434910515889</v>
      </c>
      <c r="AR62" s="25">
        <f t="shared" si="3"/>
        <v>18.562359853877492</v>
      </c>
      <c r="AS62" s="25">
        <f t="shared" si="4"/>
        <v>-26.843517049310353</v>
      </c>
      <c r="AT62" s="56">
        <f t="shared" si="12"/>
        <v>5.5086169112832479</v>
      </c>
      <c r="AU62" s="57">
        <f t="shared" si="38"/>
        <v>-71.474133086822206</v>
      </c>
      <c r="AV62" s="26">
        <f t="shared" si="29"/>
        <v>6.2874150819272047E-13</v>
      </c>
      <c r="AW62" s="26">
        <f t="shared" si="30"/>
        <v>2.1783247824793708E-5</v>
      </c>
      <c r="AX62" s="27">
        <f t="shared" si="31"/>
        <v>-6.2874150819276591E-13</v>
      </c>
      <c r="AY62" s="26">
        <f t="shared" si="32"/>
        <v>-2.1783247824793708E-5</v>
      </c>
      <c r="AZ62" s="28">
        <f t="shared" si="39"/>
        <v>-4.543838814073028E-26</v>
      </c>
      <c r="BA62" s="29">
        <f t="shared" si="40"/>
        <v>0</v>
      </c>
      <c r="BB62" s="5">
        <f t="shared" si="13"/>
        <v>5.5086144044994265</v>
      </c>
      <c r="BC62" s="5">
        <f t="shared" si="14"/>
        <v>-71.523069627560261</v>
      </c>
      <c r="BD62" s="5">
        <f t="shared" si="41"/>
        <v>108.47693037243974</v>
      </c>
      <c r="BE62" s="31"/>
      <c r="BF62" s="40">
        <f t="shared" si="42"/>
        <v>6</v>
      </c>
      <c r="BG62" s="40">
        <f t="shared" si="43"/>
        <v>-72</v>
      </c>
      <c r="BH62" s="40">
        <f t="shared" si="44"/>
        <v>108</v>
      </c>
      <c r="BL62" s="26">
        <f t="shared" si="7"/>
        <v>-3.9651901532746641E-8</v>
      </c>
      <c r="BM62" s="26">
        <f t="shared" si="8"/>
        <v>-5.4747272903543217E-3</v>
      </c>
      <c r="BO62" s="238" t="str">
        <f t="shared" si="15"/>
        <v>380.189396320561i</v>
      </c>
      <c r="BP62" s="238" t="str">
        <f t="shared" si="16"/>
        <v>0.999999428260703-0.000758551455346579i</v>
      </c>
      <c r="BQ62" s="238">
        <f t="shared" si="17"/>
        <v>-2.4671319201453884E-6</v>
      </c>
      <c r="BR62" s="238">
        <f t="shared" si="18"/>
        <v>-4.3461813447708164E-2</v>
      </c>
    </row>
    <row r="63" spans="1:70" x14ac:dyDescent="0.3">
      <c r="A63" s="265" t="s">
        <v>93</v>
      </c>
      <c r="B63" s="265"/>
      <c r="V63" s="24">
        <v>1.59</v>
      </c>
      <c r="W63" s="30">
        <f t="shared" si="33"/>
        <v>389.04514499428075</v>
      </c>
      <c r="X63" s="25">
        <f t="shared" si="9"/>
        <v>31.450501351730402</v>
      </c>
      <c r="Y63" s="26">
        <f t="shared" si="19"/>
        <v>-0.87676934702622655</v>
      </c>
      <c r="Z63" s="26">
        <f t="shared" si="20"/>
        <v>-25.312989270697095</v>
      </c>
      <c r="AA63" s="26">
        <f t="shared" si="21"/>
        <v>5.3086876177462716E-6</v>
      </c>
      <c r="AB63" s="26">
        <f t="shared" si="22"/>
        <v>-6.3346703247428471E-2</v>
      </c>
      <c r="AC63" s="26">
        <f t="shared" si="34"/>
        <v>1.2559993012373458E-8</v>
      </c>
      <c r="AD63" s="26">
        <f t="shared" si="23"/>
        <v>3.0812375453843441E-3</v>
      </c>
      <c r="AE63" s="26">
        <f t="shared" si="35"/>
        <v>30.57373732595179</v>
      </c>
      <c r="AF63" s="26">
        <f t="shared" si="36"/>
        <v>-25.37325473639914</v>
      </c>
      <c r="AG63" s="26">
        <f t="shared" si="0"/>
        <v>64.037843837695164</v>
      </c>
      <c r="AH63" s="26">
        <f t="shared" si="24"/>
        <v>-92.114592198303612</v>
      </c>
      <c r="AI63" s="26">
        <f t="shared" si="25"/>
        <v>-89.998579657695629</v>
      </c>
      <c r="AJ63" s="26">
        <f t="shared" si="37"/>
        <v>2.8713470854940382</v>
      </c>
      <c r="AK63" s="26">
        <f t="shared" si="26"/>
        <v>44.068423423702271</v>
      </c>
      <c r="AL63" s="27">
        <f t="shared" si="27"/>
        <v>-9.3421436956284441E-8</v>
      </c>
      <c r="AM63" s="26">
        <f t="shared" si="28"/>
        <v>-8.4033750716212344E-3</v>
      </c>
      <c r="AN63" s="26">
        <f t="shared" si="1"/>
        <v>-1.7102609988336815E-7</v>
      </c>
      <c r="AO63" s="26">
        <f t="shared" si="2"/>
        <v>-1.1370031547622466E-2</v>
      </c>
      <c r="AP63" s="26">
        <f t="shared" si="10"/>
        <v>-25.205401539561947</v>
      </c>
      <c r="AQ63" s="26">
        <f t="shared" si="11"/>
        <v>-45.949929640612602</v>
      </c>
      <c r="AR63" s="25">
        <f t="shared" si="3"/>
        <v>18.562359853877492</v>
      </c>
      <c r="AS63" s="25">
        <f t="shared" si="4"/>
        <v>-26.843517049310353</v>
      </c>
      <c r="AT63" s="56">
        <f t="shared" si="12"/>
        <v>5.3683357863898422</v>
      </c>
      <c r="AU63" s="57">
        <f t="shared" si="38"/>
        <v>-71.323184377011742</v>
      </c>
      <c r="AV63" s="26">
        <f t="shared" si="29"/>
        <v>6.5767133218931692E-13</v>
      </c>
      <c r="AW63" s="26">
        <f t="shared" si="30"/>
        <v>2.2290644848226329E-5</v>
      </c>
      <c r="AX63" s="27">
        <f t="shared" si="31"/>
        <v>-6.5767133218936671E-13</v>
      </c>
      <c r="AY63" s="26">
        <f t="shared" si="32"/>
        <v>-2.2290644848226329E-5</v>
      </c>
      <c r="AZ63" s="28">
        <f t="shared" si="39"/>
        <v>-4.9780278563066729E-26</v>
      </c>
      <c r="BA63" s="29">
        <f t="shared" si="40"/>
        <v>0</v>
      </c>
      <c r="BB63" s="5">
        <f t="shared" si="13"/>
        <v>5.368333161464963</v>
      </c>
      <c r="BC63" s="5">
        <f t="shared" si="14"/>
        <v>-71.373260795820329</v>
      </c>
      <c r="BD63" s="5">
        <f t="shared" si="41"/>
        <v>108.62673920417967</v>
      </c>
      <c r="BE63" s="41"/>
      <c r="BF63" s="40">
        <f t="shared" si="42"/>
        <v>5</v>
      </c>
      <c r="BG63" s="40">
        <f t="shared" si="43"/>
        <v>-71</v>
      </c>
      <c r="BH63" s="40">
        <f t="shared" si="44"/>
        <v>109</v>
      </c>
      <c r="BL63" s="26">
        <f t="shared" si="7"/>
        <v>-4.1520638951778374E-8</v>
      </c>
      <c r="BM63" s="26">
        <f t="shared" si="8"/>
        <v>-5.6022500700642413E-3</v>
      </c>
      <c r="BO63" s="238" t="str">
        <f t="shared" si="15"/>
        <v>389.045144994281i</v>
      </c>
      <c r="BP63" s="238" t="str">
        <f t="shared" si="16"/>
        <v>0.999999401315475-0.000776220367759015i</v>
      </c>
      <c r="BQ63" s="238">
        <f t="shared" si="17"/>
        <v>-2.5834042396642745E-6</v>
      </c>
      <c r="BR63" s="238">
        <f t="shared" si="18"/>
        <v>-4.4474168738513585E-2</v>
      </c>
    </row>
    <row r="64" spans="1:70" x14ac:dyDescent="0.3">
      <c r="A64" t="s">
        <v>94</v>
      </c>
      <c r="B64" s="7" t="s">
        <v>97</v>
      </c>
      <c r="C64" s="33" t="s">
        <v>65</v>
      </c>
      <c r="V64" s="24">
        <v>1.6</v>
      </c>
      <c r="W64" s="32">
        <f t="shared" si="33"/>
        <v>398.10717055349755</v>
      </c>
      <c r="X64" s="25">
        <f t="shared" si="9"/>
        <v>31.450501351730402</v>
      </c>
      <c r="Y64" s="26">
        <f t="shared" si="19"/>
        <v>-0.91402601893650193</v>
      </c>
      <c r="Z64" s="26">
        <f t="shared" si="20"/>
        <v>-25.826621606235939</v>
      </c>
      <c r="AA64" s="26">
        <f t="shared" si="21"/>
        <v>5.55887819732456E-6</v>
      </c>
      <c r="AB64" s="26">
        <f t="shared" si="22"/>
        <v>-6.4822236272411043E-2</v>
      </c>
      <c r="AC64" s="26">
        <f t="shared" si="34"/>
        <v>1.3151928068946673E-8</v>
      </c>
      <c r="AD64" s="26">
        <f t="shared" si="23"/>
        <v>3.153008787600903E-3</v>
      </c>
      <c r="AE64" s="26">
        <f t="shared" si="35"/>
        <v>30.536480904824025</v>
      </c>
      <c r="AF64" s="26">
        <f t="shared" si="36"/>
        <v>-25.888290833720752</v>
      </c>
      <c r="AG64" s="26">
        <f t="shared" si="0"/>
        <v>64.037843837695164</v>
      </c>
      <c r="AH64" s="26">
        <f t="shared" si="24"/>
        <v>-92.31459219818349</v>
      </c>
      <c r="AI64" s="26">
        <f t="shared" si="25"/>
        <v>-89.99861198863367</v>
      </c>
      <c r="AJ64" s="26">
        <f t="shared" si="37"/>
        <v>2.969246390997248</v>
      </c>
      <c r="AK64" s="26">
        <f t="shared" si="26"/>
        <v>44.727905330728952</v>
      </c>
      <c r="AL64" s="27">
        <f t="shared" si="27"/>
        <v>-9.7824253418212798E-8</v>
      </c>
      <c r="AM64" s="26">
        <f t="shared" si="28"/>
        <v>-8.5991148193909073E-3</v>
      </c>
      <c r="AN64" s="26">
        <f t="shared" si="1"/>
        <v>-1.7908631063406669E-7</v>
      </c>
      <c r="AO64" s="26">
        <f t="shared" si="2"/>
        <v>-1.1634873597495324E-2</v>
      </c>
      <c r="AP64" s="26">
        <f t="shared" si="10"/>
        <v>-25.30750224640164</v>
      </c>
      <c r="AQ64" s="26">
        <f t="shared" si="11"/>
        <v>-45.290940646321602</v>
      </c>
      <c r="AR64" s="25">
        <f t="shared" si="3"/>
        <v>18.562359853877492</v>
      </c>
      <c r="AS64" s="25">
        <f t="shared" si="4"/>
        <v>-26.843517049310353</v>
      </c>
      <c r="AT64" s="56">
        <f t="shared" si="12"/>
        <v>5.2289786584223847</v>
      </c>
      <c r="AU64" s="57">
        <f t="shared" si="38"/>
        <v>-71.179231480042347</v>
      </c>
      <c r="AV64" s="26">
        <f t="shared" si="29"/>
        <v>6.8852981111901973E-13</v>
      </c>
      <c r="AW64" s="26">
        <f t="shared" si="30"/>
        <v>2.2809860666609052E-5</v>
      </c>
      <c r="AX64" s="27">
        <f t="shared" si="31"/>
        <v>-6.8852981111907436E-13</v>
      </c>
      <c r="AY64" s="26">
        <f t="shared" si="32"/>
        <v>-2.2809860666609052E-5</v>
      </c>
      <c r="AZ64" s="28">
        <f t="shared" si="39"/>
        <v>-5.4627039964744626E-26</v>
      </c>
      <c r="BA64" s="29">
        <f t="shared" si="40"/>
        <v>0</v>
      </c>
      <c r="BB64" s="5">
        <f t="shared" si="13"/>
        <v>5.2289759097886437</v>
      </c>
      <c r="BC64" s="5">
        <f t="shared" si="14"/>
        <v>-71.230474328064275</v>
      </c>
      <c r="BD64" s="5">
        <f t="shared" si="41"/>
        <v>108.76952567193572</v>
      </c>
      <c r="BE64" s="31"/>
      <c r="BF64" s="40">
        <f t="shared" si="42"/>
        <v>5</v>
      </c>
      <c r="BG64" s="40">
        <f t="shared" si="43"/>
        <v>-71</v>
      </c>
      <c r="BH64" s="40">
        <f t="shared" si="44"/>
        <v>109</v>
      </c>
      <c r="BL64" s="26">
        <f t="shared" si="7"/>
        <v>-4.3477446470517944E-8</v>
      </c>
      <c r="BM64" s="26">
        <f t="shared" si="8"/>
        <v>-5.7327432368401016E-3</v>
      </c>
      <c r="BO64" s="238" t="str">
        <f t="shared" si="15"/>
        <v>398.107170553498i</v>
      </c>
      <c r="BP64" s="238" t="str">
        <f t="shared" si="16"/>
        <v>0.99999937310036-0.000794300840525606i</v>
      </c>
      <c r="BQ64" s="238">
        <f t="shared" si="17"/>
        <v>-2.705156294449229E-6</v>
      </c>
      <c r="BR64" s="238">
        <f t="shared" si="18"/>
        <v>-4.5510104785090238E-2</v>
      </c>
    </row>
    <row r="65" spans="1:70" x14ac:dyDescent="0.3">
      <c r="A65" t="s">
        <v>95</v>
      </c>
      <c r="B65" s="7" t="s">
        <v>97</v>
      </c>
      <c r="C65" t="s">
        <v>90</v>
      </c>
      <c r="V65" s="24">
        <v>1.61</v>
      </c>
      <c r="W65" s="30">
        <f t="shared" si="33"/>
        <v>407.38027780411301</v>
      </c>
      <c r="X65" s="25">
        <f t="shared" si="9"/>
        <v>31.450501351730402</v>
      </c>
      <c r="Y65" s="26">
        <f t="shared" si="19"/>
        <v>-0.95269898413510767</v>
      </c>
      <c r="Z65" s="26">
        <f t="shared" si="20"/>
        <v>-26.347643584469882</v>
      </c>
      <c r="AA65" s="26">
        <f t="shared" si="21"/>
        <v>5.8208598791769455E-6</v>
      </c>
      <c r="AB65" s="26">
        <f t="shared" si="22"/>
        <v>-6.6332138787729422E-2</v>
      </c>
      <c r="AC65" s="26">
        <f t="shared" si="34"/>
        <v>1.3771759190387819E-8</v>
      </c>
      <c r="AD65" s="26">
        <f t="shared" si="23"/>
        <v>3.2264517967981461E-3</v>
      </c>
      <c r="AE65" s="26">
        <f t="shared" si="35"/>
        <v>30.497808202226935</v>
      </c>
      <c r="AF65" s="26">
        <f t="shared" si="36"/>
        <v>-26.410749271460812</v>
      </c>
      <c r="AG65" s="26">
        <f t="shared" si="0"/>
        <v>64.037843837695164</v>
      </c>
      <c r="AH65" s="26">
        <f t="shared" si="24"/>
        <v>-92.514592198068783</v>
      </c>
      <c r="AI65" s="26">
        <f t="shared" si="25"/>
        <v>-89.998643583629701</v>
      </c>
      <c r="AJ65" s="26">
        <f t="shared" si="37"/>
        <v>3.0694478705177346</v>
      </c>
      <c r="AK65" s="26">
        <f t="shared" si="26"/>
        <v>45.387531459044162</v>
      </c>
      <c r="AL65" s="27">
        <f t="shared" si="27"/>
        <v>-1.0243457001176061E-7</v>
      </c>
      <c r="AM65" s="26">
        <f t="shared" si="28"/>
        <v>-8.7994139313865814E-3</v>
      </c>
      <c r="AN65" s="26">
        <f t="shared" si="1"/>
        <v>-1.8752638831173498E-7</v>
      </c>
      <c r="AO65" s="26">
        <f t="shared" si="2"/>
        <v>-1.19058846106767E-2</v>
      </c>
      <c r="AP65" s="26">
        <f t="shared" si="10"/>
        <v>-25.407300779816843</v>
      </c>
      <c r="AQ65" s="26">
        <f t="shared" si="11"/>
        <v>-44.6318174231276</v>
      </c>
      <c r="AR65" s="25">
        <f t="shared" si="3"/>
        <v>18.562359853877492</v>
      </c>
      <c r="AS65" s="25">
        <f t="shared" si="4"/>
        <v>-26.843517049310353</v>
      </c>
      <c r="AT65" s="56">
        <f t="shared" si="12"/>
        <v>5.0905074224100915</v>
      </c>
      <c r="AU65" s="57">
        <f t="shared" si="38"/>
        <v>-71.042566694588416</v>
      </c>
      <c r="AV65" s="26">
        <f t="shared" si="29"/>
        <v>7.213169449818288E-13</v>
      </c>
      <c r="AW65" s="26">
        <f t="shared" si="30"/>
        <v>2.3341170575041392E-5</v>
      </c>
      <c r="AX65" s="27">
        <f t="shared" si="31"/>
        <v>-7.2131694498188878E-13</v>
      </c>
      <c r="AY65" s="26">
        <f t="shared" si="32"/>
        <v>-2.3341170575041392E-5</v>
      </c>
      <c r="AZ65" s="28">
        <f t="shared" si="39"/>
        <v>-5.997867234576397E-26</v>
      </c>
      <c r="BA65" s="29">
        <f t="shared" si="40"/>
        <v>0</v>
      </c>
      <c r="BB65" s="5">
        <f t="shared" si="13"/>
        <v>5.0905045442372812</v>
      </c>
      <c r="BC65" s="5">
        <f t="shared" si="14"/>
        <v>-71.095003141420079</v>
      </c>
      <c r="BD65" s="5">
        <f t="shared" si="41"/>
        <v>108.90499685857992</v>
      </c>
      <c r="BE65" s="41"/>
      <c r="BF65" s="40">
        <f t="shared" si="42"/>
        <v>5</v>
      </c>
      <c r="BG65" s="40">
        <f t="shared" si="43"/>
        <v>-71</v>
      </c>
      <c r="BH65" s="40">
        <f t="shared" si="44"/>
        <v>109</v>
      </c>
      <c r="BL65" s="26">
        <f t="shared" si="7"/>
        <v>-4.5526474554462644E-8</v>
      </c>
      <c r="BM65" s="26">
        <f t="shared" si="8"/>
        <v>-5.8662759798807813E-3</v>
      </c>
      <c r="BO65" s="238" t="str">
        <f t="shared" si="15"/>
        <v>407.380277804113i</v>
      </c>
      <c r="BP65" s="238" t="str">
        <f t="shared" si="16"/>
        <v>0.99999934355551-0.000812802460012206i</v>
      </c>
      <c r="BQ65" s="238">
        <f t="shared" si="17"/>
        <v>-2.8326463365320817E-6</v>
      </c>
      <c r="BR65" s="238">
        <f t="shared" si="18"/>
        <v>-4.6570170851783152E-2</v>
      </c>
    </row>
    <row r="66" spans="1:70" x14ac:dyDescent="0.3">
      <c r="A66" t="s">
        <v>96</v>
      </c>
      <c r="B66" t="e">
        <f>1/2/PI()/B64/B65</f>
        <v>#VALUE!</v>
      </c>
      <c r="C66" t="s">
        <v>71</v>
      </c>
      <c r="V66" s="24">
        <v>1.62</v>
      </c>
      <c r="W66" s="32">
        <f t="shared" si="33"/>
        <v>416.86938347033561</v>
      </c>
      <c r="X66" s="25">
        <f t="shared" si="9"/>
        <v>31.450501351730402</v>
      </c>
      <c r="Y66" s="26">
        <f t="shared" si="19"/>
        <v>-0.99282880516220717</v>
      </c>
      <c r="Z66" s="26">
        <f t="shared" si="20"/>
        <v>-26.87598672527244</v>
      </c>
      <c r="AA66" s="26">
        <f t="shared" si="21"/>
        <v>6.0951883613351372E-6</v>
      </c>
      <c r="AB66" s="26">
        <f t="shared" si="22"/>
        <v>-6.7877211355289749E-2</v>
      </c>
      <c r="AC66" s="26">
        <f t="shared" si="34"/>
        <v>1.4420801719353115E-8</v>
      </c>
      <c r="AD66" s="26">
        <f t="shared" si="23"/>
        <v>3.3016055134307176E-3</v>
      </c>
      <c r="AE66" s="26">
        <f t="shared" si="35"/>
        <v>30.457678656177357</v>
      </c>
      <c r="AF66" s="26">
        <f t="shared" si="36"/>
        <v>-26.940562331114297</v>
      </c>
      <c r="AG66" s="26">
        <f t="shared" si="0"/>
        <v>64.037843837695164</v>
      </c>
      <c r="AH66" s="26">
        <f t="shared" si="24"/>
        <v>-92.714592197959234</v>
      </c>
      <c r="AI66" s="26">
        <f t="shared" si="25"/>
        <v>-89.998674459435819</v>
      </c>
      <c r="AJ66" s="26">
        <f t="shared" si="37"/>
        <v>3.1719513105153729</v>
      </c>
      <c r="AK66" s="26">
        <f t="shared" si="26"/>
        <v>46.046952192557413</v>
      </c>
      <c r="AL66" s="27">
        <f t="shared" si="27"/>
        <v>-1.0726216116057995E-7</v>
      </c>
      <c r="AM66" s="26">
        <f t="shared" si="28"/>
        <v>-9.0043786088291246E-3</v>
      </c>
      <c r="AN66" s="26">
        <f t="shared" si="1"/>
        <v>-1.9636423276431917E-7</v>
      </c>
      <c r="AO66" s="26">
        <f t="shared" si="2"/>
        <v>-1.2183208280744507E-2</v>
      </c>
      <c r="AP66" s="26">
        <f t="shared" si="10"/>
        <v>-25.504797353375093</v>
      </c>
      <c r="AQ66" s="26">
        <f t="shared" si="11"/>
        <v>-43.97290985376798</v>
      </c>
      <c r="AR66" s="25">
        <f t="shared" si="3"/>
        <v>18.562359853877492</v>
      </c>
      <c r="AS66" s="25">
        <f t="shared" si="4"/>
        <v>-26.843517049310353</v>
      </c>
      <c r="AT66" s="56">
        <f t="shared" si="12"/>
        <v>4.9528813028022647</v>
      </c>
      <c r="AU66" s="57">
        <f t="shared" si="38"/>
        <v>-70.913472184882281</v>
      </c>
      <c r="AV66" s="26">
        <f t="shared" si="29"/>
        <v>7.5603273377774412E-13</v>
      </c>
      <c r="AW66" s="26">
        <f t="shared" si="30"/>
        <v>2.3884856281069532E-5</v>
      </c>
      <c r="AX66" s="27">
        <f t="shared" si="31"/>
        <v>-7.5603273377781005E-13</v>
      </c>
      <c r="AY66" s="26">
        <f t="shared" si="32"/>
        <v>-2.3884856281069532E-5</v>
      </c>
      <c r="AZ66" s="28">
        <f t="shared" si="39"/>
        <v>-6.5936149901993051E-26</v>
      </c>
      <c r="BA66" s="29">
        <f t="shared" si="40"/>
        <v>0</v>
      </c>
      <c r="BB66" s="5">
        <f t="shared" si="13"/>
        <v>4.9528782889853966</v>
      </c>
      <c r="BC66" s="5">
        <f t="shared" si="14"/>
        <v>-70.967130032979099</v>
      </c>
      <c r="BD66" s="5">
        <f t="shared" si="41"/>
        <v>109.0328699670209</v>
      </c>
      <c r="BE66" s="31"/>
      <c r="BF66" s="40">
        <f t="shared" si="42"/>
        <v>5</v>
      </c>
      <c r="BG66" s="40">
        <f t="shared" si="43"/>
        <v>-71</v>
      </c>
      <c r="BH66" s="40">
        <f t="shared" si="44"/>
        <v>109</v>
      </c>
      <c r="BL66" s="26">
        <f t="shared" si="7"/>
        <v>-4.767207232057578E-8</v>
      </c>
      <c r="BM66" s="26">
        <f t="shared" si="8"/>
        <v>-6.0029191000083512E-3</v>
      </c>
      <c r="BO66" s="238" t="str">
        <f t="shared" si="15"/>
        <v>416.869383470336i</v>
      </c>
      <c r="BP66" s="238" t="str">
        <f t="shared" si="16"/>
        <v>0.999999312618256-0.000831735035872214i</v>
      </c>
      <c r="BQ66" s="238">
        <f t="shared" si="17"/>
        <v>-2.96614479550227E-6</v>
      </c>
      <c r="BR66" s="238">
        <f t="shared" si="18"/>
        <v>-4.7654928996803389E-2</v>
      </c>
    </row>
    <row r="67" spans="1:70" x14ac:dyDescent="0.3">
      <c r="V67" s="24">
        <v>1.63</v>
      </c>
      <c r="W67" s="30">
        <f t="shared" si="33"/>
        <v>426.57951880159266</v>
      </c>
      <c r="X67" s="25">
        <f t="shared" si="9"/>
        <v>31.450501351730402</v>
      </c>
      <c r="Y67" s="26">
        <f t="shared" si="19"/>
        <v>-1.0344562011687188</v>
      </c>
      <c r="Z67" s="26">
        <f t="shared" si="20"/>
        <v>-27.411571697258996</v>
      </c>
      <c r="AA67" s="26">
        <f t="shared" si="21"/>
        <v>6.3824455270383221E-6</v>
      </c>
      <c r="AB67" s="26">
        <f t="shared" si="22"/>
        <v>-6.9458273184025004E-2</v>
      </c>
      <c r="AC67" s="26">
        <f t="shared" si="34"/>
        <v>1.5100432715455857E-8</v>
      </c>
      <c r="AD67" s="26">
        <f t="shared" si="23"/>
        <v>3.3785097849929175E-3</v>
      </c>
      <c r="AE67" s="26">
        <f t="shared" si="35"/>
        <v>30.416051548107642</v>
      </c>
      <c r="AF67" s="26">
        <f t="shared" si="36"/>
        <v>-27.477651460658027</v>
      </c>
      <c r="AG67" s="26">
        <f t="shared" si="0"/>
        <v>64.037843837695164</v>
      </c>
      <c r="AH67" s="26">
        <f t="shared" si="24"/>
        <v>-92.914592197854603</v>
      </c>
      <c r="AI67" s="26">
        <f t="shared" si="25"/>
        <v>-89.998704632422786</v>
      </c>
      <c r="AJ67" s="26">
        <f t="shared" si="37"/>
        <v>3.2767540593447135</v>
      </c>
      <c r="AK67" s="26">
        <f t="shared" si="26"/>
        <v>46.705818459083751</v>
      </c>
      <c r="AL67" s="27">
        <f t="shared" si="27"/>
        <v>-1.1231727091584277E-7</v>
      </c>
      <c r="AM67" s="26">
        <f t="shared" si="28"/>
        <v>-9.2141175266825404E-3</v>
      </c>
      <c r="AN67" s="26">
        <f t="shared" si="1"/>
        <v>-2.0561859437673695E-7</v>
      </c>
      <c r="AO67" s="26">
        <f t="shared" si="2"/>
        <v>-1.2466991648327418E-2</v>
      </c>
      <c r="AP67" s="26">
        <f t="shared" si="10"/>
        <v>-25.599994618750589</v>
      </c>
      <c r="AQ67" s="26">
        <f t="shared" si="11"/>
        <v>-43.314567282514041</v>
      </c>
      <c r="AR67" s="25">
        <f t="shared" si="3"/>
        <v>18.562359853877492</v>
      </c>
      <c r="AS67" s="25">
        <f t="shared" si="4"/>
        <v>-26.843517049310353</v>
      </c>
      <c r="AT67" s="56">
        <f t="shared" si="12"/>
        <v>4.8160569293570532</v>
      </c>
      <c r="AU67" s="57">
        <f t="shared" si="38"/>
        <v>-70.792218743172072</v>
      </c>
      <c r="AV67" s="26">
        <f t="shared" si="29"/>
        <v>7.9074852257365944E-13</v>
      </c>
      <c r="AW67" s="26">
        <f t="shared" si="30"/>
        <v>2.4441206054051323E-5</v>
      </c>
      <c r="AX67" s="27">
        <f t="shared" si="31"/>
        <v>-7.9074852257373143E-13</v>
      </c>
      <c r="AY67" s="26">
        <f t="shared" si="32"/>
        <v>-2.4441206054051323E-5</v>
      </c>
      <c r="AZ67" s="28">
        <f t="shared" si="39"/>
        <v>-7.1994601654090421E-26</v>
      </c>
      <c r="BA67" s="29">
        <f t="shared" si="40"/>
        <v>0</v>
      </c>
      <c r="BB67" s="5">
        <f t="shared" si="13"/>
        <v>4.8160537735034197</v>
      </c>
      <c r="BC67" s="5">
        <f t="shared" si="14"/>
        <v>-70.847126442589513</v>
      </c>
      <c r="BD67" s="5">
        <f t="shared" si="41"/>
        <v>109.15287355741049</v>
      </c>
      <c r="BE67" s="41"/>
      <c r="BF67" s="40">
        <f t="shared" si="42"/>
        <v>5</v>
      </c>
      <c r="BG67" s="40">
        <f t="shared" si="43"/>
        <v>-71</v>
      </c>
      <c r="BH67" s="40">
        <f t="shared" si="44"/>
        <v>109</v>
      </c>
      <c r="BL67" s="26">
        <f t="shared" si="7"/>
        <v>-4.9918787537287312E-8</v>
      </c>
      <c r="BM67" s="26">
        <f t="shared" si="8"/>
        <v>-6.1427450472075675E-3</v>
      </c>
      <c r="BO67" s="238" t="str">
        <f t="shared" si="15"/>
        <v>426.579518801593i</v>
      </c>
      <c r="BP67" s="238" t="str">
        <f t="shared" si="16"/>
        <v>0.999999280222975-0.000851108606247063i</v>
      </c>
      <c r="BQ67" s="238">
        <f t="shared" si="17"/>
        <v>-3.1059348464986409E-6</v>
      </c>
      <c r="BR67" s="238">
        <f t="shared" si="18"/>
        <v>-4.8764954370224968E-2</v>
      </c>
    </row>
    <row r="68" spans="1:70" x14ac:dyDescent="0.3">
      <c r="A68" s="250" t="s">
        <v>394</v>
      </c>
      <c r="B68" s="250"/>
      <c r="V68" s="24">
        <v>1.64</v>
      </c>
      <c r="W68" s="32">
        <f t="shared" si="33"/>
        <v>436.51583224016611</v>
      </c>
      <c r="X68" s="25">
        <f t="shared" si="9"/>
        <v>31.450501351730402</v>
      </c>
      <c r="Y68" s="26">
        <f t="shared" si="19"/>
        <v>-1.0776219680761574</v>
      </c>
      <c r="Z68" s="26">
        <f t="shared" si="20"/>
        <v>-27.954308028370988</v>
      </c>
      <c r="AA68" s="26">
        <f t="shared" si="21"/>
        <v>6.6832406867733676E-6</v>
      </c>
      <c r="AB68" s="26">
        <f t="shared" si="22"/>
        <v>-7.1076162564207748E-2</v>
      </c>
      <c r="AC68" s="26">
        <f t="shared" si="34"/>
        <v>1.5812094812576203E-8</v>
      </c>
      <c r="AD68" s="26">
        <f t="shared" si="23"/>
        <v>3.457205387146371E-3</v>
      </c>
      <c r="AE68" s="26">
        <f t="shared" si="35"/>
        <v>30.372886082707026</v>
      </c>
      <c r="AF68" s="26">
        <f t="shared" si="36"/>
        <v>-28.021926985548049</v>
      </c>
      <c r="AG68" s="26">
        <f t="shared" ref="AG68:AG131" si="45">DC_gain_comp</f>
        <v>64.037843837695164</v>
      </c>
      <c r="AH68" s="26">
        <f t="shared" si="24"/>
        <v>-93.114592197754703</v>
      </c>
      <c r="AI68" s="26">
        <f t="shared" si="25"/>
        <v>-89.998734118588715</v>
      </c>
      <c r="AJ68" s="26">
        <f t="shared" si="37"/>
        <v>3.3838510384763278</v>
      </c>
      <c r="AK68" s="26">
        <f t="shared" si="26"/>
        <v>47.3637826526937</v>
      </c>
      <c r="AL68" s="27">
        <f t="shared" si="27"/>
        <v>-1.1761062067086459E-7</v>
      </c>
      <c r="AM68" s="26">
        <f t="shared" si="28"/>
        <v>-9.4287418912748153E-3</v>
      </c>
      <c r="AN68" s="26">
        <f t="shared" ref="AN68:AN131" si="46">20*LOG(1/SQRT((W68/fp3p)^2+1))</f>
        <v>-2.1530910107206038E-7</v>
      </c>
      <c r="AO68" s="26">
        <f t="shared" ref="AO68:AO131" si="47">-180/PI()*ATAN(W68/fp3p)</f>
        <v>-1.2757385179067529E-2</v>
      </c>
      <c r="AP68" s="26">
        <f t="shared" si="10"/>
        <v>-25.692897654502932</v>
      </c>
      <c r="AQ68" s="26">
        <f t="shared" si="11"/>
        <v>-42.657137592965356</v>
      </c>
      <c r="AR68" s="25">
        <f t="shared" ref="AR68:AR131" si="48">-20*LOG(GmPS*Rsns)</f>
        <v>18.562359853877492</v>
      </c>
      <c r="AS68" s="25">
        <f t="shared" ref="AS68:AS131" si="49">20*LOG(Vref/Vout)</f>
        <v>-26.843517049310353</v>
      </c>
      <c r="AT68" s="56">
        <f t="shared" si="12"/>
        <v>4.6799884282040942</v>
      </c>
      <c r="AU68" s="57">
        <f t="shared" si="38"/>
        <v>-70.679064578513405</v>
      </c>
      <c r="AV68" s="26">
        <f t="shared" si="29"/>
        <v>8.2739296630268091E-13</v>
      </c>
      <c r="AW68" s="26">
        <f t="shared" si="30"/>
        <v>2.5010514878000599E-5</v>
      </c>
      <c r="AX68" s="27">
        <f t="shared" si="31"/>
        <v>-8.2739296630275977E-13</v>
      </c>
      <c r="AY68" s="26">
        <f t="shared" si="32"/>
        <v>-2.5010514878000599E-5</v>
      </c>
      <c r="AZ68" s="28">
        <f t="shared" si="39"/>
        <v>-7.8860846973134108E-26</v>
      </c>
      <c r="BA68" s="29">
        <f t="shared" si="40"/>
        <v>0</v>
      </c>
      <c r="BB68" s="5">
        <f t="shared" si="13"/>
        <v>4.6799851236197112</v>
      </c>
      <c r="BC68" s="5">
        <f t="shared" si="14"/>
        <v>-70.735251241991364</v>
      </c>
      <c r="BD68" s="5">
        <f t="shared" si="41"/>
        <v>109.26474875800864</v>
      </c>
      <c r="BE68" s="31"/>
      <c r="BF68" s="40">
        <f t="shared" si="42"/>
        <v>5</v>
      </c>
      <c r="BG68" s="40">
        <f t="shared" si="43"/>
        <v>-71</v>
      </c>
      <c r="BH68" s="40">
        <f t="shared" si="44"/>
        <v>109</v>
      </c>
      <c r="BL68" s="26">
        <f t="shared" ref="BL68:BL131" si="50">20*LOG(1/SQRT((W68/fp_comp2p)^2+1))</f>
        <v>-5.2271387839699038E-8</v>
      </c>
      <c r="BM68" s="26">
        <f t="shared" ref="BM68:BM131" si="51">-180/PI()*ATAN(W68/fp_comp2p)</f>
        <v>-6.2858279590397928E-3</v>
      </c>
      <c r="BO68" s="238" t="str">
        <f t="shared" si="15"/>
        <v>436.515832240166i</v>
      </c>
      <c r="BP68" s="238" t="str">
        <f t="shared" si="16"/>
        <v>0.999999246300954-0.000870933443087808i</v>
      </c>
      <c r="BQ68" s="238">
        <f t="shared" si="17"/>
        <v>-3.2523129945951047E-6</v>
      </c>
      <c r="BR68" s="238">
        <f t="shared" si="18"/>
        <v>-4.9900835518922389E-2</v>
      </c>
    </row>
    <row r="69" spans="1:70" x14ac:dyDescent="0.3">
      <c r="A69" s="141" t="s">
        <v>396</v>
      </c>
      <c r="B69" s="242">
        <v>5</v>
      </c>
      <c r="V69" s="24">
        <v>1.65</v>
      </c>
      <c r="W69" s="30">
        <f t="shared" si="33"/>
        <v>446.68359215096325</v>
      </c>
      <c r="X69" s="25">
        <f t="shared" ref="X69:X132" si="52">DC_gain_power</f>
        <v>31.450501351730402</v>
      </c>
      <c r="Y69" s="26">
        <f t="shared" si="19"/>
        <v>-1.1223668939970257</v>
      </c>
      <c r="Z69" s="26">
        <f t="shared" si="20"/>
        <v>-28.504093842401641</v>
      </c>
      <c r="AA69" s="26">
        <f t="shared" si="21"/>
        <v>6.9982118627441517E-6</v>
      </c>
      <c r="AB69" s="26">
        <f t="shared" si="22"/>
        <v>-7.2731737311876335E-2</v>
      </c>
      <c r="AC69" s="26">
        <f t="shared" si="34"/>
        <v>1.6557296218861097E-8</v>
      </c>
      <c r="AD69" s="26">
        <f t="shared" si="23"/>
        <v>3.5377340453398081E-3</v>
      </c>
      <c r="AE69" s="26">
        <f t="shared" si="35"/>
        <v>30.328141472502537</v>
      </c>
      <c r="AF69" s="26">
        <f t="shared" si="36"/>
        <v>-28.573287845668176</v>
      </c>
      <c r="AG69" s="26">
        <f t="shared" si="45"/>
        <v>64.037843837695164</v>
      </c>
      <c r="AH69" s="26">
        <f t="shared" si="24"/>
        <v>-93.314592197659294</v>
      </c>
      <c r="AI69" s="26">
        <f t="shared" si="25"/>
        <v>-89.998762933567576</v>
      </c>
      <c r="AJ69" s="26">
        <f t="shared" si="37"/>
        <v>3.4932347639341934</v>
      </c>
      <c r="AK69" s="26">
        <f t="shared" si="26"/>
        <v>48.020499546619206</v>
      </c>
      <c r="AL69" s="27">
        <f t="shared" si="27"/>
        <v>-1.2315343809093327E-7</v>
      </c>
      <c r="AM69" s="26">
        <f t="shared" si="28"/>
        <v>-9.6483654992608296E-3</v>
      </c>
      <c r="AN69" s="26">
        <f t="shared" si="46"/>
        <v>-2.2545630459924992E-7</v>
      </c>
      <c r="AO69" s="26">
        <f t="shared" si="47"/>
        <v>-1.3054542843398929E-2</v>
      </c>
      <c r="AP69" s="26">
        <f t="shared" ref="AP69:AP132" si="53">AG69+AH69+AJ69+AL69+AN69</f>
        <v>-25.783513944639679</v>
      </c>
      <c r="AQ69" s="26">
        <f t="shared" ref="AQ69:AQ132" si="54">AI69+AK69+AM69+AO69</f>
        <v>-42.000966295291029</v>
      </c>
      <c r="AR69" s="25">
        <f t="shared" si="48"/>
        <v>18.562359853877492</v>
      </c>
      <c r="AS69" s="25">
        <f t="shared" si="49"/>
        <v>-26.843517049310353</v>
      </c>
      <c r="AT69" s="56">
        <f t="shared" ref="AT69:AT132" si="55">AE69+AP69</f>
        <v>4.5446275278628576</v>
      </c>
      <c r="AU69" s="57">
        <f t="shared" si="38"/>
        <v>-70.574254140959198</v>
      </c>
      <c r="AV69" s="26">
        <f t="shared" si="29"/>
        <v>8.67894719897915E-13</v>
      </c>
      <c r="AW69" s="26">
        <f t="shared" si="30"/>
        <v>2.5593084607991481E-5</v>
      </c>
      <c r="AX69" s="27">
        <f t="shared" si="31"/>
        <v>-8.6789471989800173E-13</v>
      </c>
      <c r="AY69" s="26">
        <f t="shared" si="32"/>
        <v>-2.5593084607991481E-5</v>
      </c>
      <c r="AZ69" s="28">
        <f t="shared" si="39"/>
        <v>-8.673683425086069E-26</v>
      </c>
      <c r="BA69" s="29">
        <f t="shared" si="40"/>
        <v>0</v>
      </c>
      <c r="BB69" s="5">
        <f t="shared" ref="BB69:BB132" si="56">AT69+AZ69+BL69+BQ69</f>
        <v>4.5446240675382787</v>
      </c>
      <c r="BC69" s="5">
        <f t="shared" ref="BC69:BC132" si="57">AU69+BA69+BM69+BR69</f>
        <v>-70.631749559357758</v>
      </c>
      <c r="BD69" s="5">
        <f t="shared" si="41"/>
        <v>109.36825044064224</v>
      </c>
      <c r="BE69" s="41"/>
      <c r="BF69" s="40">
        <f t="shared" si="42"/>
        <v>5</v>
      </c>
      <c r="BG69" s="40">
        <f t="shared" si="43"/>
        <v>-71</v>
      </c>
      <c r="BH69" s="40">
        <f t="shared" si="44"/>
        <v>109</v>
      </c>
      <c r="BL69" s="26">
        <f t="shared" si="50"/>
        <v>-5.473486265824039E-8</v>
      </c>
      <c r="BM69" s="26">
        <f t="shared" si="51"/>
        <v>-6.4322436999516555E-3</v>
      </c>
      <c r="BO69" s="238" t="str">
        <f t="shared" ref="BO69:BO132" si="58">COMPLEX(0,W69)</f>
        <v>446.683592150963i</v>
      </c>
      <c r="BP69" s="238" t="str">
        <f t="shared" ref="BP69:BP132" si="59">IMDIV(1,IMSUM(1,IMPRODUCT($BO$1,BO69),IMPRODUCT(IMPOWER(BO69,2),$BN$1)))</f>
        <v>0.999999210780241-0.000891220057600632i</v>
      </c>
      <c r="BQ69" s="238">
        <f t="shared" ref="BQ69:BQ132" si="60">20*LOG(IMABS(BP69))</f>
        <v>-3.4055897160819221E-6</v>
      </c>
      <c r="BR69" s="238">
        <f t="shared" ref="BR69:BR132" si="61">IMARGUMENT(BP69)*180/PI()</f>
        <v>-5.1063174698610721E-2</v>
      </c>
    </row>
    <row r="70" spans="1:70" x14ac:dyDescent="0.3">
      <c r="A70" t="s">
        <v>387</v>
      </c>
      <c r="B70">
        <v>7</v>
      </c>
      <c r="V70" s="24">
        <v>1.66</v>
      </c>
      <c r="W70" s="32">
        <f t="shared" si="33"/>
        <v>457.08818961487509</v>
      </c>
      <c r="X70" s="25">
        <f t="shared" si="52"/>
        <v>31.450501351730402</v>
      </c>
      <c r="Y70" s="26">
        <f t="shared" ref="Y70:Y133" si="62">20*LOG(1/SQRT((W70/fp)^2+1))</f>
        <v>-1.168731670079775</v>
      </c>
      <c r="Z70" s="26">
        <f t="shared" ref="Z70:Z133" si="63">-180/PI()*ATAN(W70/fp)</f>
        <v>-29.060815624631225</v>
      </c>
      <c r="AA70" s="26">
        <f t="shared" ref="AA70:AA133" si="64">20*LOG(SQRT((W70/fzRHP)^2+1))</f>
        <v>7.3280271485569841E-6</v>
      </c>
      <c r="AB70" s="26">
        <f t="shared" ref="AB70:AB133" si="65">-180/PI()*ATAN(W70/fzRHP)</f>
        <v>-7.4425875223611396E-2</v>
      </c>
      <c r="AC70" s="26">
        <f t="shared" si="34"/>
        <v>1.7337616502688964E-8</v>
      </c>
      <c r="AD70" s="26">
        <f t="shared" ref="AD70:AD133" si="66">180/PI()*ATAN(W70/fzESR)</f>
        <v>3.6201384569324517E-3</v>
      </c>
      <c r="AE70" s="26">
        <f t="shared" si="35"/>
        <v>30.281777027015391</v>
      </c>
      <c r="AF70" s="26">
        <f t="shared" si="36"/>
        <v>-29.131621361397904</v>
      </c>
      <c r="AG70" s="26">
        <f t="shared" si="45"/>
        <v>64.037843837695164</v>
      </c>
      <c r="AH70" s="26">
        <f t="shared" ref="AH70:AH133" si="67">20*LOG(1/SQRT((W70/fp_comp1)^2+1))</f>
        <v>-93.514592197568177</v>
      </c>
      <c r="AI70" s="26">
        <f t="shared" ref="AI70:AI133" si="68">-180/PI()*ATAN(W70/fp_comp1)</f>
        <v>-89.998791092637418</v>
      </c>
      <c r="AJ70" s="26">
        <f t="shared" si="37"/>
        <v>3.6048953777573596</v>
      </c>
      <c r="AK70" s="26">
        <f t="shared" ref="AK70:AK133" si="69">180/PI()*ATAN(W70/fz_comp)</f>
        <v>48.675627190895177</v>
      </c>
      <c r="AL70" s="27">
        <f t="shared" ref="AL70:AL133" si="70">20*LOG(1/SQRT((W70/fp_comp2)^2+1))</f>
        <v>-1.2895748218582811E-7</v>
      </c>
      <c r="AM70" s="26">
        <f t="shared" ref="AM70:AM133" si="71">-180/PI()*ATAN(W70/fp_comp2)</f>
        <v>-9.8731047979587656E-3</v>
      </c>
      <c r="AN70" s="26">
        <f t="shared" si="46"/>
        <v>-2.360817326068545E-7</v>
      </c>
      <c r="AO70" s="26">
        <f t="shared" si="47"/>
        <v>-1.3358622198184612E-2</v>
      </c>
      <c r="AP70" s="26">
        <f t="shared" si="53"/>
        <v>-25.871853347154868</v>
      </c>
      <c r="AQ70" s="26">
        <f t="shared" si="54"/>
        <v>-41.346395628738385</v>
      </c>
      <c r="AR70" s="25">
        <f t="shared" si="48"/>
        <v>18.562359853877492</v>
      </c>
      <c r="AS70" s="25">
        <f t="shared" si="49"/>
        <v>-26.843517049310353</v>
      </c>
      <c r="AT70" s="56">
        <f t="shared" si="55"/>
        <v>4.4099236798605226</v>
      </c>
      <c r="AU70" s="57">
        <f t="shared" si="38"/>
        <v>-70.478016990136297</v>
      </c>
      <c r="AV70" s="26">
        <f t="shared" ref="AV70:AV133" si="72">20*LOG(SQRT((W70/fz_ff)^2+1))</f>
        <v>9.0646781856004252E-13</v>
      </c>
      <c r="AW70" s="26">
        <f t="shared" ref="AW70:AW133" si="73">180/PI()*ATAN(W70/fz_ff)</f>
        <v>2.6189224130206026E-5</v>
      </c>
      <c r="AX70" s="27">
        <f t="shared" ref="AX70:AX133" si="74">20*LOG(1/SQRT((W70/fp_ff)^2+1))</f>
        <v>-9.0646781856013724E-13</v>
      </c>
      <c r="AY70" s="26">
        <f t="shared" ref="AY70:AY133" si="75">-180/PI()*ATAN(W70/fp_ff)</f>
        <v>-2.6189224130206026E-5</v>
      </c>
      <c r="AZ70" s="28">
        <f t="shared" si="39"/>
        <v>-9.4713795724455561E-26</v>
      </c>
      <c r="BA70" s="29">
        <f t="shared" si="40"/>
        <v>0</v>
      </c>
      <c r="BB70" s="5">
        <f t="shared" si="56"/>
        <v>4.4099200564559347</v>
      </c>
      <c r="BC70" s="5">
        <f t="shared" si="57"/>
        <v>-70.53685164823095</v>
      </c>
      <c r="BD70" s="5">
        <f t="shared" si="41"/>
        <v>109.46314835176905</v>
      </c>
      <c r="BE70" s="31"/>
      <c r="BF70" s="40">
        <f t="shared" si="42"/>
        <v>4</v>
      </c>
      <c r="BG70" s="40">
        <f t="shared" si="43"/>
        <v>-71</v>
      </c>
      <c r="BH70" s="40">
        <f t="shared" si="44"/>
        <v>109</v>
      </c>
      <c r="BL70" s="26">
        <f t="shared" si="50"/>
        <v>-5.7314436719253944E-8</v>
      </c>
      <c r="BM70" s="26">
        <f t="shared" si="51"/>
        <v>-6.5820699014993754E-3</v>
      </c>
      <c r="BO70" s="238" t="str">
        <f t="shared" si="58"/>
        <v>457.088189614875i</v>
      </c>
      <c r="BP70" s="238" t="str">
        <f t="shared" si="59"/>
        <v>0.99999917358549-0.000911979205819134i</v>
      </c>
      <c r="BQ70" s="238">
        <f t="shared" si="60"/>
        <v>-3.5660901508567028E-6</v>
      </c>
      <c r="BR70" s="238">
        <f t="shared" si="61"/>
        <v>-5.2252588193152386E-2</v>
      </c>
    </row>
    <row r="71" spans="1:70" x14ac:dyDescent="0.3">
      <c r="A71" s="238" t="s">
        <v>395</v>
      </c>
      <c r="B71" s="238">
        <f>D2*B69</f>
        <v>10000000</v>
      </c>
      <c r="V71" s="24">
        <v>1.67</v>
      </c>
      <c r="W71" s="30">
        <f t="shared" ref="W71:W134" si="76">10*10^V71</f>
        <v>467.73514128719819</v>
      </c>
      <c r="X71" s="25">
        <f t="shared" si="52"/>
        <v>31.450501351730402</v>
      </c>
      <c r="Y71" s="26">
        <f t="shared" si="62"/>
        <v>-1.2167567969911846</v>
      </c>
      <c r="Z71" s="26">
        <f t="shared" si="63"/>
        <v>-29.624348019746972</v>
      </c>
      <c r="AA71" s="26">
        <f t="shared" si="64"/>
        <v>7.6733861229067915E-6</v>
      </c>
      <c r="AB71" s="26">
        <f t="shared" si="65"/>
        <v>-7.615947454190225E-2</v>
      </c>
      <c r="AC71" s="26">
        <f t="shared" ref="AC71:AC134" si="77">20*LOG(SQRT((W71/fzESR)^2+1))</f>
        <v>1.8154714307289347E-8</v>
      </c>
      <c r="AD71" s="26">
        <f t="shared" si="66"/>
        <v>3.7044623138327167E-3</v>
      </c>
      <c r="AE71" s="26">
        <f t="shared" ref="AE71:AE134" si="78">X71+Y71+AA71+AC71</f>
        <v>30.233752246280055</v>
      </c>
      <c r="AF71" s="26">
        <f t="shared" ref="AF71:AF134" si="79">Z71+AB71+AD71</f>
        <v>-29.69680303197504</v>
      </c>
      <c r="AG71" s="26">
        <f t="shared" si="45"/>
        <v>64.037843837695164</v>
      </c>
      <c r="AH71" s="26">
        <f t="shared" si="67"/>
        <v>-93.714592197481153</v>
      </c>
      <c r="AI71" s="26">
        <f t="shared" si="68"/>
        <v>-89.998818610728591</v>
      </c>
      <c r="AJ71" s="26">
        <f t="shared" ref="AJ71:AJ134" si="80">20*LOG(SQRT((W71/fz_comp)^2+1))</f>
        <v>3.7188206892059261</v>
      </c>
      <c r="AK71" s="26">
        <f t="shared" si="69"/>
        <v>49.328827789097517</v>
      </c>
      <c r="AL71" s="27">
        <f t="shared" si="70"/>
        <v>-1.3503505970339227E-7</v>
      </c>
      <c r="AM71" s="26">
        <f t="shared" si="71"/>
        <v>-1.0103078947091898E-2</v>
      </c>
      <c r="AN71" s="26">
        <f t="shared" si="46"/>
        <v>-2.4720792335881892E-7</v>
      </c>
      <c r="AO71" s="26">
        <f t="shared" si="47"/>
        <v>-1.3669784470254895E-2</v>
      </c>
      <c r="AP71" s="26">
        <f t="shared" si="53"/>
        <v>-25.957928052823043</v>
      </c>
      <c r="AQ71" s="26">
        <f t="shared" si="54"/>
        <v>-40.693763685048417</v>
      </c>
      <c r="AR71" s="25">
        <f t="shared" si="48"/>
        <v>18.562359853877492</v>
      </c>
      <c r="AS71" s="25">
        <f t="shared" si="49"/>
        <v>-26.843517049310353</v>
      </c>
      <c r="AT71" s="56">
        <f t="shared" si="55"/>
        <v>4.2758241934570123</v>
      </c>
      <c r="AU71" s="57">
        <f t="shared" ref="AU71:AU134" si="81">AF71+AQ71</f>
        <v>-70.390566717023461</v>
      </c>
      <c r="AV71" s="26">
        <f t="shared" si="72"/>
        <v>9.4889822708838276E-13</v>
      </c>
      <c r="AW71" s="26">
        <f t="shared" si="73"/>
        <v>2.6799249525709762E-5</v>
      </c>
      <c r="AX71" s="27">
        <f t="shared" si="74"/>
        <v>-9.4889822708848636E-13</v>
      </c>
      <c r="AY71" s="26">
        <f t="shared" si="75"/>
        <v>-2.6799249525709762E-5</v>
      </c>
      <c r="AZ71" s="28">
        <f t="shared" ref="AZ71:AZ134" si="82">AV71+AX71</f>
        <v>-1.0359952496086504E-25</v>
      </c>
      <c r="BA71" s="29">
        <f t="shared" ref="BA71:BA134" si="83">AW71+AY71</f>
        <v>0</v>
      </c>
      <c r="BB71" s="5">
        <f t="shared" si="56"/>
        <v>4.2758203992866948</v>
      </c>
      <c r="BC71" s="5">
        <f t="shared" si="57"/>
        <v>-70.450771809668268</v>
      </c>
      <c r="BD71" s="5">
        <f t="shared" ref="BD71:BD134" si="84">BC71+180</f>
        <v>109.54922819033173</v>
      </c>
      <c r="BE71" s="41"/>
      <c r="BF71" s="40">
        <f t="shared" ref="BF71:BF134" si="85">ROUND(BB71,0)</f>
        <v>4</v>
      </c>
      <c r="BG71" s="40">
        <f t="shared" ref="BG71:BG134" si="86">ROUND(BC71,0)</f>
        <v>-70</v>
      </c>
      <c r="BH71" s="40">
        <f t="shared" ref="BH71:BH134" si="87">ROUND(BD71,0)</f>
        <v>110</v>
      </c>
      <c r="BL71" s="26">
        <f t="shared" si="50"/>
        <v>-6.001558354558113E-8</v>
      </c>
      <c r="BM71" s="26">
        <f t="shared" si="51"/>
        <v>-6.7353860035099999E-3</v>
      </c>
      <c r="BO71" s="238" t="str">
        <f t="shared" si="58"/>
        <v>467.735141287198i</v>
      </c>
      <c r="BP71" s="238" t="str">
        <f t="shared" si="59"/>
        <v>0.999999134637807-0.000933221894306386i</v>
      </c>
      <c r="BQ71" s="238">
        <f t="shared" si="60"/>
        <v>-3.7341547340631045E-6</v>
      </c>
      <c r="BR71" s="238">
        <f t="shared" si="61"/>
        <v>-5.3469706641301316E-2</v>
      </c>
    </row>
    <row r="72" spans="1:70" x14ac:dyDescent="0.3">
      <c r="A72" t="s">
        <v>388</v>
      </c>
      <c r="B72">
        <f>B70*Vout*B5/1000/D7</f>
        <v>14529340</v>
      </c>
      <c r="V72" s="24">
        <v>1.68</v>
      </c>
      <c r="W72" s="32">
        <f t="shared" si="76"/>
        <v>478.63009232263857</v>
      </c>
      <c r="X72" s="25">
        <f t="shared" si="52"/>
        <v>31.450501351730402</v>
      </c>
      <c r="Y72" s="26">
        <f t="shared" si="62"/>
        <v>-1.2664824872997695</v>
      </c>
      <c r="Z72" s="26">
        <f t="shared" si="63"/>
        <v>-30.194553665197176</v>
      </c>
      <c r="AA72" s="26">
        <f t="shared" si="64"/>
        <v>8.0350213365504702E-6</v>
      </c>
      <c r="AB72" s="26">
        <f t="shared" si="65"/>
        <v>-7.7933454431350427E-2</v>
      </c>
      <c r="AC72" s="26">
        <f t="shared" si="77"/>
        <v>1.9010319636123075E-8</v>
      </c>
      <c r="AD72" s="26">
        <f t="shared" si="66"/>
        <v>3.7907503256642289E-3</v>
      </c>
      <c r="AE72" s="26">
        <f t="shared" si="78"/>
        <v>30.18402691846229</v>
      </c>
      <c r="AF72" s="26">
        <f t="shared" si="79"/>
        <v>-30.268696369302862</v>
      </c>
      <c r="AG72" s="26">
        <f t="shared" si="45"/>
        <v>64.037843837695164</v>
      </c>
      <c r="AH72" s="26">
        <f t="shared" si="67"/>
        <v>-93.914592197398065</v>
      </c>
      <c r="AI72" s="26">
        <f t="shared" si="68"/>
        <v>-89.998845502431536</v>
      </c>
      <c r="AJ72" s="26">
        <f t="shared" si="80"/>
        <v>3.8349962253475143</v>
      </c>
      <c r="AK72" s="26">
        <f t="shared" si="69"/>
        <v>49.979768548785344</v>
      </c>
      <c r="AL72" s="27">
        <f t="shared" si="70"/>
        <v>-1.4139906563129255E-7</v>
      </c>
      <c r="AM72" s="26">
        <f t="shared" si="71"/>
        <v>-1.0338409881968508E-2</v>
      </c>
      <c r="AN72" s="26">
        <f t="shared" si="46"/>
        <v>-2.5885847202222227E-7</v>
      </c>
      <c r="AO72" s="26">
        <f t="shared" si="47"/>
        <v>-1.3988194641891702E-2</v>
      </c>
      <c r="AP72" s="26">
        <f t="shared" si="53"/>
        <v>-26.041752534612925</v>
      </c>
      <c r="AQ72" s="26">
        <f t="shared" si="54"/>
        <v>-40.043403558170048</v>
      </c>
      <c r="AR72" s="25">
        <f t="shared" si="48"/>
        <v>18.562359853877492</v>
      </c>
      <c r="AS72" s="25">
        <f t="shared" si="49"/>
        <v>-26.843517049310353</v>
      </c>
      <c r="AT72" s="56">
        <f t="shared" si="55"/>
        <v>4.1422743838493652</v>
      </c>
      <c r="AU72" s="57">
        <f t="shared" si="81"/>
        <v>-70.312099927472914</v>
      </c>
      <c r="AV72" s="26">
        <f t="shared" si="72"/>
        <v>9.9518594548293531E-13</v>
      </c>
      <c r="AW72" s="26">
        <f t="shared" si="73"/>
        <v>2.7423484238042044E-5</v>
      </c>
      <c r="AX72" s="27">
        <f t="shared" si="74"/>
        <v>-9.9518594548304941E-13</v>
      </c>
      <c r="AY72" s="26">
        <f t="shared" si="75"/>
        <v>-2.7423484238042044E-5</v>
      </c>
      <c r="AZ72" s="28">
        <f t="shared" si="82"/>
        <v>-1.1410084133116715E-25</v>
      </c>
      <c r="BA72" s="29">
        <f t="shared" si="83"/>
        <v>0</v>
      </c>
      <c r="BB72" s="5">
        <f t="shared" si="56"/>
        <v>4.1422704108653967</v>
      </c>
      <c r="BC72" s="5">
        <f t="shared" si="57"/>
        <v>-70.373707376140175</v>
      </c>
      <c r="BD72" s="5">
        <f t="shared" si="84"/>
        <v>109.62629262385983</v>
      </c>
      <c r="BE72" s="31"/>
      <c r="BF72" s="40">
        <f t="shared" si="85"/>
        <v>4</v>
      </c>
      <c r="BG72" s="40">
        <f t="shared" si="86"/>
        <v>-70</v>
      </c>
      <c r="BH72" s="40">
        <f t="shared" si="87"/>
        <v>110</v>
      </c>
      <c r="BL72" s="26">
        <f t="shared" si="50"/>
        <v>-6.2844029313873196E-8</v>
      </c>
      <c r="BM72" s="26">
        <f t="shared" si="51"/>
        <v>-6.8922732962014071E-3</v>
      </c>
      <c r="BO72" s="238" t="str">
        <f t="shared" si="58"/>
        <v>478.630092322639i</v>
      </c>
      <c r="BP72" s="238" t="str">
        <f t="shared" si="59"/>
        <v>0.999999093854581-0.000954959385989745i</v>
      </c>
      <c r="BQ72" s="238">
        <f t="shared" si="60"/>
        <v>-3.9101399386276318E-6</v>
      </c>
      <c r="BR72" s="238">
        <f t="shared" si="61"/>
        <v>-5.4715175371056891E-2</v>
      </c>
    </row>
    <row r="73" spans="1:70" x14ac:dyDescent="0.3">
      <c r="A73" t="s">
        <v>389</v>
      </c>
      <c r="B73">
        <f>B14*Rsns/D7</f>
        <v>591298</v>
      </c>
      <c r="V73" s="24">
        <v>1.69</v>
      </c>
      <c r="W73" s="30">
        <f t="shared" si="76"/>
        <v>489.77881936844631</v>
      </c>
      <c r="X73" s="25">
        <f t="shared" si="52"/>
        <v>31.450501351730402</v>
      </c>
      <c r="Y73" s="26">
        <f t="shared" si="62"/>
        <v>-1.3179485640759312</v>
      </c>
      <c r="Z73" s="26">
        <f t="shared" si="63"/>
        <v>-30.771283063066484</v>
      </c>
      <c r="AA73" s="26">
        <f t="shared" si="64"/>
        <v>8.4136998571380107E-6</v>
      </c>
      <c r="AB73" s="26">
        <f t="shared" si="65"/>
        <v>-7.974875546596201E-2</v>
      </c>
      <c r="AC73" s="26">
        <f t="shared" si="77"/>
        <v>1.9906247353466666E-8</v>
      </c>
      <c r="AD73" s="26">
        <f t="shared" si="66"/>
        <v>3.8790482434714478E-3</v>
      </c>
      <c r="AE73" s="26">
        <f t="shared" si="78"/>
        <v>30.132561221260577</v>
      </c>
      <c r="AF73" s="26">
        <f t="shared" si="79"/>
        <v>-30.847152770288972</v>
      </c>
      <c r="AG73" s="26">
        <f t="shared" si="45"/>
        <v>64.037843837695164</v>
      </c>
      <c r="AH73" s="26">
        <f t="shared" si="67"/>
        <v>-94.114592197318686</v>
      </c>
      <c r="AI73" s="26">
        <f t="shared" si="68"/>
        <v>-89.998871782004585</v>
      </c>
      <c r="AJ73" s="26">
        <f t="shared" si="80"/>
        <v>3.9534052905820212</v>
      </c>
      <c r="AK73" s="26">
        <f t="shared" si="69"/>
        <v>50.62812250056291</v>
      </c>
      <c r="AL73" s="27">
        <f t="shared" si="70"/>
        <v>-1.4806299766193799E-7</v>
      </c>
      <c r="AM73" s="26">
        <f t="shared" si="71"/>
        <v>-1.0579222378133458E-2</v>
      </c>
      <c r="AN73" s="26">
        <f t="shared" si="46"/>
        <v>-2.710580952772411E-7</v>
      </c>
      <c r="AO73" s="26">
        <f t="shared" si="47"/>
        <v>-1.431402153830395E-2</v>
      </c>
      <c r="AP73" s="26">
        <f t="shared" si="53"/>
        <v>-26.123343488162593</v>
      </c>
      <c r="AQ73" s="26">
        <f t="shared" si="54"/>
        <v>-39.395642525358113</v>
      </c>
      <c r="AR73" s="25">
        <f t="shared" si="48"/>
        <v>18.562359853877492</v>
      </c>
      <c r="AS73" s="25">
        <f t="shared" si="49"/>
        <v>-26.843517049310353</v>
      </c>
      <c r="AT73" s="56">
        <f t="shared" si="55"/>
        <v>4.0092177330979837</v>
      </c>
      <c r="AU73" s="57">
        <f t="shared" si="81"/>
        <v>-70.242795295647085</v>
      </c>
      <c r="AV73" s="26">
        <f t="shared" si="72"/>
        <v>1.0414736638774877E-12</v>
      </c>
      <c r="AW73" s="26">
        <f t="shared" si="73"/>
        <v>2.8062259244710029E-5</v>
      </c>
      <c r="AX73" s="27">
        <f t="shared" si="74"/>
        <v>-1.0414736638776125E-12</v>
      </c>
      <c r="AY73" s="26">
        <f t="shared" si="75"/>
        <v>-2.8062259244710029E-5</v>
      </c>
      <c r="AZ73" s="28">
        <f t="shared" si="82"/>
        <v>-1.2480410609320584E-25</v>
      </c>
      <c r="BA73" s="29">
        <f t="shared" si="83"/>
        <v>0</v>
      </c>
      <c r="BB73" s="5">
        <f t="shared" si="56"/>
        <v>4.0092135728731337</v>
      </c>
      <c r="BC73" s="5">
        <f t="shared" si="57"/>
        <v>-70.30583776535218</v>
      </c>
      <c r="BD73" s="5">
        <f t="shared" si="84"/>
        <v>109.69416223464782</v>
      </c>
      <c r="BE73" s="41"/>
      <c r="BF73" s="40">
        <f t="shared" si="85"/>
        <v>4</v>
      </c>
      <c r="BG73" s="40">
        <f t="shared" si="86"/>
        <v>-70</v>
      </c>
      <c r="BH73" s="40">
        <f t="shared" si="87"/>
        <v>110</v>
      </c>
      <c r="BL73" s="26">
        <f t="shared" si="50"/>
        <v>-6.5805776962779254E-8</v>
      </c>
      <c r="BM73" s="26">
        <f t="shared" si="51"/>
        <v>-7.0528149632834106E-3</v>
      </c>
      <c r="BO73" s="238" t="str">
        <f t="shared" si="58"/>
        <v>489.778819368446i</v>
      </c>
      <c r="BP73" s="238" t="str">
        <f t="shared" si="59"/>
        <v>0.999999051149303-0.000977203206131506i</v>
      </c>
      <c r="BQ73" s="238">
        <f t="shared" si="60"/>
        <v>-4.0944190727635577E-6</v>
      </c>
      <c r="BR73" s="238">
        <f t="shared" si="61"/>
        <v>-5.5989654741804139E-2</v>
      </c>
    </row>
    <row r="74" spans="1:70" x14ac:dyDescent="0.3">
      <c r="A74" s="93" t="s">
        <v>390</v>
      </c>
      <c r="B74" s="93">
        <f>1/(PI()*((1+B71/B73)*(1-B21)-0.5))</f>
        <v>7.9769126979069821E-2</v>
      </c>
      <c r="V74" s="24">
        <v>1.7</v>
      </c>
      <c r="W74" s="32">
        <f t="shared" si="76"/>
        <v>501.18723362727235</v>
      </c>
      <c r="X74" s="25">
        <f t="shared" si="52"/>
        <v>31.450501351730402</v>
      </c>
      <c r="Y74" s="26">
        <f t="shared" si="62"/>
        <v>-1.3711943560775322</v>
      </c>
      <c r="Z74" s="26">
        <f t="shared" si="63"/>
        <v>-31.354374493459257</v>
      </c>
      <c r="AA74" s="26">
        <f t="shared" si="64"/>
        <v>8.8102249143315629E-6</v>
      </c>
      <c r="AB74" s="26">
        <f t="shared" si="65"/>
        <v>-8.1606340127787863E-2</v>
      </c>
      <c r="AC74" s="26">
        <f t="shared" si="77"/>
        <v>2.0844399113067119E-8</v>
      </c>
      <c r="AD74" s="26">
        <f t="shared" si="66"/>
        <v>3.9694028839774801E-3</v>
      </c>
      <c r="AE74" s="26">
        <f t="shared" si="78"/>
        <v>30.079315826722187</v>
      </c>
      <c r="AF74" s="26">
        <f t="shared" si="79"/>
        <v>-31.432011430703067</v>
      </c>
      <c r="AG74" s="26">
        <f t="shared" si="45"/>
        <v>64.037843837695164</v>
      </c>
      <c r="AH74" s="26">
        <f t="shared" si="67"/>
        <v>-94.314592197242902</v>
      </c>
      <c r="AI74" s="26">
        <f t="shared" si="68"/>
        <v>-89.998897463381525</v>
      </c>
      <c r="AJ74" s="26">
        <f t="shared" si="80"/>
        <v>4.0740290345906374</v>
      </c>
      <c r="AK74" s="26">
        <f t="shared" si="69"/>
        <v>51.273569281038831</v>
      </c>
      <c r="AL74" s="27">
        <f t="shared" si="70"/>
        <v>-1.550409928369309E-7</v>
      </c>
      <c r="AM74" s="26">
        <f t="shared" si="71"/>
        <v>-1.0825644117525691E-2</v>
      </c>
      <c r="AN74" s="26">
        <f t="shared" si="46"/>
        <v>-2.8383266989027198E-7</v>
      </c>
      <c r="AO74" s="26">
        <f t="shared" si="47"/>
        <v>-1.4647437917140623E-2</v>
      </c>
      <c r="AP74" s="26">
        <f t="shared" si="53"/>
        <v>-26.202719763830764</v>
      </c>
      <c r="AQ74" s="26">
        <f t="shared" si="54"/>
        <v>-38.750801264377358</v>
      </c>
      <c r="AR74" s="25">
        <f t="shared" si="48"/>
        <v>18.562359853877492</v>
      </c>
      <c r="AS74" s="25">
        <f t="shared" si="49"/>
        <v>-26.843517049310353</v>
      </c>
      <c r="AT74" s="56">
        <f t="shared" si="55"/>
        <v>3.8765960628914229</v>
      </c>
      <c r="AU74" s="57">
        <f t="shared" si="81"/>
        <v>-70.182812695080429</v>
      </c>
      <c r="AV74" s="26">
        <f t="shared" si="72"/>
        <v>1.0916186921382523E-12</v>
      </c>
      <c r="AW74" s="26">
        <f t="shared" si="73"/>
        <v>2.8715913232677473E-5</v>
      </c>
      <c r="AX74" s="27">
        <f t="shared" si="74"/>
        <v>-1.0916186921383896E-12</v>
      </c>
      <c r="AY74" s="26">
        <f t="shared" si="75"/>
        <v>-2.8715913232677473E-5</v>
      </c>
      <c r="AZ74" s="28">
        <f t="shared" si="82"/>
        <v>-1.3732490638087374E-25</v>
      </c>
      <c r="BA74" s="29">
        <f t="shared" si="83"/>
        <v>0</v>
      </c>
      <c r="BB74" s="5">
        <f t="shared" si="56"/>
        <v>3.8765917066013174</v>
      </c>
      <c r="BC74" s="5">
        <f t="shared" si="57"/>
        <v>-70.247323611700921</v>
      </c>
      <c r="BD74" s="5">
        <f t="shared" si="84"/>
        <v>109.75267638829908</v>
      </c>
      <c r="BE74" s="31"/>
      <c r="BF74" s="40">
        <f t="shared" si="85"/>
        <v>4</v>
      </c>
      <c r="BG74" s="40">
        <f t="shared" si="86"/>
        <v>-70</v>
      </c>
      <c r="BH74" s="40">
        <f t="shared" si="87"/>
        <v>110</v>
      </c>
      <c r="BL74" s="26">
        <f t="shared" si="50"/>
        <v>-6.8907108121602635E-8</v>
      </c>
      <c r="BM74" s="26">
        <f t="shared" si="51"/>
        <v>-7.2170961260628269E-3</v>
      </c>
      <c r="BO74" s="238" t="str">
        <f t="shared" si="58"/>
        <v>501.187233627272i</v>
      </c>
      <c r="BP74" s="238" t="str">
        <f t="shared" si="59"/>
        <v>0.999999006431392-0.000999965148438616i</v>
      </c>
      <c r="BQ74" s="238">
        <f t="shared" si="60"/>
        <v>-4.2873829974361117E-6</v>
      </c>
      <c r="BR74" s="238">
        <f t="shared" si="61"/>
        <v>-5.7293820494424184E-2</v>
      </c>
    </row>
    <row r="75" spans="1:70" x14ac:dyDescent="0.3">
      <c r="A75" s="93" t="s">
        <v>391</v>
      </c>
      <c r="B75" s="93">
        <f>PI()*D2</f>
        <v>6283185.307179586</v>
      </c>
      <c r="V75" s="24">
        <v>1.71</v>
      </c>
      <c r="W75" s="30">
        <f t="shared" si="76"/>
        <v>512.86138399136485</v>
      </c>
      <c r="X75" s="25">
        <f t="shared" si="52"/>
        <v>31.450501351730402</v>
      </c>
      <c r="Y75" s="26">
        <f t="shared" si="62"/>
        <v>-1.4262585899425237</v>
      </c>
      <c r="Z75" s="26">
        <f t="shared" si="63"/>
        <v>-31.943653972235584</v>
      </c>
      <c r="AA75" s="26">
        <f t="shared" si="64"/>
        <v>9.2254375815667291E-6</v>
      </c>
      <c r="AB75" s="26">
        <f t="shared" si="65"/>
        <v>-8.3507193317174364E-2</v>
      </c>
      <c r="AC75" s="26">
        <f t="shared" si="77"/>
        <v>2.1826767215451644E-8</v>
      </c>
      <c r="AD75" s="26">
        <f t="shared" si="66"/>
        <v>4.0618621544069086E-3</v>
      </c>
      <c r="AE75" s="26">
        <f t="shared" si="78"/>
        <v>30.024252009052226</v>
      </c>
      <c r="AF75" s="26">
        <f t="shared" si="79"/>
        <v>-32.023099303398347</v>
      </c>
      <c r="AG75" s="26">
        <f t="shared" si="45"/>
        <v>64.037843837695164</v>
      </c>
      <c r="AH75" s="26">
        <f t="shared" si="67"/>
        <v>-94.514592197170515</v>
      </c>
      <c r="AI75" s="26">
        <f t="shared" si="68"/>
        <v>-89.998922560178954</v>
      </c>
      <c r="AJ75" s="26">
        <f t="shared" si="80"/>
        <v>4.1968465281307603</v>
      </c>
      <c r="AK75" s="26">
        <f t="shared" si="69"/>
        <v>51.915795875370449</v>
      </c>
      <c r="AL75" s="27">
        <f t="shared" si="70"/>
        <v>-1.6234785069093402E-7</v>
      </c>
      <c r="AM75" s="26">
        <f t="shared" si="71"/>
        <v>-1.1077805756176728E-2</v>
      </c>
      <c r="AN75" s="26">
        <f t="shared" si="46"/>
        <v>-2.9720929153793413E-7</v>
      </c>
      <c r="AO75" s="26">
        <f t="shared" si="47"/>
        <v>-1.4988620560088681E-2</v>
      </c>
      <c r="AP75" s="26">
        <f t="shared" si="53"/>
        <v>-26.279902290901731</v>
      </c>
      <c r="AQ75" s="26">
        <f t="shared" si="54"/>
        <v>-38.109193111124775</v>
      </c>
      <c r="AR75" s="25">
        <f t="shared" si="48"/>
        <v>18.562359853877492</v>
      </c>
      <c r="AS75" s="25">
        <f t="shared" si="49"/>
        <v>-26.843517049310353</v>
      </c>
      <c r="AT75" s="56">
        <f t="shared" si="55"/>
        <v>3.7443497181504952</v>
      </c>
      <c r="AU75" s="57">
        <f t="shared" si="81"/>
        <v>-70.132292414523121</v>
      </c>
      <c r="AV75" s="26">
        <f t="shared" si="72"/>
        <v>1.141763720399017E-12</v>
      </c>
      <c r="AW75" s="26">
        <f t="shared" si="73"/>
        <v>2.9384792777940909E-5</v>
      </c>
      <c r="AX75" s="27">
        <f t="shared" si="74"/>
        <v>-1.1417637203991668E-12</v>
      </c>
      <c r="AY75" s="26">
        <f t="shared" si="75"/>
        <v>-2.9384792777940909E-5</v>
      </c>
      <c r="AZ75" s="28">
        <f t="shared" si="82"/>
        <v>-1.4984570666854163E-25</v>
      </c>
      <c r="BA75" s="29">
        <f t="shared" si="83"/>
        <v>0</v>
      </c>
      <c r="BB75" s="5">
        <f t="shared" si="56"/>
        <v>3.7443451565548611</v>
      </c>
      <c r="BC75" s="5">
        <f t="shared" si="57"/>
        <v>-70.198305982521248</v>
      </c>
      <c r="BD75" s="5">
        <f t="shared" si="84"/>
        <v>109.80169401747875</v>
      </c>
      <c r="BE75" s="41"/>
      <c r="BF75" s="40">
        <f t="shared" si="85"/>
        <v>4</v>
      </c>
      <c r="BG75" s="40">
        <f t="shared" si="86"/>
        <v>-70</v>
      </c>
      <c r="BH75" s="40">
        <f t="shared" si="87"/>
        <v>110</v>
      </c>
      <c r="BL75" s="26">
        <f t="shared" si="50"/>
        <v>-7.2154600468196844E-8</v>
      </c>
      <c r="BM75" s="26">
        <f t="shared" si="51"/>
        <v>-7.3852038885758768E-3</v>
      </c>
      <c r="BO75" s="238" t="str">
        <f t="shared" si="58"/>
        <v>512.861383991365i</v>
      </c>
      <c r="BP75" s="238" t="str">
        <f t="shared" si="59"/>
        <v>0.999998959605994-0.00102325728131458i</v>
      </c>
      <c r="BQ75" s="238">
        <f t="shared" si="60"/>
        <v>-4.4894410338007721E-6</v>
      </c>
      <c r="BR75" s="238">
        <f t="shared" si="61"/>
        <v>-5.8628364109556255E-2</v>
      </c>
    </row>
    <row r="76" spans="1:70" x14ac:dyDescent="0.3">
      <c r="A76" s="93" t="s">
        <v>392</v>
      </c>
      <c r="B76" s="93">
        <f>1/B75/B75</f>
        <v>2.5330295910584448E-14</v>
      </c>
      <c r="V76" s="24">
        <v>1.72</v>
      </c>
      <c r="W76" s="32">
        <f t="shared" si="76"/>
        <v>524.80746024977282</v>
      </c>
      <c r="X76" s="25">
        <f t="shared" si="52"/>
        <v>31.450501351730402</v>
      </c>
      <c r="Y76" s="26">
        <f t="shared" si="62"/>
        <v>-1.4831792798627406</v>
      </c>
      <c r="Z76" s="26">
        <f t="shared" si="63"/>
        <v>-32.538935255761558</v>
      </c>
      <c r="AA76" s="26">
        <f t="shared" si="64"/>
        <v>9.6602185754592617E-6</v>
      </c>
      <c r="AB76" s="26">
        <f t="shared" si="65"/>
        <v>-8.545232287489625E-2</v>
      </c>
      <c r="AC76" s="26">
        <f t="shared" si="77"/>
        <v>2.2855430750617662E-8</v>
      </c>
      <c r="AD76" s="26">
        <f t="shared" si="66"/>
        <v>4.156475077886833E-3</v>
      </c>
      <c r="AE76" s="26">
        <f t="shared" si="78"/>
        <v>29.967331754941672</v>
      </c>
      <c r="AF76" s="26">
        <f t="shared" si="79"/>
        <v>-32.620231103558567</v>
      </c>
      <c r="AG76" s="26">
        <f t="shared" si="45"/>
        <v>64.037843837695164</v>
      </c>
      <c r="AH76" s="26">
        <f t="shared" si="67"/>
        <v>-94.71459219710141</v>
      </c>
      <c r="AI76" s="26">
        <f t="shared" si="68"/>
        <v>-89.998947085703534</v>
      </c>
      <c r="AJ76" s="26">
        <f t="shared" si="80"/>
        <v>4.3218348460424822</v>
      </c>
      <c r="AK76" s="26">
        <f t="shared" si="69"/>
        <v>52.55449731553302</v>
      </c>
      <c r="AL76" s="27">
        <f t="shared" si="70"/>
        <v>-1.6999906796746805E-7</v>
      </c>
      <c r="AM76" s="26">
        <f t="shared" si="71"/>
        <v>-1.133584099348605E-2</v>
      </c>
      <c r="AN76" s="26">
        <f t="shared" si="46"/>
        <v>-3.1121633266674642E-7</v>
      </c>
      <c r="AO76" s="26">
        <f t="shared" si="47"/>
        <v>-1.5337750366604673E-2</v>
      </c>
      <c r="AP76" s="26">
        <f t="shared" si="53"/>
        <v>-26.354913994579167</v>
      </c>
      <c r="AQ76" s="26">
        <f t="shared" si="54"/>
        <v>-37.471123361530609</v>
      </c>
      <c r="AR76" s="25">
        <f t="shared" si="48"/>
        <v>18.562359853877492</v>
      </c>
      <c r="AS76" s="25">
        <f t="shared" si="49"/>
        <v>-26.843517049310353</v>
      </c>
      <c r="AT76" s="56">
        <f t="shared" si="55"/>
        <v>3.6124177603625043</v>
      </c>
      <c r="AU76" s="57">
        <f t="shared" si="81"/>
        <v>-70.091354465089182</v>
      </c>
      <c r="AV76" s="26">
        <f t="shared" si="72"/>
        <v>1.1957660585259937E-12</v>
      </c>
      <c r="AW76" s="26">
        <f t="shared" si="73"/>
        <v>3.0069252529288943E-5</v>
      </c>
      <c r="AX76" s="27">
        <f t="shared" si="74"/>
        <v>-1.1957660585261585E-12</v>
      </c>
      <c r="AY76" s="26">
        <f t="shared" si="75"/>
        <v>-3.0069252529288943E-5</v>
      </c>
      <c r="AZ76" s="28">
        <f t="shared" si="82"/>
        <v>-1.6478988765704848E-25</v>
      </c>
      <c r="BA76" s="29">
        <f t="shared" si="83"/>
        <v>0</v>
      </c>
      <c r="BB76" s="5">
        <f t="shared" si="56"/>
        <v>3.6124129837856054</v>
      </c>
      <c r="BC76" s="5">
        <f t="shared" si="57"/>
        <v>-70.158905685647156</v>
      </c>
      <c r="BD76" s="5">
        <f t="shared" si="84"/>
        <v>109.84109431435284</v>
      </c>
      <c r="BE76" s="31"/>
      <c r="BF76" s="40">
        <f t="shared" si="85"/>
        <v>4</v>
      </c>
      <c r="BG76" s="40">
        <f t="shared" si="86"/>
        <v>-70</v>
      </c>
      <c r="BH76" s="40">
        <f t="shared" si="87"/>
        <v>110</v>
      </c>
      <c r="BL76" s="26">
        <f t="shared" si="50"/>
        <v>-7.555514122955187E-8</v>
      </c>
      <c r="BM76" s="26">
        <f t="shared" si="51"/>
        <v>-7.5572273837718274E-3</v>
      </c>
      <c r="BO76" s="238" t="str">
        <f t="shared" si="58"/>
        <v>524.807460249773i</v>
      </c>
      <c r="BP76" s="238" t="str">
        <f t="shared" si="59"/>
        <v>0.999998910573788-0.00104709195425697i</v>
      </c>
      <c r="BQ76" s="238">
        <f t="shared" si="60"/>
        <v>-4.7010217578157821E-6</v>
      </c>
      <c r="BR76" s="238">
        <f t="shared" si="61"/>
        <v>-5.999399317420518E-2</v>
      </c>
    </row>
    <row r="77" spans="1:70" x14ac:dyDescent="0.3">
      <c r="A77" s="93" t="s">
        <v>393</v>
      </c>
      <c r="B77" s="93">
        <f>1/B74/B75</f>
        <v>1.9951947466299229E-6</v>
      </c>
      <c r="V77" s="24">
        <v>1.73</v>
      </c>
      <c r="W77" s="30">
        <f t="shared" si="76"/>
        <v>537.03179637025289</v>
      </c>
      <c r="X77" s="25">
        <f t="shared" si="52"/>
        <v>31.450501351730402</v>
      </c>
      <c r="Y77" s="26">
        <f t="shared" si="62"/>
        <v>-1.5419936152638203</v>
      </c>
      <c r="Z77" s="26">
        <f t="shared" si="63"/>
        <v>-33.140019895108026</v>
      </c>
      <c r="AA77" s="26">
        <f t="shared" si="64"/>
        <v>1.0115490120783333E-5</v>
      </c>
      <c r="AB77" s="26">
        <f t="shared" si="65"/>
        <v>-8.744276011644693E-2</v>
      </c>
      <c r="AC77" s="26">
        <f t="shared" si="77"/>
        <v>2.3932572955926976E-8</v>
      </c>
      <c r="AD77" s="26">
        <f t="shared" si="66"/>
        <v>4.2532918194395615E-3</v>
      </c>
      <c r="AE77" s="26">
        <f t="shared" si="78"/>
        <v>29.908517875889274</v>
      </c>
      <c r="AF77" s="26">
        <f t="shared" si="79"/>
        <v>-33.223209363405033</v>
      </c>
      <c r="AG77" s="26">
        <f t="shared" si="45"/>
        <v>64.037843837695164</v>
      </c>
      <c r="AH77" s="26">
        <f t="shared" si="67"/>
        <v>-94.914592197035404</v>
      </c>
      <c r="AI77" s="26">
        <f t="shared" si="68"/>
        <v>-89.998971052959007</v>
      </c>
      <c r="AJ77" s="26">
        <f t="shared" si="80"/>
        <v>4.4489691567851883</v>
      </c>
      <c r="AK77" s="26">
        <f t="shared" si="69"/>
        <v>53.189377330937155</v>
      </c>
      <c r="AL77" s="27">
        <f t="shared" si="70"/>
        <v>-1.7801087719202025E-7</v>
      </c>
      <c r="AM77" s="26">
        <f t="shared" si="71"/>
        <v>-1.1599886643110067E-2</v>
      </c>
      <c r="AN77" s="26">
        <f t="shared" si="46"/>
        <v>-3.2588350613877302E-7</v>
      </c>
      <c r="AO77" s="26">
        <f t="shared" si="47"/>
        <v>-1.5695012449829515E-2</v>
      </c>
      <c r="AP77" s="26">
        <f t="shared" si="53"/>
        <v>-26.427779706449435</v>
      </c>
      <c r="AQ77" s="26">
        <f t="shared" si="54"/>
        <v>-36.836888621114795</v>
      </c>
      <c r="AR77" s="25">
        <f t="shared" si="48"/>
        <v>18.562359853877492</v>
      </c>
      <c r="AS77" s="25">
        <f t="shared" si="49"/>
        <v>-26.843517049310353</v>
      </c>
      <c r="AT77" s="56">
        <f t="shared" si="55"/>
        <v>3.4807381694398387</v>
      </c>
      <c r="AU77" s="57">
        <f t="shared" si="81"/>
        <v>-70.060097984519828</v>
      </c>
      <c r="AV77" s="26">
        <f t="shared" si="72"/>
        <v>1.2536257065191828E-12</v>
      </c>
      <c r="AW77" s="26">
        <f t="shared" si="73"/>
        <v>3.0769655396341571E-5</v>
      </c>
      <c r="AX77" s="27">
        <f t="shared" si="74"/>
        <v>-1.2536257065193637E-12</v>
      </c>
      <c r="AY77" s="26">
        <f t="shared" si="75"/>
        <v>-3.0769655396341571E-5</v>
      </c>
      <c r="AZ77" s="28">
        <f t="shared" si="82"/>
        <v>-1.809457589959748E-25</v>
      </c>
      <c r="BA77" s="29">
        <f t="shared" si="83"/>
        <v>0</v>
      </c>
      <c r="BB77" s="5">
        <f t="shared" si="56"/>
        <v>3.4807331677499258</v>
      </c>
      <c r="BC77" s="5">
        <f t="shared" si="57"/>
        <v>-70.129222674097491</v>
      </c>
      <c r="BD77" s="5">
        <f t="shared" si="84"/>
        <v>109.87077732590251</v>
      </c>
      <c r="BE77" s="41"/>
      <c r="BF77" s="40">
        <f t="shared" si="85"/>
        <v>3</v>
      </c>
      <c r="BG77" s="40">
        <f t="shared" si="86"/>
        <v>-70</v>
      </c>
      <c r="BH77" s="40">
        <f t="shared" si="87"/>
        <v>110</v>
      </c>
      <c r="BL77" s="26">
        <f t="shared" si="50"/>
        <v>-7.9115945504017933E-8</v>
      </c>
      <c r="BM77" s="26">
        <f t="shared" si="51"/>
        <v>-7.7332578207724148E-3</v>
      </c>
      <c r="BO77" s="238" t="str">
        <f t="shared" si="58"/>
        <v>537.031796370253i</v>
      </c>
      <c r="BP77" s="238" t="str">
        <f t="shared" si="59"/>
        <v>0.99999885923077-0.00107148180440384i</v>
      </c>
      <c r="BQ77" s="238">
        <f t="shared" si="60"/>
        <v>-4.9225739674699756E-6</v>
      </c>
      <c r="BR77" s="238">
        <f t="shared" si="61"/>
        <v>-6.1391431756885065E-2</v>
      </c>
    </row>
    <row r="78" spans="1:70" x14ac:dyDescent="0.3">
      <c r="A78" s="93"/>
      <c r="B78" s="93"/>
      <c r="V78" s="24">
        <v>1.74</v>
      </c>
      <c r="W78" s="32">
        <f t="shared" si="76"/>
        <v>549.54087385762466</v>
      </c>
      <c r="X78" s="25">
        <f t="shared" si="52"/>
        <v>31.450501351730402</v>
      </c>
      <c r="Y78" s="26">
        <f t="shared" si="62"/>
        <v>-1.6027378470649658</v>
      </c>
      <c r="Z78" s="26">
        <f t="shared" si="63"/>
        <v>-33.746697341862067</v>
      </c>
      <c r="AA78" s="26">
        <f t="shared" si="64"/>
        <v>1.0592217900307599E-5</v>
      </c>
      <c r="AB78" s="26">
        <f t="shared" si="65"/>
        <v>-8.9479560378770195E-2</v>
      </c>
      <c r="AC78" s="26">
        <f t="shared" si="77"/>
        <v>2.5060481216105632E-8</v>
      </c>
      <c r="AD78" s="26">
        <f t="shared" si="66"/>
        <v>4.3523637125807771E-3</v>
      </c>
      <c r="AE78" s="26">
        <f t="shared" si="78"/>
        <v>29.847774121943818</v>
      </c>
      <c r="AF78" s="26">
        <f t="shared" si="79"/>
        <v>-33.831824538528259</v>
      </c>
      <c r="AG78" s="26">
        <f t="shared" si="45"/>
        <v>64.037843837695164</v>
      </c>
      <c r="AH78" s="26">
        <f t="shared" si="67"/>
        <v>-95.114592196972353</v>
      </c>
      <c r="AI78" s="26">
        <f t="shared" si="68"/>
        <v>-89.998994474653145</v>
      </c>
      <c r="AJ78" s="26">
        <f t="shared" si="80"/>
        <v>4.5782228177851234</v>
      </c>
      <c r="AK78" s="26">
        <f t="shared" si="69"/>
        <v>53.820148948527169</v>
      </c>
      <c r="AL78" s="27">
        <f t="shared" si="70"/>
        <v>-1.8640026981591362E-7</v>
      </c>
      <c r="AM78" s="26">
        <f t="shared" si="71"/>
        <v>-1.187008270550239E-2</v>
      </c>
      <c r="AN78" s="26">
        <f t="shared" si="46"/>
        <v>-3.4124192309130617E-7</v>
      </c>
      <c r="AO78" s="26">
        <f t="shared" si="47"/>
        <v>-1.6060596234737465E-2</v>
      </c>
      <c r="AP78" s="26">
        <f t="shared" si="53"/>
        <v>-26.498526069134257</v>
      </c>
      <c r="AQ78" s="26">
        <f t="shared" si="54"/>
        <v>-36.206776205066213</v>
      </c>
      <c r="AR78" s="25">
        <f t="shared" si="48"/>
        <v>18.562359853877492</v>
      </c>
      <c r="AS78" s="25">
        <f t="shared" si="49"/>
        <v>-26.843517049310353</v>
      </c>
      <c r="AT78" s="56">
        <f t="shared" si="55"/>
        <v>3.3492480528095605</v>
      </c>
      <c r="AU78" s="57">
        <f t="shared" si="81"/>
        <v>-70.038600743594472</v>
      </c>
      <c r="AV78" s="26">
        <f t="shared" si="72"/>
        <v>1.3114853545123715E-12</v>
      </c>
      <c r="AW78" s="26">
        <f t="shared" si="73"/>
        <v>3.1486372741969881E-5</v>
      </c>
      <c r="AX78" s="27">
        <f t="shared" si="74"/>
        <v>-1.3114853545125696E-12</v>
      </c>
      <c r="AY78" s="26">
        <f t="shared" si="75"/>
        <v>-3.1486372741969881E-5</v>
      </c>
      <c r="AZ78" s="28">
        <f t="shared" si="82"/>
        <v>-1.9811137229358402E-25</v>
      </c>
      <c r="BA78" s="29">
        <f t="shared" si="83"/>
        <v>0</v>
      </c>
      <c r="BB78" s="5">
        <f t="shared" si="56"/>
        <v>3.3492428153974054</v>
      </c>
      <c r="BC78" s="5">
        <f t="shared" si="57"/>
        <v>-70.109335552919205</v>
      </c>
      <c r="BD78" s="5">
        <f t="shared" si="84"/>
        <v>109.89066444708079</v>
      </c>
      <c r="BE78" s="31"/>
      <c r="BF78" s="40">
        <f t="shared" si="85"/>
        <v>3</v>
      </c>
      <c r="BG78" s="40">
        <f t="shared" si="86"/>
        <v>-70</v>
      </c>
      <c r="BH78" s="40">
        <f t="shared" si="87"/>
        <v>110</v>
      </c>
      <c r="BL78" s="26">
        <f t="shared" si="50"/>
        <v>-8.2844565904582214E-8</v>
      </c>
      <c r="BM78" s="26">
        <f t="shared" si="51"/>
        <v>-7.9133885332320752E-3</v>
      </c>
      <c r="BO78" s="238" t="str">
        <f t="shared" si="58"/>
        <v>549.540873857625i</v>
      </c>
      <c r="BP78" s="238" t="str">
        <f t="shared" si="59"/>
        <v>0.999998805468037-0.00109643976323261i</v>
      </c>
      <c r="BQ78" s="238">
        <f t="shared" si="60"/>
        <v>-5.1545675892586439E-6</v>
      </c>
      <c r="BR78" s="238">
        <f t="shared" si="61"/>
        <v>-6.2821420791503116E-2</v>
      </c>
    </row>
    <row r="79" spans="1:70" x14ac:dyDescent="0.3">
      <c r="A79" s="93"/>
      <c r="B79" s="93"/>
      <c r="V79" s="24">
        <v>1.75</v>
      </c>
      <c r="W79" s="30">
        <f t="shared" si="76"/>
        <v>562.34132519034915</v>
      </c>
      <c r="X79" s="25">
        <f t="shared" si="52"/>
        <v>31.450501351730402</v>
      </c>
      <c r="Y79" s="26">
        <f t="shared" si="62"/>
        <v>-1.6654471731375939</v>
      </c>
      <c r="Z79" s="26">
        <f t="shared" si="63"/>
        <v>-34.358745107401738</v>
      </c>
      <c r="AA79" s="26">
        <f t="shared" si="64"/>
        <v>1.1091413114561331E-5</v>
      </c>
      <c r="AB79" s="26">
        <f t="shared" si="65"/>
        <v>-9.1563803579721978E-2</v>
      </c>
      <c r="AC79" s="26">
        <f t="shared" si="77"/>
        <v>2.6241545134588739E-8</v>
      </c>
      <c r="AD79" s="26">
        <f t="shared" si="66"/>
        <v>4.4537432865372232E-3</v>
      </c>
      <c r="AE79" s="26">
        <f t="shared" si="78"/>
        <v>29.785065296247467</v>
      </c>
      <c r="AF79" s="26">
        <f t="shared" si="79"/>
        <v>-34.445855167694923</v>
      </c>
      <c r="AG79" s="26">
        <f t="shared" si="45"/>
        <v>64.037843837695164</v>
      </c>
      <c r="AH79" s="26">
        <f t="shared" si="67"/>
        <v>-95.314592196912145</v>
      </c>
      <c r="AI79" s="26">
        <f t="shared" si="68"/>
        <v>-89.999017363204445</v>
      </c>
      <c r="AJ79" s="26">
        <f t="shared" si="80"/>
        <v>4.7095674758464154</v>
      </c>
      <c r="AK79" s="26">
        <f t="shared" si="69"/>
        <v>54.446535040017473</v>
      </c>
      <c r="AL79" s="27">
        <f t="shared" si="70"/>
        <v>-1.9518504346836494E-7</v>
      </c>
      <c r="AM79" s="26">
        <f t="shared" si="71"/>
        <v>-1.2146572442143665E-2</v>
      </c>
      <c r="AN79" s="26">
        <f t="shared" si="46"/>
        <v>-3.5732415851117281E-7</v>
      </c>
      <c r="AO79" s="26">
        <f t="shared" si="47"/>
        <v>-1.643469555857123E-2</v>
      </c>
      <c r="AP79" s="26">
        <f t="shared" si="53"/>
        <v>-26.567181435879768</v>
      </c>
      <c r="AQ79" s="26">
        <f t="shared" si="54"/>
        <v>-35.581063591187686</v>
      </c>
      <c r="AR79" s="25">
        <f t="shared" si="48"/>
        <v>18.562359853877492</v>
      </c>
      <c r="AS79" s="25">
        <f t="shared" si="49"/>
        <v>-26.843517049310353</v>
      </c>
      <c r="AT79" s="56">
        <f t="shared" si="55"/>
        <v>3.2178838603676994</v>
      </c>
      <c r="AU79" s="57">
        <f t="shared" si="81"/>
        <v>-70.026918758882601</v>
      </c>
      <c r="AV79" s="26">
        <f t="shared" si="72"/>
        <v>1.3732023123717724E-12</v>
      </c>
      <c r="AW79" s="26">
        <f t="shared" si="73"/>
        <v>3.2219784579197371E-5</v>
      </c>
      <c r="AX79" s="27">
        <f t="shared" si="74"/>
        <v>-1.3732023123719893E-12</v>
      </c>
      <c r="AY79" s="26">
        <f t="shared" si="75"/>
        <v>-3.2219784579197371E-5</v>
      </c>
      <c r="AZ79" s="28">
        <f t="shared" si="82"/>
        <v>-2.1689257272508587E-25</v>
      </c>
      <c r="BA79" s="29">
        <f t="shared" si="83"/>
        <v>0</v>
      </c>
      <c r="BB79" s="5">
        <f t="shared" si="56"/>
        <v>3.217878376124065</v>
      </c>
      <c r="BC79" s="5">
        <f t="shared" si="57"/>
        <v>-70.099301192381603</v>
      </c>
      <c r="BD79" s="5">
        <f t="shared" si="84"/>
        <v>109.9006988076184</v>
      </c>
      <c r="BE79" s="41"/>
      <c r="BF79" s="40">
        <f t="shared" si="85"/>
        <v>3</v>
      </c>
      <c r="BG79" s="40">
        <f t="shared" si="86"/>
        <v>-70</v>
      </c>
      <c r="BH79" s="40">
        <f t="shared" si="87"/>
        <v>110</v>
      </c>
      <c r="BL79" s="26">
        <f t="shared" si="50"/>
        <v>-8.6748909916765536E-8</v>
      </c>
      <c r="BM79" s="26">
        <f t="shared" si="51"/>
        <v>-8.0977150288246199E-3</v>
      </c>
      <c r="BO79" s="238" t="str">
        <f t="shared" si="58"/>
        <v>562.341325190349i</v>
      </c>
      <c r="BP79" s="238" t="str">
        <f t="shared" si="59"/>
        <v>0.99999874917155-0.00112197906341483i</v>
      </c>
      <c r="BQ79" s="238">
        <f t="shared" si="60"/>
        <v>-5.3974947244877109E-6</v>
      </c>
      <c r="BR79" s="238">
        <f t="shared" si="61"/>
        <v>-6.4284718470179678E-2</v>
      </c>
    </row>
    <row r="80" spans="1:70" x14ac:dyDescent="0.3">
      <c r="A80" s="93"/>
      <c r="B80" s="93"/>
      <c r="V80" s="24">
        <v>1.76</v>
      </c>
      <c r="W80" s="32">
        <f t="shared" si="76"/>
        <v>575.43993733715695</v>
      </c>
      <c r="X80" s="25">
        <f t="shared" si="52"/>
        <v>31.450501351730402</v>
      </c>
      <c r="Y80" s="26">
        <f t="shared" si="62"/>
        <v>-1.7301556236234097</v>
      </c>
      <c r="Z80" s="26">
        <f t="shared" si="63"/>
        <v>-34.975928977130643</v>
      </c>
      <c r="AA80" s="26">
        <f t="shared" si="64"/>
        <v>1.1614134611028505E-5</v>
      </c>
      <c r="AB80" s="26">
        <f t="shared" si="65"/>
        <v>-9.369659479055864E-2</v>
      </c>
      <c r="AC80" s="26">
        <f t="shared" si="77"/>
        <v>2.7478270034104799E-8</v>
      </c>
      <c r="AD80" s="26">
        <f t="shared" si="66"/>
        <v>4.5574842940983885E-3</v>
      </c>
      <c r="AE80" s="26">
        <f t="shared" si="78"/>
        <v>29.720357369719871</v>
      </c>
      <c r="AF80" s="26">
        <f t="shared" si="79"/>
        <v>-35.065068087627104</v>
      </c>
      <c r="AG80" s="26">
        <f t="shared" si="45"/>
        <v>64.037843837695164</v>
      </c>
      <c r="AH80" s="26">
        <f t="shared" si="67"/>
        <v>-95.514592196854665</v>
      </c>
      <c r="AI80" s="26">
        <f t="shared" si="68"/>
        <v>-89.999039730748692</v>
      </c>
      <c r="AJ80" s="26">
        <f t="shared" si="80"/>
        <v>4.8429731718595708</v>
      </c>
      <c r="AK80" s="26">
        <f t="shared" si="69"/>
        <v>55.068268814457632</v>
      </c>
      <c r="AL80" s="27">
        <f t="shared" si="70"/>
        <v>-2.0438383281497599E-7</v>
      </c>
      <c r="AM80" s="26">
        <f t="shared" si="71"/>
        <v>-1.2429502451500499E-2</v>
      </c>
      <c r="AN80" s="26">
        <f t="shared" si="46"/>
        <v>-3.7416432548799223E-7</v>
      </c>
      <c r="AO80" s="26">
        <f t="shared" si="47"/>
        <v>-1.6817508773616423E-2</v>
      </c>
      <c r="AP80" s="26">
        <f t="shared" si="53"/>
        <v>-26.633775765848092</v>
      </c>
      <c r="AQ80" s="26">
        <f t="shared" si="54"/>
        <v>-34.960017927516176</v>
      </c>
      <c r="AR80" s="25">
        <f t="shared" si="48"/>
        <v>18.562359853877492</v>
      </c>
      <c r="AS80" s="25">
        <f t="shared" si="49"/>
        <v>-26.843517049310353</v>
      </c>
      <c r="AT80" s="56">
        <f t="shared" si="55"/>
        <v>3.0865816038717782</v>
      </c>
      <c r="AU80" s="57">
        <f t="shared" si="81"/>
        <v>-70.025086015143273</v>
      </c>
      <c r="AV80" s="26">
        <f t="shared" si="72"/>
        <v>1.4387765800973853E-12</v>
      </c>
      <c r="AW80" s="26">
        <f t="shared" si="73"/>
        <v>3.2970279772688013E-5</v>
      </c>
      <c r="AX80" s="27">
        <f t="shared" si="74"/>
        <v>-1.4387765800976236E-12</v>
      </c>
      <c r="AY80" s="26">
        <f t="shared" si="75"/>
        <v>-3.2970279772688013E-5</v>
      </c>
      <c r="AZ80" s="28">
        <f t="shared" si="82"/>
        <v>-2.3829910224916325E-25</v>
      </c>
      <c r="BA80" s="29">
        <f t="shared" si="83"/>
        <v>0</v>
      </c>
      <c r="BB80" s="5">
        <f t="shared" si="56"/>
        <v>3.0865758611638641</v>
      </c>
      <c r="BC80" s="5">
        <f t="shared" si="57"/>
        <v>-70.099154450828379</v>
      </c>
      <c r="BD80" s="5">
        <f t="shared" si="84"/>
        <v>109.90084554917162</v>
      </c>
      <c r="BE80" s="31"/>
      <c r="BF80" s="40">
        <f t="shared" si="85"/>
        <v>3</v>
      </c>
      <c r="BG80" s="40">
        <f t="shared" si="86"/>
        <v>-70</v>
      </c>
      <c r="BH80" s="40">
        <f t="shared" si="87"/>
        <v>110</v>
      </c>
      <c r="BL80" s="26">
        <f t="shared" si="50"/>
        <v>-9.0837259185174195E-8</v>
      </c>
      <c r="BM80" s="26">
        <f t="shared" si="51"/>
        <v>-8.2863350398825874E-3</v>
      </c>
      <c r="BO80" s="238" t="str">
        <f t="shared" si="58"/>
        <v>575.439937337157i</v>
      </c>
      <c r="BP80" s="238" t="str">
        <f t="shared" si="59"/>
        <v>0.999998690221897-0.00114811324583058i</v>
      </c>
      <c r="BQ80" s="238">
        <f t="shared" si="60"/>
        <v>-5.651870655076947E-6</v>
      </c>
      <c r="BR80" s="238">
        <f t="shared" si="61"/>
        <v>-6.5782100645219291E-2</v>
      </c>
    </row>
    <row r="81" spans="22:70" x14ac:dyDescent="0.3">
      <c r="V81" s="24">
        <v>1.77</v>
      </c>
      <c r="W81" s="30">
        <f t="shared" si="76"/>
        <v>588.84365535558948</v>
      </c>
      <c r="X81" s="25">
        <f t="shared" si="52"/>
        <v>31.450501351730402</v>
      </c>
      <c r="Y81" s="26">
        <f t="shared" si="62"/>
        <v>-1.796895946808754</v>
      </c>
      <c r="Z81" s="26">
        <f t="shared" si="63"/>
        <v>-35.598003280774201</v>
      </c>
      <c r="AA81" s="26">
        <f t="shared" si="64"/>
        <v>1.2161491146415133E-5</v>
      </c>
      <c r="AB81" s="26">
        <f t="shared" si="65"/>
        <v>-9.5879064821755233E-2</v>
      </c>
      <c r="AC81" s="26">
        <f t="shared" si="77"/>
        <v>2.8773282742640226E-8</v>
      </c>
      <c r="AD81" s="26">
        <f t="shared" si="66"/>
        <v>4.6636417401169378E-3</v>
      </c>
      <c r="AE81" s="26">
        <f t="shared" si="78"/>
        <v>29.653617595186077</v>
      </c>
      <c r="AF81" s="26">
        <f t="shared" si="79"/>
        <v>-35.689218703855843</v>
      </c>
      <c r="AG81" s="26">
        <f t="shared" si="45"/>
        <v>64.037843837695164</v>
      </c>
      <c r="AH81" s="26">
        <f t="shared" si="67"/>
        <v>-95.714592196799771</v>
      </c>
      <c r="AI81" s="26">
        <f t="shared" si="68"/>
        <v>-89.999061589145469</v>
      </c>
      <c r="AJ81" s="26">
        <f t="shared" si="80"/>
        <v>4.9784084490322034</v>
      </c>
      <c r="AK81" s="26">
        <f t="shared" si="69"/>
        <v>55.685094254848728</v>
      </c>
      <c r="AL81" s="27">
        <f t="shared" si="70"/>
        <v>-2.1401614716651869E-7</v>
      </c>
      <c r="AM81" s="26">
        <f t="shared" si="71"/>
        <v>-1.2719022746753659E-2</v>
      </c>
      <c r="AN81" s="26">
        <f t="shared" si="46"/>
        <v>-3.9179814657445526E-7</v>
      </c>
      <c r="AO81" s="26">
        <f t="shared" si="47"/>
        <v>-1.720923885237003E-2</v>
      </c>
      <c r="AP81" s="26">
        <f t="shared" si="53"/>
        <v>-26.698340515886699</v>
      </c>
      <c r="AQ81" s="26">
        <f t="shared" si="54"/>
        <v>-34.343895595895859</v>
      </c>
      <c r="AR81" s="25">
        <f t="shared" si="48"/>
        <v>18.562359853877492</v>
      </c>
      <c r="AS81" s="25">
        <f t="shared" si="49"/>
        <v>-26.843517049310353</v>
      </c>
      <c r="AT81" s="56">
        <f t="shared" si="55"/>
        <v>2.9552770792993783</v>
      </c>
      <c r="AU81" s="57">
        <f t="shared" si="81"/>
        <v>-70.033114299751702</v>
      </c>
      <c r="AV81" s="26">
        <f t="shared" si="72"/>
        <v>1.506279502756104E-12</v>
      </c>
      <c r="AW81" s="26">
        <f t="shared" si="73"/>
        <v>3.3738256244927391E-5</v>
      </c>
      <c r="AX81" s="27">
        <f t="shared" si="74"/>
        <v>-1.506279502756365E-12</v>
      </c>
      <c r="AY81" s="26">
        <f t="shared" si="75"/>
        <v>-3.3738256244927391E-5</v>
      </c>
      <c r="AZ81" s="28">
        <f t="shared" si="82"/>
        <v>-2.609173221236601E-25</v>
      </c>
      <c r="BA81" s="29">
        <f t="shared" si="83"/>
        <v>0</v>
      </c>
      <c r="BB81" s="5">
        <f t="shared" si="56"/>
        <v>2.955271065946167</v>
      </c>
      <c r="BC81" s="5">
        <f t="shared" si="57"/>
        <v>-70.108908009567358</v>
      </c>
      <c r="BD81" s="5">
        <f t="shared" si="84"/>
        <v>109.89109199043264</v>
      </c>
      <c r="BE81" s="41"/>
      <c r="BF81" s="40">
        <f t="shared" si="85"/>
        <v>3</v>
      </c>
      <c r="BG81" s="40">
        <f t="shared" si="86"/>
        <v>-70</v>
      </c>
      <c r="BH81" s="40">
        <f t="shared" si="87"/>
        <v>110</v>
      </c>
      <c r="BL81" s="26">
        <f t="shared" si="50"/>
        <v>-9.5118288800052176E-8</v>
      </c>
      <c r="BM81" s="26">
        <f t="shared" si="51"/>
        <v>-8.4793485752161692E-3</v>
      </c>
      <c r="BO81" s="238" t="str">
        <f t="shared" si="58"/>
        <v>588.843655355589i</v>
      </c>
      <c r="BP81" s="238" t="str">
        <f t="shared" si="59"/>
        <v>0.999998628494042-0.0011748561667461i</v>
      </c>
      <c r="BQ81" s="238">
        <f t="shared" si="60"/>
        <v>-5.9182349226530427E-6</v>
      </c>
      <c r="BR81" s="238">
        <f t="shared" si="61"/>
        <v>-6.7314361240439852E-2</v>
      </c>
    </row>
    <row r="82" spans="22:70" x14ac:dyDescent="0.3">
      <c r="V82" s="24">
        <v>1.78</v>
      </c>
      <c r="W82" s="32">
        <f t="shared" si="76"/>
        <v>602.55958607435821</v>
      </c>
      <c r="X82" s="25">
        <f t="shared" si="52"/>
        <v>31.450501351730402</v>
      </c>
      <c r="Y82" s="26">
        <f t="shared" si="62"/>
        <v>-1.8656994962825335</v>
      </c>
      <c r="Z82" s="26">
        <f t="shared" si="63"/>
        <v>-36.224711219409869</v>
      </c>
      <c r="AA82" s="26">
        <f t="shared" si="64"/>
        <v>1.2734643726058468E-5</v>
      </c>
      <c r="AB82" s="26">
        <f t="shared" si="65"/>
        <v>-9.8112370822462797E-2</v>
      </c>
      <c r="AC82" s="26">
        <f t="shared" si="77"/>
        <v>3.0129325807474317E-8</v>
      </c>
      <c r="AD82" s="26">
        <f t="shared" si="66"/>
        <v>4.7722719106729847E-3</v>
      </c>
      <c r="AE82" s="26">
        <f t="shared" si="78"/>
        <v>29.584814620220918</v>
      </c>
      <c r="AF82" s="26">
        <f t="shared" si="79"/>
        <v>-36.318051318321658</v>
      </c>
      <c r="AG82" s="26">
        <f t="shared" si="45"/>
        <v>64.037843837695164</v>
      </c>
      <c r="AH82" s="26">
        <f t="shared" si="67"/>
        <v>-95.914592196747321</v>
      </c>
      <c r="AI82" s="26">
        <f t="shared" si="68"/>
        <v>-89.999082949984398</v>
      </c>
      <c r="AJ82" s="26">
        <f t="shared" si="80"/>
        <v>5.115840463866772</v>
      </c>
      <c r="AK82" s="26">
        <f t="shared" si="69"/>
        <v>56.296766498058204</v>
      </c>
      <c r="AL82" s="27">
        <f t="shared" si="70"/>
        <v>-2.2410241580234129E-7</v>
      </c>
      <c r="AM82" s="26">
        <f t="shared" si="71"/>
        <v>-1.3015286835336745E-2</v>
      </c>
      <c r="AN82" s="26">
        <f t="shared" si="46"/>
        <v>-4.1026302418227972E-7</v>
      </c>
      <c r="AO82" s="26">
        <f t="shared" si="47"/>
        <v>-1.7610093495158356E-2</v>
      </c>
      <c r="AP82" s="26">
        <f t="shared" si="53"/>
        <v>-26.760908529550825</v>
      </c>
      <c r="AQ82" s="26">
        <f t="shared" si="54"/>
        <v>-33.732941832256685</v>
      </c>
      <c r="AR82" s="25">
        <f t="shared" si="48"/>
        <v>18.562359853877492</v>
      </c>
      <c r="AS82" s="25">
        <f t="shared" si="49"/>
        <v>-26.843517049310353</v>
      </c>
      <c r="AT82" s="56">
        <f t="shared" si="55"/>
        <v>2.8239060906700928</v>
      </c>
      <c r="AU82" s="57">
        <f t="shared" si="81"/>
        <v>-70.050993150578336</v>
      </c>
      <c r="AV82" s="26">
        <f t="shared" si="72"/>
        <v>1.5776397352810343E-12</v>
      </c>
      <c r="AW82" s="26">
        <f t="shared" si="73"/>
        <v>3.4524121187206398E-5</v>
      </c>
      <c r="AX82" s="27">
        <f t="shared" si="74"/>
        <v>-1.5776397352813208E-12</v>
      </c>
      <c r="AY82" s="26">
        <f t="shared" si="75"/>
        <v>-3.4524121187206398E-5</v>
      </c>
      <c r="AZ82" s="28">
        <f t="shared" si="82"/>
        <v>-2.8656476787420563E-25</v>
      </c>
      <c r="BA82" s="29">
        <f t="shared" si="83"/>
        <v>0</v>
      </c>
      <c r="BB82" s="5">
        <f t="shared" si="56"/>
        <v>2.8238997939164761</v>
      </c>
      <c r="BC82" s="5">
        <f t="shared" si="57"/>
        <v>-70.128552321223566</v>
      </c>
      <c r="BD82" s="5">
        <f t="shared" si="84"/>
        <v>109.87144767877643</v>
      </c>
      <c r="BE82" s="31"/>
      <c r="BF82" s="40">
        <f t="shared" si="85"/>
        <v>3</v>
      </c>
      <c r="BG82" s="40">
        <f t="shared" si="86"/>
        <v>-70</v>
      </c>
      <c r="BH82" s="40">
        <f t="shared" si="87"/>
        <v>110</v>
      </c>
      <c r="BL82" s="26">
        <f t="shared" si="50"/>
        <v>-9.9601075011903632E-8</v>
      </c>
      <c r="BM82" s="26">
        <f t="shared" si="51"/>
        <v>-8.6768579731390846E-3</v>
      </c>
      <c r="BO82" s="238" t="str">
        <f t="shared" si="58"/>
        <v>602.559586074358i</v>
      </c>
      <c r="BP82" s="238" t="str">
        <f t="shared" si="59"/>
        <v>0.99999856385705-0.00120222200515862i</v>
      </c>
      <c r="BQ82" s="238">
        <f t="shared" si="60"/>
        <v>-6.1971525416852508E-6</v>
      </c>
      <c r="BR82" s="238">
        <f t="shared" si="61"/>
        <v>-6.8882312672087942E-2</v>
      </c>
    </row>
    <row r="83" spans="22:70" x14ac:dyDescent="0.3">
      <c r="V83" s="24">
        <v>1.79</v>
      </c>
      <c r="W83" s="30">
        <f t="shared" si="76"/>
        <v>616.59500186148261</v>
      </c>
      <c r="X83" s="25">
        <f t="shared" si="52"/>
        <v>31.450501351730402</v>
      </c>
      <c r="Y83" s="26">
        <f t="shared" si="62"/>
        <v>-1.9365961201289361</v>
      </c>
      <c r="Z83" s="26">
        <f t="shared" si="63"/>
        <v>-36.855785249441567</v>
      </c>
      <c r="AA83" s="26">
        <f t="shared" si="64"/>
        <v>1.3334808072551331E-5</v>
      </c>
      <c r="AB83" s="26">
        <f t="shared" si="65"/>
        <v>-0.10039769689392371</v>
      </c>
      <c r="AC83" s="26">
        <f t="shared" si="77"/>
        <v>3.1549276781728225E-8</v>
      </c>
      <c r="AD83" s="26">
        <f t="shared" si="66"/>
        <v>4.8834324029177279E-3</v>
      </c>
      <c r="AE83" s="26">
        <f t="shared" si="78"/>
        <v>29.513918597958817</v>
      </c>
      <c r="AF83" s="26">
        <f t="shared" si="79"/>
        <v>-36.951299513932568</v>
      </c>
      <c r="AG83" s="26">
        <f t="shared" si="45"/>
        <v>64.037843837695164</v>
      </c>
      <c r="AH83" s="26">
        <f t="shared" si="67"/>
        <v>-96.114592196697259</v>
      </c>
      <c r="AI83" s="26">
        <f t="shared" si="68"/>
        <v>-89.999103824591288</v>
      </c>
      <c r="AJ83" s="26">
        <f t="shared" si="80"/>
        <v>5.2552350991188757</v>
      </c>
      <c r="AK83" s="26">
        <f t="shared" si="69"/>
        <v>56.903052157790015</v>
      </c>
      <c r="AL83" s="27">
        <f t="shared" si="70"/>
        <v>-2.3466403618675866E-7</v>
      </c>
      <c r="AM83" s="26">
        <f t="shared" si="71"/>
        <v>-1.3318451800327648E-2</v>
      </c>
      <c r="AN83" s="26">
        <f t="shared" si="46"/>
        <v>-4.2959812255010195E-7</v>
      </c>
      <c r="AO83" s="26">
        <f t="shared" si="47"/>
        <v>-1.8020285240261905E-2</v>
      </c>
      <c r="AP83" s="26">
        <f t="shared" si="53"/>
        <v>-26.821513924145378</v>
      </c>
      <c r="AQ83" s="26">
        <f t="shared" si="54"/>
        <v>-33.127390403841865</v>
      </c>
      <c r="AR83" s="25">
        <f t="shared" si="48"/>
        <v>18.562359853877492</v>
      </c>
      <c r="AS83" s="25">
        <f t="shared" si="49"/>
        <v>-26.843517049310353</v>
      </c>
      <c r="AT83" s="56">
        <f t="shared" si="55"/>
        <v>2.6924046738134386</v>
      </c>
      <c r="AU83" s="57">
        <f t="shared" si="81"/>
        <v>-70.078689917774426</v>
      </c>
      <c r="AV83" s="26">
        <f t="shared" si="72"/>
        <v>1.6509286227390706E-12</v>
      </c>
      <c r="AW83" s="26">
        <f t="shared" si="73"/>
        <v>3.5328291275519618E-5</v>
      </c>
      <c r="AX83" s="27">
        <f t="shared" si="74"/>
        <v>-1.6509286227393844E-12</v>
      </c>
      <c r="AY83" s="26">
        <f t="shared" si="75"/>
        <v>-3.5328291275519618E-5</v>
      </c>
      <c r="AZ83" s="28">
        <f t="shared" si="82"/>
        <v>-3.138278007586438E-25</v>
      </c>
      <c r="BA83" s="29">
        <f t="shared" si="83"/>
        <v>0</v>
      </c>
      <c r="BB83" s="5">
        <f t="shared" si="56"/>
        <v>2.692398080303176</v>
      </c>
      <c r="BC83" s="5">
        <f t="shared" si="57"/>
        <v>-70.158055672009695</v>
      </c>
      <c r="BD83" s="5">
        <f t="shared" si="84"/>
        <v>109.8419443279903</v>
      </c>
      <c r="BE83" s="41"/>
      <c r="BF83" s="40">
        <f t="shared" si="85"/>
        <v>3</v>
      </c>
      <c r="BG83" s="40">
        <f t="shared" si="86"/>
        <v>-70</v>
      </c>
      <c r="BH83" s="40">
        <f t="shared" si="87"/>
        <v>110</v>
      </c>
      <c r="BL83" s="26">
        <f t="shared" si="50"/>
        <v>-1.0429512994728524E-7</v>
      </c>
      <c r="BM83" s="26">
        <f t="shared" si="51"/>
        <v>-8.8789679557296827E-3</v>
      </c>
      <c r="BO83" s="238" t="str">
        <f t="shared" si="58"/>
        <v>616.595001861483i</v>
      </c>
      <c r="BP83" s="238" t="str">
        <f t="shared" si="59"/>
        <v>0.999998496173818-0.00123022527031202i</v>
      </c>
      <c r="BQ83" s="238">
        <f t="shared" si="60"/>
        <v>-6.4892151325829144E-6</v>
      </c>
      <c r="BR83" s="238">
        <f t="shared" si="61"/>
        <v>-7.0486786279547228E-2</v>
      </c>
    </row>
    <row r="84" spans="22:70" x14ac:dyDescent="0.3">
      <c r="V84" s="24">
        <v>1.8</v>
      </c>
      <c r="W84" s="32">
        <f t="shared" si="76"/>
        <v>630.95734448019368</v>
      </c>
      <c r="X84" s="25">
        <f t="shared" si="52"/>
        <v>31.450501351730402</v>
      </c>
      <c r="Y84" s="26">
        <f t="shared" si="62"/>
        <v>-2.0096140529222555</v>
      </c>
      <c r="Z84" s="26">
        <f t="shared" si="63"/>
        <v>-37.49094752323861</v>
      </c>
      <c r="AA84" s="26">
        <f t="shared" si="64"/>
        <v>1.3963257206223215E-5</v>
      </c>
      <c r="AB84" s="26">
        <f t="shared" si="65"/>
        <v>-0.10273625471716787</v>
      </c>
      <c r="AC84" s="26">
        <f t="shared" si="77"/>
        <v>3.3036148224364661E-8</v>
      </c>
      <c r="AD84" s="26">
        <f t="shared" si="66"/>
        <v>4.9971821556121883E-3</v>
      </c>
      <c r="AE84" s="26">
        <f t="shared" si="78"/>
        <v>29.440901295101501</v>
      </c>
      <c r="AF84" s="26">
        <f t="shared" si="79"/>
        <v>-37.588686595800162</v>
      </c>
      <c r="AG84" s="26">
        <f t="shared" si="45"/>
        <v>64.037843837695164</v>
      </c>
      <c r="AH84" s="26">
        <f t="shared" si="67"/>
        <v>-96.314592196649443</v>
      </c>
      <c r="AI84" s="26">
        <f t="shared" si="68"/>
        <v>-89.999124224034091</v>
      </c>
      <c r="AJ84" s="26">
        <f t="shared" si="80"/>
        <v>5.3965570779863548</v>
      </c>
      <c r="AK84" s="26">
        <f t="shared" si="69"/>
        <v>57.503729590853602</v>
      </c>
      <c r="AL84" s="27">
        <f t="shared" si="70"/>
        <v>-2.45723412542169E-7</v>
      </c>
      <c r="AM84" s="26">
        <f t="shared" si="71"/>
        <v>-1.3628678383735731E-2</v>
      </c>
      <c r="AN84" s="26">
        <f t="shared" si="46"/>
        <v>-4.4984445839031986E-7</v>
      </c>
      <c r="AO84" s="26">
        <f t="shared" si="47"/>
        <v>-1.8440031576605176E-2</v>
      </c>
      <c r="AP84" s="26">
        <f t="shared" si="53"/>
        <v>-26.880191976535794</v>
      </c>
      <c r="AQ84" s="26">
        <f t="shared" si="54"/>
        <v>-32.52746334314083</v>
      </c>
      <c r="AR84" s="25">
        <f t="shared" si="48"/>
        <v>18.562359853877492</v>
      </c>
      <c r="AS84" s="25">
        <f t="shared" si="49"/>
        <v>-26.843517049310353</v>
      </c>
      <c r="AT84" s="56">
        <f t="shared" si="55"/>
        <v>2.5607093185657064</v>
      </c>
      <c r="AU84" s="57">
        <f t="shared" si="81"/>
        <v>-70.116149938940993</v>
      </c>
      <c r="AV84" s="26">
        <f t="shared" si="72"/>
        <v>1.7280748200633185E-12</v>
      </c>
      <c r="AW84" s="26">
        <f t="shared" si="73"/>
        <v>3.6151192891492309E-5</v>
      </c>
      <c r="AX84" s="27">
        <f t="shared" si="74"/>
        <v>-1.7280748200636623E-12</v>
      </c>
      <c r="AY84" s="26">
        <f t="shared" si="75"/>
        <v>-3.6151192891492309E-5</v>
      </c>
      <c r="AZ84" s="28">
        <f t="shared" si="82"/>
        <v>-3.437161627356575E-25</v>
      </c>
      <c r="BA84" s="29">
        <f t="shared" si="83"/>
        <v>0</v>
      </c>
      <c r="BB84" s="5">
        <f t="shared" si="56"/>
        <v>2.5607024143131141</v>
      </c>
      <c r="BC84" s="5">
        <f t="shared" si="57"/>
        <v>-70.197364357391436</v>
      </c>
      <c r="BD84" s="5">
        <f t="shared" si="84"/>
        <v>109.80263564260856</v>
      </c>
      <c r="BE84" s="31"/>
      <c r="BF84" s="40">
        <f t="shared" si="85"/>
        <v>3</v>
      </c>
      <c r="BG84" s="40">
        <f t="shared" si="86"/>
        <v>-70</v>
      </c>
      <c r="BH84" s="40">
        <f t="shared" si="87"/>
        <v>110</v>
      </c>
      <c r="BL84" s="26">
        <f t="shared" si="50"/>
        <v>-1.0921040739477443E-7</v>
      </c>
      <c r="BM84" s="26">
        <f t="shared" si="51"/>
        <v>-9.0857856843558384E-3</v>
      </c>
      <c r="BO84" s="238" t="str">
        <f t="shared" si="58"/>
        <v>630.957344480194i</v>
      </c>
      <c r="BP84" s="238" t="str">
        <f t="shared" si="59"/>
        <v>0.999998425300784-0.0012588808093875i</v>
      </c>
      <c r="BQ84" s="238">
        <f t="shared" si="60"/>
        <v>-6.7950421849784618E-6</v>
      </c>
      <c r="BR84" s="238">
        <f t="shared" si="61"/>
        <v>-7.2128632766081377E-2</v>
      </c>
    </row>
    <row r="85" spans="22:70" x14ac:dyDescent="0.3">
      <c r="V85" s="24">
        <v>1.81</v>
      </c>
      <c r="W85" s="30">
        <f t="shared" si="76"/>
        <v>645.65422903465583</v>
      </c>
      <c r="X85" s="25">
        <f t="shared" si="52"/>
        <v>31.450501351730402</v>
      </c>
      <c r="Y85" s="26">
        <f t="shared" si="62"/>
        <v>-2.0847798112993661</v>
      </c>
      <c r="Z85" s="26">
        <f t="shared" si="63"/>
        <v>-38.129910385649858</v>
      </c>
      <c r="AA85" s="26">
        <f t="shared" si="64"/>
        <v>1.4621324135549023E-5</v>
      </c>
      <c r="AB85" s="26">
        <f t="shared" si="65"/>
        <v>-0.10512928419532316</v>
      </c>
      <c r="AC85" s="26">
        <f t="shared" si="77"/>
        <v>3.4593093486152334E-8</v>
      </c>
      <c r="AD85" s="26">
        <f t="shared" si="66"/>
        <v>5.1135814803773116E-3</v>
      </c>
      <c r="AE85" s="26">
        <f t="shared" si="78"/>
        <v>29.365736196348266</v>
      </c>
      <c r="AF85" s="26">
        <f t="shared" si="79"/>
        <v>-38.229926088364799</v>
      </c>
      <c r="AG85" s="26">
        <f t="shared" si="45"/>
        <v>64.037843837695164</v>
      </c>
      <c r="AH85" s="26">
        <f t="shared" si="67"/>
        <v>-96.514592196603758</v>
      </c>
      <c r="AI85" s="26">
        <f t="shared" si="68"/>
        <v>-89.999144159128889</v>
      </c>
      <c r="AJ85" s="26">
        <f t="shared" si="80"/>
        <v>5.5397700788038762</v>
      </c>
      <c r="AK85" s="26">
        <f t="shared" si="69"/>
        <v>58.098589107435934</v>
      </c>
      <c r="AL85" s="27">
        <f t="shared" si="70"/>
        <v>-2.5730399924380997E-7</v>
      </c>
      <c r="AM85" s="26">
        <f t="shared" si="71"/>
        <v>-1.3946131071729045E-2</v>
      </c>
      <c r="AN85" s="26">
        <f t="shared" si="46"/>
        <v>-4.7104497321371986E-7</v>
      </c>
      <c r="AO85" s="26">
        <f t="shared" si="47"/>
        <v>-1.8869555059071366E-2</v>
      </c>
      <c r="AP85" s="26">
        <f t="shared" si="53"/>
        <v>-26.93697900845369</v>
      </c>
      <c r="AQ85" s="26">
        <f t="shared" si="54"/>
        <v>-31.933370737823758</v>
      </c>
      <c r="AR85" s="25">
        <f t="shared" si="48"/>
        <v>18.562359853877492</v>
      </c>
      <c r="AS85" s="25">
        <f t="shared" si="49"/>
        <v>-26.843517049310353</v>
      </c>
      <c r="AT85" s="56">
        <f t="shared" si="55"/>
        <v>2.4287571878945755</v>
      </c>
      <c r="AU85" s="57">
        <f t="shared" si="81"/>
        <v>-70.163296826188557</v>
      </c>
      <c r="AV85" s="26">
        <f t="shared" si="72"/>
        <v>1.8090783272537782E-12</v>
      </c>
      <c r="AW85" s="26">
        <f t="shared" si="73"/>
        <v>3.6993262348453654E-5</v>
      </c>
      <c r="AX85" s="27">
        <f t="shared" si="74"/>
        <v>-1.8090783272541551E-12</v>
      </c>
      <c r="AY85" s="26">
        <f t="shared" si="75"/>
        <v>-3.6993262348453654E-5</v>
      </c>
      <c r="AZ85" s="28">
        <f t="shared" si="82"/>
        <v>-3.7683569898045646E-25</v>
      </c>
      <c r="BA85" s="29">
        <f t="shared" si="83"/>
        <v>0</v>
      </c>
      <c r="BB85" s="5">
        <f t="shared" si="56"/>
        <v>2.4287499582548571</v>
      </c>
      <c r="BC85" s="5">
        <f t="shared" si="57"/>
        <v>-70.246402969654895</v>
      </c>
      <c r="BD85" s="5">
        <f t="shared" si="84"/>
        <v>109.75359703034511</v>
      </c>
      <c r="BE85" s="41"/>
      <c r="BF85" s="40">
        <f t="shared" si="85"/>
        <v>2</v>
      </c>
      <c r="BG85" s="40">
        <f t="shared" si="86"/>
        <v>-70</v>
      </c>
      <c r="BH85" s="40">
        <f t="shared" si="87"/>
        <v>110</v>
      </c>
      <c r="BL85" s="26">
        <f t="shared" si="50"/>
        <v>-1.1435733462777989E-7</v>
      </c>
      <c r="BM85" s="26">
        <f t="shared" si="51"/>
        <v>-9.2974208164932591E-3</v>
      </c>
      <c r="BO85" s="238" t="str">
        <f t="shared" si="58"/>
        <v>645.654229034656i</v>
      </c>
      <c r="BP85" s="238" t="str">
        <f t="shared" si="59"/>
        <v>0.999998351087619-0.00128820381537333i</v>
      </c>
      <c r="BQ85" s="238">
        <f t="shared" si="60"/>
        <v>-7.1152823836930547E-6</v>
      </c>
      <c r="BR85" s="238">
        <f t="shared" si="61"/>
        <v>-7.3808722649844963E-2</v>
      </c>
    </row>
    <row r="86" spans="22:70" x14ac:dyDescent="0.3">
      <c r="V86" s="24">
        <v>1.82</v>
      </c>
      <c r="W86" s="32">
        <f t="shared" si="76"/>
        <v>660.6934480075962</v>
      </c>
      <c r="X86" s="25">
        <f t="shared" si="52"/>
        <v>31.450501351730402</v>
      </c>
      <c r="Y86" s="26">
        <f t="shared" si="62"/>
        <v>-2.1621180938847409</v>
      </c>
      <c r="Z86" s="26">
        <f t="shared" si="63"/>
        <v>-38.772376925077893</v>
      </c>
      <c r="AA86" s="26">
        <f t="shared" si="64"/>
        <v>1.531040469798661E-5</v>
      </c>
      <c r="AB86" s="26">
        <f t="shared" si="65"/>
        <v>-0.10757805411087963</v>
      </c>
      <c r="AC86" s="26">
        <f t="shared" si="77"/>
        <v>3.6223416352940199E-8</v>
      </c>
      <c r="AD86" s="26">
        <f t="shared" si="66"/>
        <v>5.2326920936719709E-3</v>
      </c>
      <c r="AE86" s="26">
        <f t="shared" si="78"/>
        <v>29.288398604473777</v>
      </c>
      <c r="AF86" s="26">
        <f t="shared" si="79"/>
        <v>-38.874722287095103</v>
      </c>
      <c r="AG86" s="26">
        <f t="shared" si="45"/>
        <v>64.037843837695164</v>
      </c>
      <c r="AH86" s="26">
        <f t="shared" si="67"/>
        <v>-96.714592196560147</v>
      </c>
      <c r="AI86" s="26">
        <f t="shared" si="68"/>
        <v>-89.999163640445531</v>
      </c>
      <c r="AJ86" s="26">
        <f t="shared" si="80"/>
        <v>5.6848368495485424</v>
      </c>
      <c r="AK86" s="26">
        <f t="shared" si="69"/>
        <v>58.687433126508019</v>
      </c>
      <c r="AL86" s="27">
        <f t="shared" si="70"/>
        <v>-2.6943036253673867E-7</v>
      </c>
      <c r="AM86" s="26">
        <f t="shared" si="71"/>
        <v>-1.4270978181846743E-2</v>
      </c>
      <c r="AN86" s="26">
        <f t="shared" si="46"/>
        <v>-4.9324463844124533E-7</v>
      </c>
      <c r="AO86" s="26">
        <f t="shared" si="47"/>
        <v>-1.9309083426503074E-2</v>
      </c>
      <c r="AP86" s="26">
        <f t="shared" si="53"/>
        <v>-26.991912271991442</v>
      </c>
      <c r="AQ86" s="26">
        <f t="shared" si="54"/>
        <v>-31.345310575545863</v>
      </c>
      <c r="AR86" s="25">
        <f t="shared" si="48"/>
        <v>18.562359853877492</v>
      </c>
      <c r="AS86" s="25">
        <f t="shared" si="49"/>
        <v>-26.843517049310353</v>
      </c>
      <c r="AT86" s="56">
        <f t="shared" si="55"/>
        <v>2.2964863324823348</v>
      </c>
      <c r="AU86" s="57">
        <f t="shared" si="81"/>
        <v>-70.220032862640963</v>
      </c>
      <c r="AV86" s="26">
        <f t="shared" si="72"/>
        <v>1.8958677992435555E-12</v>
      </c>
      <c r="AW86" s="26">
        <f t="shared" si="73"/>
        <v>3.7854946122775842E-5</v>
      </c>
      <c r="AX86" s="27">
        <f t="shared" si="74"/>
        <v>-1.8958677992439695E-12</v>
      </c>
      <c r="AY86" s="26">
        <f t="shared" si="75"/>
        <v>-3.7854946122775842E-5</v>
      </c>
      <c r="AZ86" s="28">
        <f t="shared" si="82"/>
        <v>-4.13994203059987E-25</v>
      </c>
      <c r="BA86" s="29">
        <f t="shared" si="83"/>
        <v>0</v>
      </c>
      <c r="BB86" s="5">
        <f t="shared" si="56"/>
        <v>2.2964787621204721</v>
      </c>
      <c r="BC86" s="5">
        <f t="shared" si="57"/>
        <v>-70.305074794930221</v>
      </c>
      <c r="BD86" s="5">
        <f t="shared" si="84"/>
        <v>109.69492520506978</v>
      </c>
      <c r="BE86" s="31"/>
      <c r="BF86" s="40">
        <f t="shared" si="85"/>
        <v>2</v>
      </c>
      <c r="BG86" s="40">
        <f t="shared" si="86"/>
        <v>-70</v>
      </c>
      <c r="BH86" s="40">
        <f t="shared" si="87"/>
        <v>110</v>
      </c>
      <c r="BL86" s="26">
        <f t="shared" si="50"/>
        <v>-1.1974682976244023E-7</v>
      </c>
      <c r="BM86" s="26">
        <f t="shared" si="51"/>
        <v>-9.5139855638672107E-3</v>
      </c>
      <c r="BO86" s="238" t="str">
        <f t="shared" si="58"/>
        <v>660.693448007596i</v>
      </c>
      <c r="BP86" s="238" t="str">
        <f t="shared" si="59"/>
        <v>0.999998273376905-0.00131820983511767i</v>
      </c>
      <c r="BQ86" s="238">
        <f t="shared" si="60"/>
        <v>-7.4506150330651462E-6</v>
      </c>
      <c r="BR86" s="238">
        <f t="shared" si="61"/>
        <v>-7.552794672539094E-2</v>
      </c>
    </row>
    <row r="87" spans="22:70" x14ac:dyDescent="0.3">
      <c r="V87" s="24">
        <v>1.83</v>
      </c>
      <c r="W87" s="30">
        <f t="shared" si="76"/>
        <v>676.0829753919819</v>
      </c>
      <c r="X87" s="25">
        <f t="shared" si="52"/>
        <v>31.450501351730402</v>
      </c>
      <c r="Y87" s="26">
        <f t="shared" si="62"/>
        <v>-2.2416516863330007</v>
      </c>
      <c r="Z87" s="26">
        <f t="shared" si="63"/>
        <v>-39.418041577265399</v>
      </c>
      <c r="AA87" s="26">
        <f t="shared" si="64"/>
        <v>1.6031960510740802E-5</v>
      </c>
      <c r="AB87" s="26">
        <f t="shared" si="65"/>
        <v>-0.11008386279825526</v>
      </c>
      <c r="AC87" s="26">
        <f t="shared" si="77"/>
        <v>3.7930572974311969E-8</v>
      </c>
      <c r="AD87" s="26">
        <f t="shared" si="66"/>
        <v>5.3545771495158278E-3</v>
      </c>
      <c r="AE87" s="26">
        <f t="shared" si="78"/>
        <v>29.208865735288484</v>
      </c>
      <c r="AF87" s="26">
        <f t="shared" si="79"/>
        <v>-39.522770862914136</v>
      </c>
      <c r="AG87" s="26">
        <f t="shared" si="45"/>
        <v>64.037843837695164</v>
      </c>
      <c r="AH87" s="26">
        <f t="shared" si="67"/>
        <v>-96.914592196518498</v>
      </c>
      <c r="AI87" s="26">
        <f t="shared" si="68"/>
        <v>-89.999182678313261</v>
      </c>
      <c r="AJ87" s="26">
        <f t="shared" si="80"/>
        <v>5.8317193214988139</v>
      </c>
      <c r="AK87" s="26">
        <f t="shared" si="69"/>
        <v>59.270076277888727</v>
      </c>
      <c r="AL87" s="27">
        <f t="shared" si="70"/>
        <v>-2.8212822296626428E-7</v>
      </c>
      <c r="AM87" s="26">
        <f t="shared" si="71"/>
        <v>-1.4603391952242889E-2</v>
      </c>
      <c r="AN87" s="26">
        <f t="shared" si="46"/>
        <v>-5.1649054122922124E-7</v>
      </c>
      <c r="AO87" s="26">
        <f t="shared" si="47"/>
        <v>-1.9758849722451521E-2</v>
      </c>
      <c r="AP87" s="26">
        <f t="shared" si="53"/>
        <v>-27.045029835943286</v>
      </c>
      <c r="AQ87" s="26">
        <f t="shared" si="54"/>
        <v>-30.763468642099227</v>
      </c>
      <c r="AR87" s="25">
        <f t="shared" si="48"/>
        <v>18.562359853877492</v>
      </c>
      <c r="AS87" s="25">
        <f t="shared" si="49"/>
        <v>-26.843517049310353</v>
      </c>
      <c r="AT87" s="56">
        <f t="shared" si="55"/>
        <v>2.163835899345198</v>
      </c>
      <c r="AU87" s="57">
        <f t="shared" si="81"/>
        <v>-70.286239505013356</v>
      </c>
      <c r="AV87" s="26">
        <f t="shared" si="72"/>
        <v>1.9865145810995442E-12</v>
      </c>
      <c r="AW87" s="26">
        <f t="shared" si="73"/>
        <v>3.8736701090601755E-5</v>
      </c>
      <c r="AX87" s="27">
        <f t="shared" si="74"/>
        <v>-1.9865145810999986E-12</v>
      </c>
      <c r="AY87" s="26">
        <f t="shared" si="75"/>
        <v>-3.8736701090601755E-5</v>
      </c>
      <c r="AZ87" s="28">
        <f t="shared" si="82"/>
        <v>-4.543838814073028E-25</v>
      </c>
      <c r="BA87" s="29">
        <f t="shared" si="83"/>
        <v>0</v>
      </c>
      <c r="BB87" s="5">
        <f t="shared" si="56"/>
        <v>2.1638279722034905</v>
      </c>
      <c r="BC87" s="5">
        <f t="shared" si="57"/>
        <v>-70.373262316301222</v>
      </c>
      <c r="BD87" s="5">
        <f t="shared" si="84"/>
        <v>109.62673768369878</v>
      </c>
      <c r="BE87" s="41"/>
      <c r="BF87" s="40">
        <f t="shared" si="85"/>
        <v>2</v>
      </c>
      <c r="BG87" s="40">
        <f t="shared" si="86"/>
        <v>-70</v>
      </c>
      <c r="BH87" s="40">
        <f t="shared" si="87"/>
        <v>110</v>
      </c>
      <c r="BL87" s="26">
        <f t="shared" si="50"/>
        <v>-1.2539032490148803E-7</v>
      </c>
      <c r="BM87" s="26">
        <f t="shared" si="51"/>
        <v>-9.7355947519485626E-3</v>
      </c>
      <c r="BO87" s="238" t="str">
        <f t="shared" si="58"/>
        <v>676.082975391982i</v>
      </c>
      <c r="BP87" s="238" t="str">
        <f t="shared" si="59"/>
        <v>0.999998192003812-0.00134891477756883i</v>
      </c>
      <c r="BQ87" s="238">
        <f t="shared" si="60"/>
        <v>-7.8017513829191396E-6</v>
      </c>
      <c r="BR87" s="238">
        <f t="shared" si="61"/>
        <v>-7.7287216535925088E-2</v>
      </c>
    </row>
    <row r="88" spans="22:70" x14ac:dyDescent="0.3">
      <c r="V88" s="24">
        <v>1.84</v>
      </c>
      <c r="W88" s="32">
        <f t="shared" si="76"/>
        <v>691.8309709189366</v>
      </c>
      <c r="X88" s="25">
        <f t="shared" si="52"/>
        <v>31.450501351730402</v>
      </c>
      <c r="Y88" s="26">
        <f t="shared" si="62"/>
        <v>-2.3234013722347528</v>
      </c>
      <c r="Z88" s="26">
        <f t="shared" si="63"/>
        <v>-40.066590779413531</v>
      </c>
      <c r="AA88" s="26">
        <f t="shared" si="64"/>
        <v>1.6787522070026323E-5</v>
      </c>
      <c r="AB88" s="26">
        <f t="shared" si="65"/>
        <v>-0.1126480388320192</v>
      </c>
      <c r="AC88" s="26">
        <f t="shared" si="77"/>
        <v>3.9718185364170144E-8</v>
      </c>
      <c r="AD88" s="26">
        <f t="shared" si="66"/>
        <v>5.479301272974418E-3</v>
      </c>
      <c r="AE88" s="26">
        <f t="shared" si="78"/>
        <v>29.127116806735906</v>
      </c>
      <c r="AF88" s="26">
        <f t="shared" si="79"/>
        <v>-40.173759516972574</v>
      </c>
      <c r="AG88" s="26">
        <f t="shared" si="45"/>
        <v>64.037843837695164</v>
      </c>
      <c r="AH88" s="26">
        <f t="shared" si="67"/>
        <v>-97.114592196478725</v>
      </c>
      <c r="AI88" s="26">
        <f t="shared" si="68"/>
        <v>-89.999201282826235</v>
      </c>
      <c r="AJ88" s="26">
        <f t="shared" si="80"/>
        <v>5.9803787214307675</v>
      </c>
      <c r="AK88" s="26">
        <f t="shared" si="69"/>
        <v>59.846345452840602</v>
      </c>
      <c r="AL88" s="27">
        <f t="shared" si="70"/>
        <v>-2.954245170949326E-7</v>
      </c>
      <c r="AM88" s="26">
        <f t="shared" si="71"/>
        <v>-1.4943548633008997E-2</v>
      </c>
      <c r="AN88" s="26">
        <f t="shared" si="46"/>
        <v>-5.4083198765248246E-7</v>
      </c>
      <c r="AO88" s="26">
        <f t="shared" si="47"/>
        <v>-2.0219092418738337E-2</v>
      </c>
      <c r="AP88" s="26">
        <f t="shared" si="53"/>
        <v>-27.096370473609298</v>
      </c>
      <c r="AQ88" s="26">
        <f t="shared" si="54"/>
        <v>-30.188018471037381</v>
      </c>
      <c r="AR88" s="25">
        <f t="shared" si="48"/>
        <v>18.562359853877492</v>
      </c>
      <c r="AS88" s="25">
        <f t="shared" si="49"/>
        <v>-26.843517049310353</v>
      </c>
      <c r="AT88" s="56">
        <f t="shared" si="55"/>
        <v>2.0307463331266078</v>
      </c>
      <c r="AU88" s="57">
        <f t="shared" si="81"/>
        <v>-70.361777988009948</v>
      </c>
      <c r="AV88" s="26">
        <f t="shared" si="72"/>
        <v>2.0790900178886384E-12</v>
      </c>
      <c r="AW88" s="26">
        <f t="shared" si="73"/>
        <v>3.9638994770086741E-5</v>
      </c>
      <c r="AX88" s="27">
        <f t="shared" si="74"/>
        <v>-2.079090017889136E-12</v>
      </c>
      <c r="AY88" s="26">
        <f t="shared" si="75"/>
        <v>-3.9638994770086741E-5</v>
      </c>
      <c r="AZ88" s="28">
        <f t="shared" si="82"/>
        <v>-4.9760083723893071E-25</v>
      </c>
      <c r="BA88" s="29">
        <f t="shared" si="83"/>
        <v>0</v>
      </c>
      <c r="BB88" s="5">
        <f t="shared" si="56"/>
        <v>2.0307380323905755</v>
      </c>
      <c r="BC88" s="5">
        <f t="shared" si="57"/>
        <v>-70.450827818747356</v>
      </c>
      <c r="BD88" s="5">
        <f t="shared" si="84"/>
        <v>109.54917218125264</v>
      </c>
      <c r="BE88" s="31"/>
      <c r="BF88" s="40">
        <f t="shared" si="85"/>
        <v>2</v>
      </c>
      <c r="BG88" s="40">
        <f t="shared" si="86"/>
        <v>-70</v>
      </c>
      <c r="BH88" s="40">
        <f t="shared" si="87"/>
        <v>110</v>
      </c>
      <c r="BL88" s="26">
        <f t="shared" si="50"/>
        <v>-1.3129978734945918E-7</v>
      </c>
      <c r="BM88" s="26">
        <f t="shared" si="51"/>
        <v>-9.9623658808356379E-3</v>
      </c>
      <c r="BO88" s="238" t="str">
        <f t="shared" si="58"/>
        <v>691.830970918937i</v>
      </c>
      <c r="BP88" s="238" t="str">
        <f t="shared" si="59"/>
        <v>0.999998106795738-0.00138033492220743i</v>
      </c>
      <c r="BQ88" s="238">
        <f t="shared" si="60"/>
        <v>-8.1694362447985613E-6</v>
      </c>
      <c r="BR88" s="238">
        <f t="shared" si="61"/>
        <v>-7.9087464856565773E-2</v>
      </c>
    </row>
    <row r="89" spans="22:70" x14ac:dyDescent="0.3">
      <c r="V89" s="24">
        <v>1.85</v>
      </c>
      <c r="W89" s="30">
        <f t="shared" si="76"/>
        <v>707.94578438413862</v>
      </c>
      <c r="X89" s="25">
        <f t="shared" si="52"/>
        <v>31.450501351730402</v>
      </c>
      <c r="Y89" s="26">
        <f t="shared" si="62"/>
        <v>-2.4073858506025578</v>
      </c>
      <c r="Z89" s="26">
        <f t="shared" si="63"/>
        <v>-40.717703671727548</v>
      </c>
      <c r="AA89" s="26">
        <f t="shared" si="64"/>
        <v>1.7578692010400795E-5</v>
      </c>
      <c r="AB89" s="26">
        <f t="shared" si="65"/>
        <v>-0.11527194173113642</v>
      </c>
      <c r="AC89" s="26">
        <f t="shared" si="77"/>
        <v>4.1590047186700324E-8</v>
      </c>
      <c r="AD89" s="26">
        <f t="shared" si="66"/>
        <v>5.6069305944241917E-3</v>
      </c>
      <c r="AE89" s="26">
        <f t="shared" si="78"/>
        <v>29.043133121409902</v>
      </c>
      <c r="AF89" s="26">
        <f t="shared" si="79"/>
        <v>-40.827368682864261</v>
      </c>
      <c r="AG89" s="26">
        <f t="shared" si="45"/>
        <v>64.037843837695164</v>
      </c>
      <c r="AH89" s="26">
        <f t="shared" si="67"/>
        <v>-97.314592196440742</v>
      </c>
      <c r="AI89" s="26">
        <f t="shared" si="68"/>
        <v>-89.999219463848775</v>
      </c>
      <c r="AJ89" s="26">
        <f t="shared" si="80"/>
        <v>6.1307756817814116</v>
      </c>
      <c r="AK89" s="26">
        <f t="shared" si="69"/>
        <v>60.416079805382296</v>
      </c>
      <c r="AL89" s="27">
        <f t="shared" si="70"/>
        <v>-3.0934744571892805E-7</v>
      </c>
      <c r="AM89" s="26">
        <f t="shared" si="71"/>
        <v>-1.5291628579623757E-2</v>
      </c>
      <c r="AN89" s="26">
        <f t="shared" si="46"/>
        <v>-5.6632061167347526E-7</v>
      </c>
      <c r="AO89" s="26">
        <f t="shared" si="47"/>
        <v>-2.0690055541895423E-2</v>
      </c>
      <c r="AP89" s="26">
        <f t="shared" si="53"/>
        <v>-27.145973552632224</v>
      </c>
      <c r="AQ89" s="26">
        <f t="shared" si="54"/>
        <v>-29.619121342587999</v>
      </c>
      <c r="AR89" s="25">
        <f t="shared" si="48"/>
        <v>18.562359853877492</v>
      </c>
      <c r="AS89" s="25">
        <f t="shared" si="49"/>
        <v>-26.843517049310353</v>
      </c>
      <c r="AT89" s="56">
        <f t="shared" si="55"/>
        <v>1.8971595687776777</v>
      </c>
      <c r="AU89" s="57">
        <f t="shared" si="81"/>
        <v>-70.446490025452263</v>
      </c>
      <c r="AV89" s="26">
        <f t="shared" si="72"/>
        <v>2.1755227645439431E-12</v>
      </c>
      <c r="AW89" s="26">
        <f t="shared" si="73"/>
        <v>4.0562305569282953E-5</v>
      </c>
      <c r="AX89" s="27">
        <f t="shared" si="74"/>
        <v>-2.1755227645444883E-12</v>
      </c>
      <c r="AY89" s="26">
        <f t="shared" si="75"/>
        <v>-4.0562305569282953E-5</v>
      </c>
      <c r="AZ89" s="28">
        <f t="shared" si="82"/>
        <v>-5.4526065768876336E-25</v>
      </c>
      <c r="BA89" s="29">
        <f t="shared" si="83"/>
        <v>0</v>
      </c>
      <c r="BB89" s="5">
        <f t="shared" si="56"/>
        <v>1.8971508768403815</v>
      </c>
      <c r="BC89" s="5">
        <f t="shared" si="57"/>
        <v>-70.537614090828669</v>
      </c>
      <c r="BD89" s="5">
        <f t="shared" si="84"/>
        <v>109.46238590917133</v>
      </c>
      <c r="BE89" s="41"/>
      <c r="BF89" s="40">
        <f t="shared" si="85"/>
        <v>2</v>
      </c>
      <c r="BG89" s="40">
        <f t="shared" si="86"/>
        <v>-71</v>
      </c>
      <c r="BH89" s="40">
        <f t="shared" si="87"/>
        <v>109</v>
      </c>
      <c r="BL89" s="26">
        <f t="shared" si="50"/>
        <v>-1.3748775529281514E-7</v>
      </c>
      <c r="BM89" s="26">
        <f t="shared" si="51"/>
        <v>-1.019441918755422E-2</v>
      </c>
      <c r="BO89" s="238" t="str">
        <f t="shared" si="58"/>
        <v>707.945784384139i</v>
      </c>
      <c r="BP89" s="238" t="str">
        <f t="shared" si="59"/>
        <v>0.999998017571945-0.00141248692767464i</v>
      </c>
      <c r="BQ89" s="238">
        <f t="shared" si="60"/>
        <v>-8.5544495406981808E-6</v>
      </c>
      <c r="BR89" s="238">
        <f t="shared" si="61"/>
        <v>-8.0929646188846682E-2</v>
      </c>
    </row>
    <row r="90" spans="22:70" x14ac:dyDescent="0.3">
      <c r="V90" s="24">
        <v>1.86</v>
      </c>
      <c r="W90" s="32">
        <f t="shared" si="76"/>
        <v>724.4359600749907</v>
      </c>
      <c r="X90" s="25">
        <f t="shared" si="52"/>
        <v>31.450501351730402</v>
      </c>
      <c r="Y90" s="26">
        <f t="shared" si="62"/>
        <v>-2.4936216606153518</v>
      </c>
      <c r="Z90" s="26">
        <f t="shared" si="63"/>
        <v>-41.371052842978081</v>
      </c>
      <c r="AA90" s="26">
        <f t="shared" si="64"/>
        <v>1.8407148485594004E-5</v>
      </c>
      <c r="AB90" s="26">
        <f t="shared" si="65"/>
        <v>-0.11795696267960613</v>
      </c>
      <c r="AC90" s="26">
        <f t="shared" si="77"/>
        <v>4.3550125685025534E-8</v>
      </c>
      <c r="AD90" s="26">
        <f t="shared" si="66"/>
        <v>5.7375327846156737E-3</v>
      </c>
      <c r="AE90" s="26">
        <f t="shared" si="78"/>
        <v>28.95689814181366</v>
      </c>
      <c r="AF90" s="26">
        <f t="shared" si="79"/>
        <v>-41.483272272873073</v>
      </c>
      <c r="AG90" s="26">
        <f t="shared" si="45"/>
        <v>64.037843837695164</v>
      </c>
      <c r="AH90" s="26">
        <f t="shared" si="67"/>
        <v>-97.514592196404465</v>
      </c>
      <c r="AI90" s="26">
        <f t="shared" si="68"/>
        <v>-89.999237231020714</v>
      </c>
      <c r="AJ90" s="26">
        <f t="shared" si="80"/>
        <v>6.2828703482575872</v>
      </c>
      <c r="AK90" s="26">
        <f t="shared" si="69"/>
        <v>60.979130706769674</v>
      </c>
      <c r="AL90" s="27">
        <f t="shared" si="70"/>
        <v>-3.2392654040670103E-7</v>
      </c>
      <c r="AM90" s="26">
        <f t="shared" si="71"/>
        <v>-1.5647816348579386E-2</v>
      </c>
      <c r="AN90" s="26">
        <f t="shared" si="46"/>
        <v>-5.9301047832540166E-7</v>
      </c>
      <c r="AO90" s="26">
        <f t="shared" si="47"/>
        <v>-2.1171988802549859E-2</v>
      </c>
      <c r="AP90" s="26">
        <f t="shared" si="53"/>
        <v>-27.193878927388731</v>
      </c>
      <c r="AQ90" s="26">
        <f t="shared" si="54"/>
        <v>-29.05692632940217</v>
      </c>
      <c r="AR90" s="25">
        <f t="shared" si="48"/>
        <v>18.562359853877492</v>
      </c>
      <c r="AS90" s="25">
        <f t="shared" si="49"/>
        <v>-26.843517049310353</v>
      </c>
      <c r="AT90" s="56">
        <f t="shared" si="55"/>
        <v>1.7630192144249293</v>
      </c>
      <c r="AU90" s="57">
        <f t="shared" si="81"/>
        <v>-70.54019860227524</v>
      </c>
      <c r="AV90" s="26">
        <f t="shared" si="72"/>
        <v>2.2796701309316712E-12</v>
      </c>
      <c r="AW90" s="26">
        <f t="shared" si="73"/>
        <v>4.1507123039797515E-5</v>
      </c>
      <c r="AX90" s="27">
        <f t="shared" si="74"/>
        <v>-2.2796701309322697E-12</v>
      </c>
      <c r="AY90" s="26">
        <f t="shared" si="75"/>
        <v>-4.1507123039797515E-5</v>
      </c>
      <c r="AZ90" s="28">
        <f t="shared" si="82"/>
        <v>-5.9857503310722022E-25</v>
      </c>
      <c r="BA90" s="29">
        <f t="shared" si="83"/>
        <v>0</v>
      </c>
      <c r="BB90" s="5">
        <f t="shared" si="56"/>
        <v>1.7630101128496636</v>
      </c>
      <c r="BC90" s="5">
        <f t="shared" si="57"/>
        <v>-70.63344521725179</v>
      </c>
      <c r="BD90" s="5">
        <f t="shared" si="84"/>
        <v>109.36655478274821</v>
      </c>
      <c r="BE90" s="31"/>
      <c r="BF90" s="40">
        <f t="shared" si="85"/>
        <v>2</v>
      </c>
      <c r="BG90" s="40">
        <f t="shared" si="86"/>
        <v>-71</v>
      </c>
      <c r="BH90" s="40">
        <f t="shared" si="87"/>
        <v>109</v>
      </c>
      <c r="BL90" s="26">
        <f t="shared" si="50"/>
        <v>-1.4396735515784337E-7</v>
      </c>
      <c r="BM90" s="26">
        <f t="shared" si="51"/>
        <v>-1.0431877709808629E-2</v>
      </c>
      <c r="BO90" s="238" t="str">
        <f t="shared" si="58"/>
        <v>724.435960074991i</v>
      </c>
      <c r="BP90" s="238" t="str">
        <f t="shared" si="59"/>
        <v>0.999997924143182-0.00144538784060134i</v>
      </c>
      <c r="BQ90" s="238">
        <f t="shared" si="60"/>
        <v>-8.9576079106221971E-6</v>
      </c>
      <c r="BR90" s="238">
        <f t="shared" si="61"/>
        <v>-8.2814737266741323E-2</v>
      </c>
    </row>
    <row r="91" spans="22:70" x14ac:dyDescent="0.3">
      <c r="V91" s="24">
        <v>1.87</v>
      </c>
      <c r="W91" s="30">
        <f t="shared" si="76"/>
        <v>741.31024130091816</v>
      </c>
      <c r="X91" s="25">
        <f t="shared" si="52"/>
        <v>31.450501351730402</v>
      </c>
      <c r="Y91" s="26">
        <f t="shared" si="62"/>
        <v>-2.5821231142520458</v>
      </c>
      <c r="Z91" s="26">
        <f t="shared" si="63"/>
        <v>-42.026305116184048</v>
      </c>
      <c r="AA91" s="26">
        <f t="shared" si="64"/>
        <v>1.9274648742192672E-5</v>
      </c>
      <c r="AB91" s="26">
        <f t="shared" si="65"/>
        <v>-0.12070452526387636</v>
      </c>
      <c r="AC91" s="26">
        <f t="shared" si="77"/>
        <v>4.560257903910001E-8</v>
      </c>
      <c r="AD91" s="26">
        <f t="shared" si="66"/>
        <v>5.8711770905534042E-3</v>
      </c>
      <c r="AE91" s="26">
        <f t="shared" si="78"/>
        <v>28.868397557729679</v>
      </c>
      <c r="AF91" s="26">
        <f t="shared" si="79"/>
        <v>-42.141138464357368</v>
      </c>
      <c r="AG91" s="26">
        <f t="shared" si="45"/>
        <v>64.037843837695164</v>
      </c>
      <c r="AH91" s="26">
        <f t="shared" si="67"/>
        <v>-97.714592196369821</v>
      </c>
      <c r="AI91" s="26">
        <f t="shared" si="68"/>
        <v>-89.999254593762444</v>
      </c>
      <c r="AJ91" s="26">
        <f t="shared" si="80"/>
        <v>6.4366224844201705</v>
      </c>
      <c r="AK91" s="26">
        <f t="shared" si="69"/>
        <v>61.535361655821667</v>
      </c>
      <c r="AL91" s="27">
        <f t="shared" si="70"/>
        <v>-3.3919272714461552E-7</v>
      </c>
      <c r="AM91" s="26">
        <f t="shared" si="71"/>
        <v>-1.601230079523552E-2</v>
      </c>
      <c r="AN91" s="26">
        <f t="shared" si="46"/>
        <v>-6.2095819846730654E-7</v>
      </c>
      <c r="AO91" s="26">
        <f t="shared" si="47"/>
        <v>-2.1665147727822673E-2</v>
      </c>
      <c r="AP91" s="26">
        <f t="shared" si="53"/>
        <v>-27.240126834405412</v>
      </c>
      <c r="AQ91" s="26">
        <f t="shared" si="54"/>
        <v>-28.501570386463836</v>
      </c>
      <c r="AR91" s="25">
        <f t="shared" si="48"/>
        <v>18.562359853877492</v>
      </c>
      <c r="AS91" s="25">
        <f t="shared" si="49"/>
        <v>-26.843517049310353</v>
      </c>
      <c r="AT91" s="56">
        <f t="shared" si="55"/>
        <v>1.6282707233242668</v>
      </c>
      <c r="AU91" s="57">
        <f t="shared" si="81"/>
        <v>-70.642708850821208</v>
      </c>
      <c r="AV91" s="26">
        <f t="shared" si="72"/>
        <v>2.3876748071856106E-12</v>
      </c>
      <c r="AW91" s="26">
        <f t="shared" si="73"/>
        <v>4.2473948136359475E-5</v>
      </c>
      <c r="AX91" s="27">
        <f t="shared" si="74"/>
        <v>-2.3876748071862669E-12</v>
      </c>
      <c r="AY91" s="26">
        <f t="shared" si="75"/>
        <v>-4.2473948136359475E-5</v>
      </c>
      <c r="AZ91" s="28">
        <f t="shared" si="82"/>
        <v>-6.5633227314388182E-25</v>
      </c>
      <c r="BA91" s="29">
        <f t="shared" si="83"/>
        <v>0</v>
      </c>
      <c r="BB91" s="5">
        <f t="shared" si="56"/>
        <v>1.6282611928054291</v>
      </c>
      <c r="BC91" s="5">
        <f t="shared" si="57"/>
        <v>-70.738127455746891</v>
      </c>
      <c r="BD91" s="5">
        <f t="shared" si="84"/>
        <v>109.26187254425311</v>
      </c>
      <c r="BE91" s="41"/>
      <c r="BF91" s="40">
        <f t="shared" si="85"/>
        <v>2</v>
      </c>
      <c r="BG91" s="40">
        <f t="shared" si="86"/>
        <v>-71</v>
      </c>
      <c r="BH91" s="40">
        <f t="shared" si="87"/>
        <v>109</v>
      </c>
      <c r="BL91" s="26">
        <f t="shared" si="50"/>
        <v>-1.5075232571885107E-7</v>
      </c>
      <c r="BM91" s="26">
        <f t="shared" si="51"/>
        <v>-1.0674867351217867E-2</v>
      </c>
      <c r="BO91" s="238" t="str">
        <f t="shared" si="58"/>
        <v>741.310241300918i</v>
      </c>
      <c r="BP91" s="238" t="str">
        <f t="shared" si="59"/>
        <v>0.999997826311275-0.0014790551046427i</v>
      </c>
      <c r="BQ91" s="238">
        <f t="shared" si="60"/>
        <v>-9.3797665120460752E-6</v>
      </c>
      <c r="BR91" s="238">
        <f t="shared" si="61"/>
        <v>-8.4743737574469138E-2</v>
      </c>
    </row>
    <row r="92" spans="22:70" x14ac:dyDescent="0.3">
      <c r="V92" s="24">
        <v>1.88</v>
      </c>
      <c r="W92" s="32">
        <f t="shared" si="76"/>
        <v>758.57757502918366</v>
      </c>
      <c r="X92" s="25">
        <f t="shared" si="52"/>
        <v>31.450501351730402</v>
      </c>
      <c r="Y92" s="26">
        <f t="shared" si="62"/>
        <v>-2.6729022373882301</v>
      </c>
      <c r="Z92" s="26">
        <f t="shared" si="63"/>
        <v>-42.683122370074265</v>
      </c>
      <c r="AA92" s="26">
        <f t="shared" si="64"/>
        <v>2.0183032841820822E-5</v>
      </c>
      <c r="AB92" s="26">
        <f t="shared" si="65"/>
        <v>-0.12351608622742233</v>
      </c>
      <c r="AC92" s="26">
        <f t="shared" si="77"/>
        <v>4.775176215167328E-8</v>
      </c>
      <c r="AD92" s="26">
        <f t="shared" si="66"/>
        <v>6.0079343722115553E-3</v>
      </c>
      <c r="AE92" s="26">
        <f t="shared" si="78"/>
        <v>28.777619345126777</v>
      </c>
      <c r="AF92" s="26">
        <f t="shared" si="79"/>
        <v>-42.800630521929477</v>
      </c>
      <c r="AG92" s="26">
        <f t="shared" si="45"/>
        <v>64.037843837695164</v>
      </c>
      <c r="AH92" s="26">
        <f t="shared" si="67"/>
        <v>-97.914592196336727</v>
      </c>
      <c r="AI92" s="26">
        <f t="shared" si="68"/>
        <v>-89.999271561279926</v>
      </c>
      <c r="AJ92" s="26">
        <f t="shared" si="80"/>
        <v>6.5919915728255463</v>
      </c>
      <c r="AK92" s="26">
        <f t="shared" si="69"/>
        <v>62.084648147946872</v>
      </c>
      <c r="AL92" s="27">
        <f t="shared" si="70"/>
        <v>-3.55178387089618E-7</v>
      </c>
      <c r="AM92" s="26">
        <f t="shared" si="71"/>
        <v>-1.6385275173952212E-2</v>
      </c>
      <c r="AN92" s="26">
        <f t="shared" si="46"/>
        <v>-6.5022305511110301E-7</v>
      </c>
      <c r="AO92" s="26">
        <f t="shared" si="47"/>
        <v>-2.2169793796811305E-2</v>
      </c>
      <c r="AP92" s="26">
        <f t="shared" si="53"/>
        <v>-27.284757791217459</v>
      </c>
      <c r="AQ92" s="26">
        <f t="shared" si="54"/>
        <v>-27.953178482303819</v>
      </c>
      <c r="AR92" s="25">
        <f t="shared" si="48"/>
        <v>18.562359853877492</v>
      </c>
      <c r="AS92" s="25">
        <f t="shared" si="49"/>
        <v>-26.843517049310353</v>
      </c>
      <c r="AT92" s="56">
        <f t="shared" si="55"/>
        <v>1.492861553909318</v>
      </c>
      <c r="AU92" s="57">
        <f t="shared" si="81"/>
        <v>-70.75380900423329</v>
      </c>
      <c r="AV92" s="26">
        <f t="shared" si="72"/>
        <v>2.4995367933057608E-12</v>
      </c>
      <c r="AW92" s="26">
        <f t="shared" si="73"/>
        <v>4.3463293482432435E-5</v>
      </c>
      <c r="AX92" s="27">
        <f t="shared" si="74"/>
        <v>-2.4995367933064798E-12</v>
      </c>
      <c r="AY92" s="26">
        <f t="shared" si="75"/>
        <v>-4.3463293482432435E-5</v>
      </c>
      <c r="AZ92" s="28">
        <f t="shared" si="82"/>
        <v>-7.1893627458222132E-25</v>
      </c>
      <c r="BA92" s="29">
        <f t="shared" si="83"/>
        <v>0</v>
      </c>
      <c r="BB92" s="5">
        <f t="shared" si="56"/>
        <v>1.492851574231471</v>
      </c>
      <c r="BC92" s="5">
        <f t="shared" si="57"/>
        <v>-70.851450191057722</v>
      </c>
      <c r="BD92" s="5">
        <f t="shared" si="84"/>
        <v>109.14854980894228</v>
      </c>
      <c r="BE92" s="31"/>
      <c r="BF92" s="40">
        <f t="shared" si="85"/>
        <v>1</v>
      </c>
      <c r="BG92" s="40">
        <f t="shared" si="86"/>
        <v>-71</v>
      </c>
      <c r="BH92" s="40">
        <f t="shared" si="87"/>
        <v>109</v>
      </c>
      <c r="BL92" s="26">
        <f t="shared" si="50"/>
        <v>-1.5785706438589103E-7</v>
      </c>
      <c r="BM92" s="26">
        <f t="shared" si="51"/>
        <v>-1.0923516948071159E-2</v>
      </c>
      <c r="BO92" s="238" t="str">
        <f t="shared" si="58"/>
        <v>758.577575029184i</v>
      </c>
      <c r="BP92" s="238" t="str">
        <f t="shared" si="59"/>
        <v>0.999997723868714-0.00151350656972301i</v>
      </c>
      <c r="BQ92" s="238">
        <f t="shared" si="60"/>
        <v>-9.8218207827363867E-6</v>
      </c>
      <c r="BR92" s="238">
        <f t="shared" si="61"/>
        <v>-8.6717669876358455E-2</v>
      </c>
    </row>
    <row r="93" spans="22:70" x14ac:dyDescent="0.3">
      <c r="V93" s="24">
        <v>1.89</v>
      </c>
      <c r="W93" s="30">
        <f t="shared" si="76"/>
        <v>776.2471166286922</v>
      </c>
      <c r="X93" s="25">
        <f t="shared" si="52"/>
        <v>31.450501351730402</v>
      </c>
      <c r="Y93" s="26">
        <f t="shared" si="62"/>
        <v>-2.7659687198652101</v>
      </c>
      <c r="Z93" s="26">
        <f t="shared" si="63"/>
        <v>-43.341162391578465</v>
      </c>
      <c r="AA93" s="26">
        <f t="shared" si="64"/>
        <v>2.1134227560744463E-5</v>
      </c>
      <c r="AB93" s="26">
        <f t="shared" si="65"/>
        <v>-0.12639313624289039</v>
      </c>
      <c r="AC93" s="26">
        <f t="shared" si="77"/>
        <v>5.000223436290915E-8</v>
      </c>
      <c r="AD93" s="26">
        <f t="shared" si="66"/>
        <v>6.1478771401048378E-3</v>
      </c>
      <c r="AE93" s="26">
        <f t="shared" si="78"/>
        <v>28.684553816094986</v>
      </c>
      <c r="AF93" s="26">
        <f t="shared" si="79"/>
        <v>-43.461407650681252</v>
      </c>
      <c r="AG93" s="26">
        <f t="shared" si="45"/>
        <v>64.037843837695164</v>
      </c>
      <c r="AH93" s="26">
        <f t="shared" si="67"/>
        <v>-98.114592196305139</v>
      </c>
      <c r="AI93" s="26">
        <f t="shared" si="68"/>
        <v>-89.999288142569569</v>
      </c>
      <c r="AJ93" s="26">
        <f t="shared" si="80"/>
        <v>6.7489369123596497</v>
      </c>
      <c r="AK93" s="26">
        <f t="shared" si="69"/>
        <v>62.626877505866538</v>
      </c>
      <c r="AL93" s="27">
        <f t="shared" si="70"/>
        <v>-3.7191742696518408E-7</v>
      </c>
      <c r="AM93" s="26">
        <f t="shared" si="71"/>
        <v>-1.6766937240555484E-2</v>
      </c>
      <c r="AN93" s="26">
        <f t="shared" si="46"/>
        <v>-6.8086712299831946E-7</v>
      </c>
      <c r="AO93" s="26">
        <f t="shared" si="47"/>
        <v>-2.2686194579227992E-2</v>
      </c>
      <c r="AP93" s="26">
        <f t="shared" si="53"/>
        <v>-27.327812499034877</v>
      </c>
      <c r="AQ93" s="26">
        <f t="shared" si="54"/>
        <v>-27.411863768522814</v>
      </c>
      <c r="AR93" s="25">
        <f t="shared" si="48"/>
        <v>18.562359853877492</v>
      </c>
      <c r="AS93" s="25">
        <f t="shared" si="49"/>
        <v>-26.843517049310353</v>
      </c>
      <c r="AT93" s="56">
        <f t="shared" si="55"/>
        <v>1.3567413170601093</v>
      </c>
      <c r="AU93" s="57">
        <f t="shared" si="81"/>
        <v>-70.873271419204059</v>
      </c>
      <c r="AV93" s="26">
        <f t="shared" si="72"/>
        <v>2.617184744225227E-12</v>
      </c>
      <c r="AW93" s="26">
        <f t="shared" si="73"/>
        <v>4.4475683642014509E-5</v>
      </c>
      <c r="AX93" s="27">
        <f t="shared" si="74"/>
        <v>-2.6171847442260159E-12</v>
      </c>
      <c r="AY93" s="26">
        <f t="shared" si="75"/>
        <v>-4.4475683642014509E-5</v>
      </c>
      <c r="AZ93" s="28">
        <f t="shared" si="82"/>
        <v>-7.8881041812307766E-25</v>
      </c>
      <c r="BA93" s="29">
        <f t="shared" si="83"/>
        <v>0</v>
      </c>
      <c r="BB93" s="5">
        <f t="shared" si="56"/>
        <v>1.3567308670550797</v>
      </c>
      <c r="BC93" s="5">
        <f t="shared" si="57"/>
        <v>-70.973186958300744</v>
      </c>
      <c r="BD93" s="5">
        <f t="shared" si="84"/>
        <v>109.02681304169926</v>
      </c>
      <c r="BE93" s="41"/>
      <c r="BF93" s="40">
        <f t="shared" si="85"/>
        <v>1</v>
      </c>
      <c r="BG93" s="40">
        <f t="shared" si="86"/>
        <v>-71</v>
      </c>
      <c r="BH93" s="40">
        <f t="shared" si="87"/>
        <v>109</v>
      </c>
      <c r="BL93" s="26">
        <f t="shared" si="50"/>
        <v>-1.6529663877669963E-7</v>
      </c>
      <c r="BM93" s="26">
        <f t="shared" si="51"/>
        <v>-1.1177958337638568E-2</v>
      </c>
      <c r="BO93" s="238" t="str">
        <f t="shared" si="58"/>
        <v>776.247116628692i</v>
      </c>
      <c r="BP93" s="238" t="str">
        <f t="shared" si="59"/>
        <v>0.999997616598205-0.00154876050149564i</v>
      </c>
      <c r="BQ93" s="238">
        <f t="shared" si="60"/>
        <v>-1.0284708390653122E-5</v>
      </c>
      <c r="BR93" s="238">
        <f t="shared" si="61"/>
        <v>-8.8737580759048931E-2</v>
      </c>
    </row>
    <row r="94" spans="22:70" x14ac:dyDescent="0.3">
      <c r="V94" s="24">
        <v>1.9</v>
      </c>
      <c r="W94" s="32">
        <f t="shared" si="76"/>
        <v>794.32823472428197</v>
      </c>
      <c r="X94" s="25">
        <f t="shared" si="52"/>
        <v>31.450501351730402</v>
      </c>
      <c r="Y94" s="26">
        <f t="shared" si="62"/>
        <v>-2.8613298749681126</v>
      </c>
      <c r="Z94" s="26">
        <f t="shared" si="63"/>
        <v>-44.000079754238165</v>
      </c>
      <c r="AA94" s="26">
        <f t="shared" si="64"/>
        <v>2.2130250480400005E-5</v>
      </c>
      <c r="AB94" s="26">
        <f t="shared" si="65"/>
        <v>-0.12933720070221283</v>
      </c>
      <c r="AC94" s="26">
        <f t="shared" si="77"/>
        <v>5.2358767165004653E-8</v>
      </c>
      <c r="AD94" s="26">
        <f t="shared" si="66"/>
        <v>6.2910795937344529E-3</v>
      </c>
      <c r="AE94" s="26">
        <f t="shared" si="78"/>
        <v>28.589193659371539</v>
      </c>
      <c r="AF94" s="26">
        <f t="shared" si="79"/>
        <v>-44.123125875346638</v>
      </c>
      <c r="AG94" s="26">
        <f t="shared" si="45"/>
        <v>64.037843837695164</v>
      </c>
      <c r="AH94" s="26">
        <f t="shared" si="67"/>
        <v>-98.314592196274972</v>
      </c>
      <c r="AI94" s="26">
        <f t="shared" si="68"/>
        <v>-89.999304346422974</v>
      </c>
      <c r="AJ94" s="26">
        <f t="shared" si="80"/>
        <v>6.9074177114523945</v>
      </c>
      <c r="AK94" s="26">
        <f t="shared" si="69"/>
        <v>63.16194867512602</v>
      </c>
      <c r="AL94" s="27">
        <f t="shared" si="70"/>
        <v>-3.8944535524323469E-7</v>
      </c>
      <c r="AM94" s="26">
        <f t="shared" si="71"/>
        <v>-1.7157489357189352E-2</v>
      </c>
      <c r="AN94" s="26">
        <f t="shared" si="46"/>
        <v>-7.1295539782013402E-7</v>
      </c>
      <c r="AO94" s="26">
        <f t="shared" si="47"/>
        <v>-2.3214623877267124E-2</v>
      </c>
      <c r="AP94" s="26">
        <f t="shared" si="53"/>
        <v>-27.369331749528165</v>
      </c>
      <c r="AQ94" s="26">
        <f t="shared" si="54"/>
        <v>-26.877727784531409</v>
      </c>
      <c r="AR94" s="25">
        <f t="shared" si="48"/>
        <v>18.562359853877492</v>
      </c>
      <c r="AS94" s="25">
        <f t="shared" si="49"/>
        <v>-26.843517049310353</v>
      </c>
      <c r="AT94" s="56">
        <f t="shared" si="55"/>
        <v>1.2198619098433738</v>
      </c>
      <c r="AU94" s="57">
        <f t="shared" si="81"/>
        <v>-71.000853659878047</v>
      </c>
      <c r="AV94" s="26">
        <f t="shared" si="72"/>
        <v>2.74061865994401E-12</v>
      </c>
      <c r="AW94" s="26">
        <f t="shared" si="73"/>
        <v>4.551165539776879E-5</v>
      </c>
      <c r="AX94" s="27">
        <f t="shared" si="74"/>
        <v>-2.7406186599448744E-12</v>
      </c>
      <c r="AY94" s="26">
        <f t="shared" si="75"/>
        <v>-4.551165539776879E-5</v>
      </c>
      <c r="AZ94" s="28">
        <f t="shared" si="82"/>
        <v>-8.6433911663255821E-25</v>
      </c>
      <c r="BA94" s="29">
        <f t="shared" si="83"/>
        <v>0</v>
      </c>
      <c r="BB94" s="5">
        <f t="shared" si="56"/>
        <v>1.2198509673453801</v>
      </c>
      <c r="BC94" s="5">
        <f t="shared" si="57"/>
        <v>-71.10309652749244</v>
      </c>
      <c r="BD94" s="5">
        <f t="shared" si="84"/>
        <v>108.89690347250756</v>
      </c>
      <c r="BE94" s="31"/>
      <c r="BF94" s="40">
        <f t="shared" si="85"/>
        <v>1</v>
      </c>
      <c r="BG94" s="40">
        <f t="shared" si="86"/>
        <v>-71</v>
      </c>
      <c r="BH94" s="40">
        <f t="shared" si="87"/>
        <v>109</v>
      </c>
      <c r="BL94" s="26">
        <f t="shared" si="50"/>
        <v>-1.730868281827868E-7</v>
      </c>
      <c r="BM94" s="26">
        <f t="shared" si="51"/>
        <v>-1.1438326428072578E-2</v>
      </c>
      <c r="BO94" s="238" t="str">
        <f t="shared" si="58"/>
        <v>794.328234724282i</v>
      </c>
      <c r="BP94" s="238" t="str">
        <f t="shared" si="59"/>
        <v>0.999997504272217-0.00158483559102306i</v>
      </c>
      <c r="BQ94" s="238">
        <f t="shared" si="60"/>
        <v>-1.0769411165532739E-5</v>
      </c>
      <c r="BR94" s="238">
        <f t="shared" si="61"/>
        <v>-9.0804541186314952E-2</v>
      </c>
    </row>
    <row r="95" spans="22:70" x14ac:dyDescent="0.3">
      <c r="V95" s="24">
        <v>1.91</v>
      </c>
      <c r="W95" s="30">
        <f t="shared" si="76"/>
        <v>812.83051616409966</v>
      </c>
      <c r="X95" s="25">
        <f t="shared" si="52"/>
        <v>31.450501351730402</v>
      </c>
      <c r="Y95" s="26">
        <f t="shared" si="62"/>
        <v>-2.9589906086711864</v>
      </c>
      <c r="Z95" s="26">
        <f t="shared" si="63"/>
        <v>-44.659526717126894</v>
      </c>
      <c r="AA95" s="26">
        <f t="shared" si="64"/>
        <v>2.3173214272702452E-5</v>
      </c>
      <c r="AB95" s="26">
        <f t="shared" si="65"/>
        <v>-0.13234984052511448</v>
      </c>
      <c r="AC95" s="26">
        <f t="shared" si="77"/>
        <v>5.4826359631428502E-8</v>
      </c>
      <c r="AD95" s="26">
        <f t="shared" si="66"/>
        <v>6.4376176609296683E-3</v>
      </c>
      <c r="AE95" s="26">
        <f t="shared" si="78"/>
        <v>28.491533971099848</v>
      </c>
      <c r="AF95" s="26">
        <f t="shared" si="79"/>
        <v>-44.785438939991081</v>
      </c>
      <c r="AG95" s="26">
        <f t="shared" si="45"/>
        <v>64.037843837695164</v>
      </c>
      <c r="AH95" s="26">
        <f t="shared" si="67"/>
        <v>-98.514592196246156</v>
      </c>
      <c r="AI95" s="26">
        <f t="shared" si="68"/>
        <v>-89.999320181431628</v>
      </c>
      <c r="AJ95" s="26">
        <f t="shared" si="80"/>
        <v>7.0673931769127973</v>
      </c>
      <c r="AK95" s="26">
        <f t="shared" si="69"/>
        <v>63.689771987548212</v>
      </c>
      <c r="AL95" s="27">
        <f t="shared" si="70"/>
        <v>-4.0779934868278172E-7</v>
      </c>
      <c r="AM95" s="26">
        <f t="shared" si="71"/>
        <v>-1.7557138599610372E-2</v>
      </c>
      <c r="AN95" s="26">
        <f t="shared" si="46"/>
        <v>-7.4655594665262972E-7</v>
      </c>
      <c r="AO95" s="26">
        <f t="shared" si="47"/>
        <v>-2.3755361870777321E-2</v>
      </c>
      <c r="AP95" s="26">
        <f t="shared" si="53"/>
        <v>-27.40935633599349</v>
      </c>
      <c r="AQ95" s="26">
        <f t="shared" si="54"/>
        <v>-26.350860694353802</v>
      </c>
      <c r="AR95" s="25">
        <f t="shared" si="48"/>
        <v>18.562359853877492</v>
      </c>
      <c r="AS95" s="25">
        <f t="shared" si="49"/>
        <v>-26.843517049310353</v>
      </c>
      <c r="AT95" s="56">
        <f t="shared" si="55"/>
        <v>1.0821776351063583</v>
      </c>
      <c r="AU95" s="57">
        <f t="shared" si="81"/>
        <v>-71.13629963434488</v>
      </c>
      <c r="AV95" s="26">
        <f t="shared" si="72"/>
        <v>2.8698385404621081E-12</v>
      </c>
      <c r="AW95" s="26">
        <f t="shared" si="73"/>
        <v>4.6571758035632893E-5</v>
      </c>
      <c r="AX95" s="27">
        <f t="shared" si="74"/>
        <v>-2.8698385404630565E-12</v>
      </c>
      <c r="AY95" s="26">
        <f t="shared" si="75"/>
        <v>-4.6571758035632893E-5</v>
      </c>
      <c r="AZ95" s="28">
        <f t="shared" si="82"/>
        <v>-9.4834964759497509E-25</v>
      </c>
      <c r="BA95" s="29">
        <f t="shared" si="83"/>
        <v>0</v>
      </c>
      <c r="BB95" s="5">
        <f t="shared" si="56"/>
        <v>1.0821661769049795</v>
      </c>
      <c r="BC95" s="5">
        <f t="shared" si="57"/>
        <v>-71.24092404068162</v>
      </c>
      <c r="BD95" s="5">
        <f t="shared" si="84"/>
        <v>108.75907595931838</v>
      </c>
      <c r="BE95" s="41"/>
      <c r="BF95" s="40">
        <f t="shared" si="85"/>
        <v>1</v>
      </c>
      <c r="BG95" s="40">
        <f t="shared" si="86"/>
        <v>-71</v>
      </c>
      <c r="BH95" s="40">
        <f t="shared" si="87"/>
        <v>109</v>
      </c>
      <c r="BL95" s="26">
        <f t="shared" si="50"/>
        <v>-1.8124416117821762E-7</v>
      </c>
      <c r="BM95" s="26">
        <f t="shared" si="51"/>
        <v>-1.170475926993809E-2</v>
      </c>
      <c r="BO95" s="238" t="str">
        <f t="shared" si="58"/>
        <v>812.8305161641i</v>
      </c>
      <c r="BP95" s="238" t="str">
        <f t="shared" si="59"/>
        <v>0.999997386652496-0.00162175096468217i</v>
      </c>
      <c r="BQ95" s="238">
        <f t="shared" si="60"/>
        <v>-1.1276957217554269E-5</v>
      </c>
      <c r="BR95" s="238">
        <f t="shared" si="61"/>
        <v>-9.291964706681298E-2</v>
      </c>
    </row>
    <row r="96" spans="22:70" x14ac:dyDescent="0.3">
      <c r="V96" s="24">
        <v>1.92</v>
      </c>
      <c r="W96" s="32">
        <f t="shared" si="76"/>
        <v>831.76377110267129</v>
      </c>
      <c r="X96" s="25">
        <f t="shared" si="52"/>
        <v>31.450501351730402</v>
      </c>
      <c r="Y96" s="26">
        <f t="shared" si="62"/>
        <v>-3.058953398923963</v>
      </c>
      <c r="Z96" s="26">
        <f t="shared" si="63"/>
        <v>-45.31915413862437</v>
      </c>
      <c r="AA96" s="26">
        <f t="shared" si="64"/>
        <v>2.4265331162774268E-5</v>
      </c>
      <c r="AB96" s="26">
        <f t="shared" si="65"/>
        <v>-0.13543265298643564</v>
      </c>
      <c r="AC96" s="26">
        <f t="shared" si="77"/>
        <v>5.7410246131539917E-8</v>
      </c>
      <c r="AD96" s="26">
        <f t="shared" si="66"/>
        <v>6.5875690381056971E-3</v>
      </c>
      <c r="AE96" s="26">
        <f t="shared" si="78"/>
        <v>28.391572275547851</v>
      </c>
      <c r="AF96" s="26">
        <f t="shared" si="79"/>
        <v>-45.447999222572705</v>
      </c>
      <c r="AG96" s="26">
        <f t="shared" si="45"/>
        <v>64.037843837695164</v>
      </c>
      <c r="AH96" s="26">
        <f t="shared" si="67"/>
        <v>-98.714592196218632</v>
      </c>
      <c r="AI96" s="26">
        <f t="shared" si="68"/>
        <v>-89.999335655991487</v>
      </c>
      <c r="AJ96" s="26">
        <f t="shared" si="80"/>
        <v>7.228822598175296</v>
      </c>
      <c r="AK96" s="26">
        <f t="shared" si="69"/>
        <v>64.210268895803694</v>
      </c>
      <c r="AL96" s="27">
        <f t="shared" si="70"/>
        <v>-4.2701834008378292E-7</v>
      </c>
      <c r="AM96" s="26">
        <f t="shared" si="71"/>
        <v>-1.796609686698122E-2</v>
      </c>
      <c r="AN96" s="26">
        <f t="shared" si="46"/>
        <v>-7.8174004296282378E-7</v>
      </c>
      <c r="AO96" s="26">
        <f t="shared" si="47"/>
        <v>-2.430869526581473E-2</v>
      </c>
      <c r="AP96" s="26">
        <f t="shared" si="53"/>
        <v>-27.447926969106554</v>
      </c>
      <c r="AQ96" s="26">
        <f t="shared" si="54"/>
        <v>-25.831341552320591</v>
      </c>
      <c r="AR96" s="25">
        <f t="shared" si="48"/>
        <v>18.562359853877492</v>
      </c>
      <c r="AS96" s="25">
        <f t="shared" si="49"/>
        <v>-26.843517049310353</v>
      </c>
      <c r="AT96" s="56">
        <f t="shared" si="55"/>
        <v>0.94364530644129729</v>
      </c>
      <c r="AU96" s="57">
        <f t="shared" si="81"/>
        <v>-71.279340774893299</v>
      </c>
      <c r="AV96" s="26">
        <f t="shared" si="72"/>
        <v>3.0048443857795229E-12</v>
      </c>
      <c r="AW96" s="26">
        <f t="shared" si="73"/>
        <v>4.7656553636057537E-5</v>
      </c>
      <c r="AX96" s="27">
        <f t="shared" si="74"/>
        <v>-3.0048443857805626E-12</v>
      </c>
      <c r="AY96" s="26">
        <f t="shared" si="75"/>
        <v>-4.7656553636057537E-5</v>
      </c>
      <c r="AZ96" s="28">
        <f t="shared" si="82"/>
        <v>-1.0396303206599088E-24</v>
      </c>
      <c r="BA96" s="29">
        <f t="shared" si="83"/>
        <v>0</v>
      </c>
      <c r="BB96" s="5">
        <f t="shared" si="56"/>
        <v>0.94363330823224656</v>
      </c>
      <c r="BC96" s="5">
        <f t="shared" si="57"/>
        <v>-71.386402192857744</v>
      </c>
      <c r="BD96" s="5">
        <f t="shared" si="84"/>
        <v>108.61359780714226</v>
      </c>
      <c r="BE96" s="31"/>
      <c r="BF96" s="40">
        <f t="shared" si="85"/>
        <v>1</v>
      </c>
      <c r="BG96" s="40">
        <f t="shared" si="86"/>
        <v>-71</v>
      </c>
      <c r="BH96" s="40">
        <f t="shared" si="87"/>
        <v>109</v>
      </c>
      <c r="BL96" s="26">
        <f t="shared" si="50"/>
        <v>-1.8978593297751696E-7</v>
      </c>
      <c r="BM96" s="26">
        <f t="shared" si="51"/>
        <v>-1.1977398129408394E-2</v>
      </c>
      <c r="BO96" s="238" t="str">
        <f t="shared" si="58"/>
        <v>831.763771102671i</v>
      </c>
      <c r="BP96" s="238" t="str">
        <f t="shared" si="59"/>
        <v>0.999997263489557-0.00165952619430004i</v>
      </c>
      <c r="BQ96" s="238">
        <f t="shared" si="60"/>
        <v>-1.180842311772605E-5</v>
      </c>
      <c r="BR96" s="238">
        <f t="shared" si="61"/>
        <v>-9.5084019835046218E-2</v>
      </c>
    </row>
    <row r="97" spans="22:70" x14ac:dyDescent="0.3">
      <c r="V97" s="24">
        <v>1.93</v>
      </c>
      <c r="W97" s="30">
        <f t="shared" si="76"/>
        <v>851.13803820237661</v>
      </c>
      <c r="X97" s="25">
        <f t="shared" si="52"/>
        <v>31.450501351730402</v>
      </c>
      <c r="Y97" s="26">
        <f t="shared" si="62"/>
        <v>-3.1612182851637267</v>
      </c>
      <c r="Z97" s="26">
        <f t="shared" si="63"/>
        <v>-45.978612399214335</v>
      </c>
      <c r="AA97" s="26">
        <f t="shared" si="64"/>
        <v>2.5408917644310563E-5</v>
      </c>
      <c r="AB97" s="26">
        <f t="shared" si="65"/>
        <v>-0.13858727256271008</v>
      </c>
      <c r="AC97" s="26">
        <f t="shared" si="77"/>
        <v>6.0115907902517047E-8</v>
      </c>
      <c r="AD97" s="26">
        <f t="shared" si="66"/>
        <v>6.7410132314593401E-3</v>
      </c>
      <c r="AE97" s="26">
        <f t="shared" si="78"/>
        <v>28.289308535600227</v>
      </c>
      <c r="AF97" s="26">
        <f t="shared" si="79"/>
        <v>-46.110458658545582</v>
      </c>
      <c r="AG97" s="26">
        <f t="shared" si="45"/>
        <v>64.037843837695164</v>
      </c>
      <c r="AH97" s="26">
        <f t="shared" si="67"/>
        <v>-98.914592196192359</v>
      </c>
      <c r="AI97" s="26">
        <f t="shared" si="68"/>
        <v>-89.99935077830736</v>
      </c>
      <c r="AJ97" s="26">
        <f t="shared" si="80"/>
        <v>7.3916654267967532</v>
      </c>
      <c r="AK97" s="26">
        <f t="shared" si="69"/>
        <v>64.7233716822644</v>
      </c>
      <c r="AL97" s="27">
        <f t="shared" si="70"/>
        <v>-4.4714309350474467E-7</v>
      </c>
      <c r="AM97" s="26">
        <f t="shared" si="71"/>
        <v>-1.8384580994221682E-2</v>
      </c>
      <c r="AN97" s="26">
        <f t="shared" si="46"/>
        <v>-8.1858231125799182E-7</v>
      </c>
      <c r="AO97" s="26">
        <f t="shared" si="47"/>
        <v>-2.4874917446656535E-2</v>
      </c>
      <c r="AP97" s="26">
        <f t="shared" si="53"/>
        <v>-27.485084197425849</v>
      </c>
      <c r="AQ97" s="26">
        <f t="shared" si="54"/>
        <v>-25.319238594483839</v>
      </c>
      <c r="AR97" s="25">
        <f t="shared" si="48"/>
        <v>18.562359853877492</v>
      </c>
      <c r="AS97" s="25">
        <f t="shared" si="49"/>
        <v>-26.843517049310353</v>
      </c>
      <c r="AT97" s="56">
        <f t="shared" si="55"/>
        <v>0.80422433817437877</v>
      </c>
      <c r="AU97" s="57">
        <f t="shared" si="81"/>
        <v>-71.429697253029417</v>
      </c>
      <c r="AV97" s="26">
        <f t="shared" si="72"/>
        <v>3.1475648508293592E-12</v>
      </c>
      <c r="AW97" s="26">
        <f t="shared" si="73"/>
        <v>4.8766617372029035E-5</v>
      </c>
      <c r="AX97" s="27">
        <f t="shared" si="74"/>
        <v>-3.1475648508304994E-12</v>
      </c>
      <c r="AY97" s="26">
        <f t="shared" si="75"/>
        <v>-4.8766617372029035E-5</v>
      </c>
      <c r="AZ97" s="28">
        <f t="shared" si="82"/>
        <v>-1.1402006197447252E-24</v>
      </c>
      <c r="BA97" s="29">
        <f t="shared" si="83"/>
        <v>0</v>
      </c>
      <c r="BB97" s="5">
        <f t="shared" si="56"/>
        <v>0.80421177450795422</v>
      </c>
      <c r="BC97" s="5">
        <f t="shared" si="57"/>
        <v>-71.539252447638447</v>
      </c>
      <c r="BD97" s="5">
        <f t="shared" si="84"/>
        <v>108.46074755236155</v>
      </c>
      <c r="BE97" s="41"/>
      <c r="BF97" s="40">
        <f t="shared" si="85"/>
        <v>1</v>
      </c>
      <c r="BG97" s="40">
        <f t="shared" si="86"/>
        <v>-72</v>
      </c>
      <c r="BH97" s="40">
        <f t="shared" si="87"/>
        <v>108</v>
      </c>
      <c r="BL97" s="26">
        <f t="shared" si="50"/>
        <v>-1.9873026811696752E-7</v>
      </c>
      <c r="BM97" s="26">
        <f t="shared" si="51"/>
        <v>-1.2256387563166172E-2</v>
      </c>
      <c r="BO97" s="238" t="str">
        <f t="shared" si="58"/>
        <v>851.138038202377i</v>
      </c>
      <c r="BP97" s="238" t="str">
        <f t="shared" si="59"/>
        <v>0.999997134522161-0.00169818130752545i</v>
      </c>
      <c r="BQ97" s="238">
        <f t="shared" si="60"/>
        <v>-1.2364936156387028E-5</v>
      </c>
      <c r="BR97" s="238">
        <f t="shared" si="61"/>
        <v>-9.7298807045854724E-2</v>
      </c>
    </row>
    <row r="98" spans="22:70" x14ac:dyDescent="0.3">
      <c r="V98" s="24">
        <v>1.94</v>
      </c>
      <c r="W98" s="32">
        <f t="shared" si="76"/>
        <v>870.96358995608068</v>
      </c>
      <c r="X98" s="25">
        <f t="shared" si="52"/>
        <v>31.450501351730402</v>
      </c>
      <c r="Y98" s="26">
        <f t="shared" si="62"/>
        <v>-3.2657828681484711</v>
      </c>
      <c r="Z98" s="26">
        <f t="shared" si="63"/>
        <v>-46.637552327366798</v>
      </c>
      <c r="AA98" s="26">
        <f t="shared" si="64"/>
        <v>2.660639937236183E-5</v>
      </c>
      <c r="AB98" s="26">
        <f t="shared" si="65"/>
        <v>-0.14181537179844531</v>
      </c>
      <c r="AC98" s="26">
        <f t="shared" si="77"/>
        <v>6.2949082692630524E-8</v>
      </c>
      <c r="AD98" s="26">
        <f t="shared" si="66"/>
        <v>6.898031599124178E-3</v>
      </c>
      <c r="AE98" s="26">
        <f t="shared" si="78"/>
        <v>28.18474515293039</v>
      </c>
      <c r="AF98" s="26">
        <f t="shared" si="79"/>
        <v>-46.772469667566121</v>
      </c>
      <c r="AG98" s="26">
        <f t="shared" si="45"/>
        <v>64.037843837695164</v>
      </c>
      <c r="AH98" s="26">
        <f t="shared" si="67"/>
        <v>-99.114592196167251</v>
      </c>
      <c r="AI98" s="26">
        <f t="shared" si="68"/>
        <v>-89.999365556397294</v>
      </c>
      <c r="AJ98" s="26">
        <f t="shared" si="80"/>
        <v>7.5558813510897993</v>
      </c>
      <c r="AK98" s="26">
        <f t="shared" si="69"/>
        <v>65.229023145267035</v>
      </c>
      <c r="AL98" s="27">
        <f t="shared" si="70"/>
        <v>-4.6821629587389813E-7</v>
      </c>
      <c r="AM98" s="26">
        <f t="shared" si="71"/>
        <v>-1.8812812866976607E-2</v>
      </c>
      <c r="AN98" s="26">
        <f t="shared" si="46"/>
        <v>-8.5716090452214507E-7</v>
      </c>
      <c r="AO98" s="26">
        <f t="shared" si="47"/>
        <v>-2.5454328631355213E-2</v>
      </c>
      <c r="AP98" s="26">
        <f t="shared" si="53"/>
        <v>-27.520868332759491</v>
      </c>
      <c r="AQ98" s="26">
        <f t="shared" si="54"/>
        <v>-24.814609552628589</v>
      </c>
      <c r="AR98" s="25">
        <f t="shared" si="48"/>
        <v>18.562359853877492</v>
      </c>
      <c r="AS98" s="25">
        <f t="shared" si="49"/>
        <v>-26.843517049310353</v>
      </c>
      <c r="AT98" s="56">
        <f t="shared" si="55"/>
        <v>0.66387682017089844</v>
      </c>
      <c r="AU98" s="57">
        <f t="shared" si="81"/>
        <v>-71.58707922019471</v>
      </c>
      <c r="AV98" s="26">
        <f t="shared" si="72"/>
        <v>3.2941426257454039E-12</v>
      </c>
      <c r="AW98" s="26">
        <f t="shared" si="73"/>
        <v>4.9902537814033621E-5</v>
      </c>
      <c r="AX98" s="27">
        <f t="shared" si="74"/>
        <v>-3.2941426257466535E-12</v>
      </c>
      <c r="AY98" s="26">
        <f t="shared" si="75"/>
        <v>-4.9902537814033621E-5</v>
      </c>
      <c r="AZ98" s="28">
        <f t="shared" si="82"/>
        <v>-1.249656648065951E-24</v>
      </c>
      <c r="BA98" s="29">
        <f t="shared" si="83"/>
        <v>0</v>
      </c>
      <c r="BB98" s="5">
        <f t="shared" si="56"/>
        <v>0.66386366439797961</v>
      </c>
      <c r="BC98" s="5">
        <f t="shared" si="57"/>
        <v>-71.699186278672499</v>
      </c>
      <c r="BD98" s="5">
        <f t="shared" si="84"/>
        <v>108.3008137213275</v>
      </c>
      <c r="BE98" s="31"/>
      <c r="BF98" s="40">
        <f t="shared" si="85"/>
        <v>1</v>
      </c>
      <c r="BG98" s="40">
        <f t="shared" si="86"/>
        <v>-72</v>
      </c>
      <c r="BH98" s="40">
        <f t="shared" si="87"/>
        <v>108</v>
      </c>
      <c r="BL98" s="26">
        <f t="shared" si="50"/>
        <v>-2.0809613877684439E-7</v>
      </c>
      <c r="BM98" s="26">
        <f t="shared" si="51"/>
        <v>-1.2541875495049115E-2</v>
      </c>
      <c r="BO98" s="238" t="str">
        <f t="shared" si="58"/>
        <v>870.963589956081i</v>
      </c>
      <c r="BP98" s="238" t="str">
        <f t="shared" si="59"/>
        <v>0.999996999476753-0.00173773679844171i</v>
      </c>
      <c r="BQ98" s="238">
        <f t="shared" si="60"/>
        <v>-1.2947676780113235E-5</v>
      </c>
      <c r="BR98" s="238">
        <f t="shared" si="61"/>
        <v>-9.9565182982749106E-2</v>
      </c>
    </row>
    <row r="99" spans="22:70" x14ac:dyDescent="0.3">
      <c r="V99" s="24">
        <v>1.95</v>
      </c>
      <c r="W99" s="30">
        <f t="shared" si="76"/>
        <v>891.25093813374565</v>
      </c>
      <c r="X99" s="25">
        <f t="shared" si="52"/>
        <v>31.450501351730402</v>
      </c>
      <c r="Y99" s="26">
        <f t="shared" si="62"/>
        <v>-3.3726423201118267</v>
      </c>
      <c r="Z99" s="26">
        <f t="shared" si="63"/>
        <v>-47.29562612252878</v>
      </c>
      <c r="AA99" s="26">
        <f t="shared" si="64"/>
        <v>2.7860316320321567E-5</v>
      </c>
      <c r="AB99" s="26">
        <f t="shared" si="65"/>
        <v>-0.14511866219256223</v>
      </c>
      <c r="AC99" s="26">
        <f t="shared" si="77"/>
        <v>6.5915782119136437E-8</v>
      </c>
      <c r="AD99" s="26">
        <f t="shared" si="66"/>
        <v>7.0587073943076889E-3</v>
      </c>
      <c r="AE99" s="26">
        <f t="shared" si="78"/>
        <v>28.077886957850676</v>
      </c>
      <c r="AF99" s="26">
        <f t="shared" si="79"/>
        <v>-47.433686077327039</v>
      </c>
      <c r="AG99" s="26">
        <f t="shared" si="45"/>
        <v>64.037843837695164</v>
      </c>
      <c r="AH99" s="26">
        <f t="shared" si="67"/>
        <v>-99.314592196143309</v>
      </c>
      <c r="AI99" s="26">
        <f t="shared" si="68"/>
        <v>-89.999379998096842</v>
      </c>
      <c r="AJ99" s="26">
        <f t="shared" si="80"/>
        <v>7.7214303658217878</v>
      </c>
      <c r="AK99" s="26">
        <f t="shared" si="69"/>
        <v>65.72717626584604</v>
      </c>
      <c r="AL99" s="27">
        <f t="shared" si="70"/>
        <v>-4.9028264860038176E-7</v>
      </c>
      <c r="AM99" s="26">
        <f t="shared" si="71"/>
        <v>-1.9251019539261775E-2</v>
      </c>
      <c r="AN99" s="26">
        <f t="shared" si="46"/>
        <v>-8.9755764886539407E-7</v>
      </c>
      <c r="AO99" s="26">
        <f t="shared" si="47"/>
        <v>-2.6047236030916007E-2</v>
      </c>
      <c r="AP99" s="26">
        <f t="shared" si="53"/>
        <v>-27.555319380466653</v>
      </c>
      <c r="AQ99" s="26">
        <f t="shared" si="54"/>
        <v>-24.317501987820979</v>
      </c>
      <c r="AR99" s="25">
        <f t="shared" si="48"/>
        <v>18.562359853877492</v>
      </c>
      <c r="AS99" s="25">
        <f t="shared" si="49"/>
        <v>-26.843517049310353</v>
      </c>
      <c r="AT99" s="56">
        <f t="shared" si="55"/>
        <v>0.52256757738402371</v>
      </c>
      <c r="AU99" s="57">
        <f t="shared" si="81"/>
        <v>-71.751188065148014</v>
      </c>
      <c r="AV99" s="26">
        <f t="shared" si="72"/>
        <v>3.4484350203938704E-12</v>
      </c>
      <c r="AW99" s="26">
        <f t="shared" si="73"/>
        <v>5.1064917242125343E-5</v>
      </c>
      <c r="AX99" s="27">
        <f t="shared" si="74"/>
        <v>-3.4484350203952396E-12</v>
      </c>
      <c r="AY99" s="26">
        <f t="shared" si="75"/>
        <v>-5.1064917242125343E-5</v>
      </c>
      <c r="AZ99" s="28">
        <f t="shared" si="82"/>
        <v>-1.3692100959740058E-24</v>
      </c>
      <c r="BA99" s="29">
        <f t="shared" si="83"/>
        <v>0</v>
      </c>
      <c r="BB99" s="5">
        <f t="shared" si="56"/>
        <v>0.52255380159958786</v>
      </c>
      <c r="BC99" s="5">
        <f t="shared" si="57"/>
        <v>-71.865906427722905</v>
      </c>
      <c r="BD99" s="5">
        <f t="shared" si="84"/>
        <v>108.1340935722771</v>
      </c>
      <c r="BE99" s="41"/>
      <c r="BF99" s="40">
        <f t="shared" si="85"/>
        <v>1</v>
      </c>
      <c r="BG99" s="40">
        <f t="shared" si="86"/>
        <v>-72</v>
      </c>
      <c r="BH99" s="40">
        <f t="shared" si="87"/>
        <v>108</v>
      </c>
      <c r="BL99" s="26">
        <f t="shared" si="50"/>
        <v>-2.1790340624751063E-7</v>
      </c>
      <c r="BM99" s="26">
        <f t="shared" si="51"/>
        <v>-1.2834013294480856E-2</v>
      </c>
      <c r="BO99" s="238" t="str">
        <f t="shared" si="58"/>
        <v>891.250938133746i</v>
      </c>
      <c r="BP99" s="238" t="str">
        <f t="shared" si="59"/>
        <v>0.999996858066891-0.00177821363842636i</v>
      </c>
      <c r="BQ99" s="238">
        <f t="shared" si="60"/>
        <v>-1.3557881029593328E-5</v>
      </c>
      <c r="BR99" s="238">
        <f t="shared" si="61"/>
        <v>-0.10188434928040632</v>
      </c>
    </row>
    <row r="100" spans="22:70" x14ac:dyDescent="0.3">
      <c r="V100" s="24">
        <v>1.96</v>
      </c>
      <c r="W100" s="32">
        <f t="shared" si="76"/>
        <v>912.01083935590975</v>
      </c>
      <c r="X100" s="25">
        <f t="shared" si="52"/>
        <v>31.450501351730402</v>
      </c>
      <c r="Y100" s="26">
        <f t="shared" si="62"/>
        <v>-3.4817894051487714</v>
      </c>
      <c r="Z100" s="26">
        <f t="shared" si="63"/>
        <v>-47.952488269282256</v>
      </c>
      <c r="AA100" s="26">
        <f t="shared" si="64"/>
        <v>2.9173328168329744E-5</v>
      </c>
      <c r="AB100" s="26">
        <f t="shared" si="65"/>
        <v>-0.14849889510546296</v>
      </c>
      <c r="AC100" s="26">
        <f t="shared" si="77"/>
        <v>6.9022295525584863E-8</v>
      </c>
      <c r="AD100" s="26">
        <f t="shared" si="66"/>
        <v>7.2231258094331615E-3</v>
      </c>
      <c r="AE100" s="26">
        <f t="shared" si="78"/>
        <v>27.968741188932096</v>
      </c>
      <c r="AF100" s="26">
        <f t="shared" si="79"/>
        <v>-48.093764038578286</v>
      </c>
      <c r="AG100" s="26">
        <f t="shared" si="45"/>
        <v>64.037843837695164</v>
      </c>
      <c r="AH100" s="26">
        <f t="shared" si="67"/>
        <v>-99.514592196120404</v>
      </c>
      <c r="AI100" s="26">
        <f t="shared" si="68"/>
        <v>-89.999394111063168</v>
      </c>
      <c r="AJ100" s="26">
        <f t="shared" si="80"/>
        <v>7.8882728369491364</v>
      </c>
      <c r="AK100" s="26">
        <f t="shared" si="69"/>
        <v>66.217793857906173</v>
      </c>
      <c r="AL100" s="27">
        <f t="shared" si="70"/>
        <v>-5.1338895822110281E-7</v>
      </c>
      <c r="AM100" s="26">
        <f t="shared" si="71"/>
        <v>-1.969943335385E-2</v>
      </c>
      <c r="AN100" s="26">
        <f t="shared" si="46"/>
        <v>-9.398582334967286E-7</v>
      </c>
      <c r="AO100" s="26">
        <f t="shared" si="47"/>
        <v>-2.6653954012181985E-2</v>
      </c>
      <c r="AP100" s="26">
        <f t="shared" si="53"/>
        <v>-27.588476974723296</v>
      </c>
      <c r="AQ100" s="26">
        <f t="shared" si="54"/>
        <v>-23.827953640523027</v>
      </c>
      <c r="AR100" s="25">
        <f t="shared" si="48"/>
        <v>18.562359853877492</v>
      </c>
      <c r="AS100" s="25">
        <f t="shared" si="49"/>
        <v>-26.843517049310353</v>
      </c>
      <c r="AT100" s="56">
        <f t="shared" si="55"/>
        <v>0.38026421420880041</v>
      </c>
      <c r="AU100" s="57">
        <f t="shared" si="81"/>
        <v>-71.921717679101306</v>
      </c>
      <c r="AV100" s="26">
        <f t="shared" si="72"/>
        <v>3.6123706897078625E-12</v>
      </c>
      <c r="AW100" s="26">
        <f t="shared" si="73"/>
        <v>5.2254371965262863E-5</v>
      </c>
      <c r="AX100" s="27">
        <f t="shared" si="74"/>
        <v>-3.6123706897093646E-12</v>
      </c>
      <c r="AY100" s="26">
        <f t="shared" si="75"/>
        <v>-5.2254371965262863E-5</v>
      </c>
      <c r="AZ100" s="28">
        <f t="shared" si="82"/>
        <v>-1.5020921377366748E-24</v>
      </c>
      <c r="BA100" s="29">
        <f t="shared" si="83"/>
        <v>0</v>
      </c>
      <c r="BB100" s="5">
        <f t="shared" si="56"/>
        <v>0.38024978919268565</v>
      </c>
      <c r="BC100" s="5">
        <f t="shared" si="57"/>
        <v>-72.039108170519697</v>
      </c>
      <c r="BD100" s="5">
        <f t="shared" si="84"/>
        <v>107.9608918294803</v>
      </c>
      <c r="BE100" s="31"/>
      <c r="BF100" s="40">
        <f t="shared" si="85"/>
        <v>0</v>
      </c>
      <c r="BG100" s="40">
        <f t="shared" si="86"/>
        <v>-72</v>
      </c>
      <c r="BH100" s="40">
        <f t="shared" si="87"/>
        <v>108</v>
      </c>
      <c r="BL100" s="26">
        <f t="shared" si="50"/>
        <v>-2.2817287686042619E-7</v>
      </c>
      <c r="BM100" s="26">
        <f t="shared" si="51"/>
        <v>-1.313295585672875E-2</v>
      </c>
      <c r="BO100" s="238" t="str">
        <f t="shared" si="58"/>
        <v>912.01083935591i</v>
      </c>
      <c r="BP100" s="238" t="str">
        <f t="shared" si="59"/>
        <v>0.999996709992629-0.00181963328726349i</v>
      </c>
      <c r="BQ100" s="238">
        <f t="shared" si="60"/>
        <v>-1.4196843237878148E-5</v>
      </c>
      <c r="BR100" s="238">
        <f t="shared" si="61"/>
        <v>-0.10425753556166154</v>
      </c>
    </row>
    <row r="101" spans="22:70" x14ac:dyDescent="0.3">
      <c r="V101" s="24">
        <v>1.97</v>
      </c>
      <c r="W101" s="30">
        <f t="shared" si="76"/>
        <v>933.25430079699174</v>
      </c>
      <c r="X101" s="25">
        <f t="shared" si="52"/>
        <v>31.450501351730402</v>
      </c>
      <c r="Y101" s="26">
        <f t="shared" si="62"/>
        <v>-3.5932145096496542</v>
      </c>
      <c r="Z101" s="26">
        <f t="shared" si="63"/>
        <v>-48.607796436833773</v>
      </c>
      <c r="AA101" s="26">
        <f t="shared" si="64"/>
        <v>3.0548219930804653E-5</v>
      </c>
      <c r="AB101" s="26">
        <f t="shared" si="65"/>
        <v>-0.15195786268720615</v>
      </c>
      <c r="AC101" s="26">
        <f t="shared" si="77"/>
        <v>7.2275216982987181E-8</v>
      </c>
      <c r="AD101" s="26">
        <f t="shared" si="66"/>
        <v>7.3913740213097994E-3</v>
      </c>
      <c r="AE101" s="26">
        <f t="shared" si="78"/>
        <v>27.857317462575896</v>
      </c>
      <c r="AF101" s="26">
        <f t="shared" si="79"/>
        <v>-48.752362925499668</v>
      </c>
      <c r="AG101" s="26">
        <f t="shared" si="45"/>
        <v>64.037843837695164</v>
      </c>
      <c r="AH101" s="26">
        <f t="shared" si="67"/>
        <v>-99.71459219609855</v>
      </c>
      <c r="AI101" s="26">
        <f t="shared" si="68"/>
        <v>-89.999407902779168</v>
      </c>
      <c r="AJ101" s="26">
        <f t="shared" si="80"/>
        <v>8.056369561394277</v>
      </c>
      <c r="AK101" s="26">
        <f t="shared" si="69"/>
        <v>66.700848204694239</v>
      </c>
      <c r="AL101" s="27">
        <f t="shared" si="70"/>
        <v>-5.3758423090491634E-7</v>
      </c>
      <c r="AM101" s="26">
        <f t="shared" si="71"/>
        <v>-2.0158292065461398E-2</v>
      </c>
      <c r="AN101" s="26">
        <f t="shared" si="46"/>
        <v>-9.841523823746E-7</v>
      </c>
      <c r="AO101" s="26">
        <f t="shared" si="47"/>
        <v>-2.727480426451314E-2</v>
      </c>
      <c r="AP101" s="26">
        <f t="shared" si="53"/>
        <v>-27.620380318745724</v>
      </c>
      <c r="AQ101" s="26">
        <f t="shared" si="54"/>
        <v>-23.345992794414904</v>
      </c>
      <c r="AR101" s="25">
        <f t="shared" si="48"/>
        <v>18.562359853877492</v>
      </c>
      <c r="AS101" s="25">
        <f t="shared" si="49"/>
        <v>-26.843517049310353</v>
      </c>
      <c r="AT101" s="56">
        <f t="shared" si="55"/>
        <v>0.23693714383017195</v>
      </c>
      <c r="AU101" s="57">
        <f t="shared" si="81"/>
        <v>-72.098355719914565</v>
      </c>
      <c r="AV101" s="26">
        <f t="shared" si="72"/>
        <v>3.7820923238211681E-12</v>
      </c>
      <c r="AW101" s="26">
        <f t="shared" si="73"/>
        <v>5.3471532648084727E-5</v>
      </c>
      <c r="AX101" s="27">
        <f t="shared" si="74"/>
        <v>-3.7820923238228152E-12</v>
      </c>
      <c r="AY101" s="26">
        <f t="shared" si="75"/>
        <v>-5.3471532648084727E-5</v>
      </c>
      <c r="AZ101" s="28">
        <f t="shared" si="82"/>
        <v>-1.6470910830035385E-24</v>
      </c>
      <c r="BA101" s="29">
        <f t="shared" si="83"/>
        <v>0</v>
      </c>
      <c r="BB101" s="5">
        <f t="shared" si="56"/>
        <v>0.2369220389851365</v>
      </c>
      <c r="BC101" s="5">
        <f t="shared" si="57"/>
        <v>-72.218480581688922</v>
      </c>
      <c r="BD101" s="5">
        <f t="shared" si="84"/>
        <v>107.78151941831108</v>
      </c>
      <c r="BE101" s="41"/>
      <c r="BF101" s="40">
        <f t="shared" si="85"/>
        <v>0</v>
      </c>
      <c r="BG101" s="40">
        <f t="shared" si="86"/>
        <v>-72</v>
      </c>
      <c r="BH101" s="40">
        <f t="shared" si="87"/>
        <v>108</v>
      </c>
      <c r="BL101" s="26">
        <f t="shared" si="50"/>
        <v>-2.3892633284664423E-7</v>
      </c>
      <c r="BM101" s="26">
        <f t="shared" si="51"/>
        <v>-1.3438861685031153E-2</v>
      </c>
      <c r="BO101" s="238" t="str">
        <f t="shared" si="58"/>
        <v>933.254300796992i</v>
      </c>
      <c r="BP101" s="238" t="str">
        <f t="shared" si="59"/>
        <v>0.999996554939889-0.00186201770451446i</v>
      </c>
      <c r="BQ101" s="238">
        <f t="shared" si="60"/>
        <v>-1.486591870259911E-5</v>
      </c>
      <c r="BR101" s="238">
        <f t="shared" si="61"/>
        <v>-0.10668600008932522</v>
      </c>
    </row>
    <row r="102" spans="22:70" x14ac:dyDescent="0.3">
      <c r="V102" s="24">
        <v>1.98</v>
      </c>
      <c r="W102" s="32">
        <f t="shared" si="76"/>
        <v>954.99258602143652</v>
      </c>
      <c r="X102" s="25">
        <f t="shared" si="52"/>
        <v>31.450501351730402</v>
      </c>
      <c r="Y102" s="26">
        <f t="shared" si="62"/>
        <v>-3.7069056825115072</v>
      </c>
      <c r="Z102" s="26">
        <f t="shared" si="63"/>
        <v>-49.261212358174504</v>
      </c>
      <c r="AA102" s="26">
        <f t="shared" si="64"/>
        <v>3.1987907879031519E-5</v>
      </c>
      <c r="AB102" s="26">
        <f t="shared" si="65"/>
        <v>-0.15549739882727831</v>
      </c>
      <c r="AC102" s="26">
        <f t="shared" si="77"/>
        <v>7.5681443361159622E-8</v>
      </c>
      <c r="AD102" s="26">
        <f t="shared" si="66"/>
        <v>7.5635412373549395E-3</v>
      </c>
      <c r="AE102" s="26">
        <f t="shared" si="78"/>
        <v>27.743627732808218</v>
      </c>
      <c r="AF102" s="26">
        <f t="shared" si="79"/>
        <v>-49.40914621576443</v>
      </c>
      <c r="AG102" s="26">
        <f t="shared" si="45"/>
        <v>64.037843837695164</v>
      </c>
      <c r="AH102" s="26">
        <f t="shared" si="67"/>
        <v>-99.914592196077677</v>
      </c>
      <c r="AI102" s="26">
        <f t="shared" si="68"/>
        <v>-89.999421380557379</v>
      </c>
      <c r="AJ102" s="26">
        <f t="shared" si="80"/>
        <v>8.2256818219062886</v>
      </c>
      <c r="AK102" s="26">
        <f t="shared" si="69"/>
        <v>67.176320684302567</v>
      </c>
      <c r="AL102" s="27">
        <f t="shared" si="70"/>
        <v>-5.6291979492231126E-7</v>
      </c>
      <c r="AM102" s="26">
        <f t="shared" si="71"/>
        <v>-2.0627838966822964E-2</v>
      </c>
      <c r="AN102" s="26">
        <f t="shared" si="46"/>
        <v>-1.0305340499657206E-6</v>
      </c>
      <c r="AO102" s="26">
        <f t="shared" si="47"/>
        <v>-2.7910115970347611E-2</v>
      </c>
      <c r="AP102" s="26">
        <f t="shared" si="53"/>
        <v>-27.651068129930071</v>
      </c>
      <c r="AQ102" s="26">
        <f t="shared" si="54"/>
        <v>-22.871638651191983</v>
      </c>
      <c r="AR102" s="25">
        <f t="shared" si="48"/>
        <v>18.562359853877492</v>
      </c>
      <c r="AS102" s="25">
        <f t="shared" si="49"/>
        <v>-26.843517049310353</v>
      </c>
      <c r="AT102" s="56">
        <f t="shared" si="55"/>
        <v>9.2559602878147018E-2</v>
      </c>
      <c r="AU102" s="57">
        <f t="shared" si="81"/>
        <v>-72.280784866956409</v>
      </c>
      <c r="AV102" s="26">
        <f t="shared" si="72"/>
        <v>3.9614572326000001E-12</v>
      </c>
      <c r="AW102" s="26">
        <f t="shared" si="73"/>
        <v>5.4717044645295895E-5</v>
      </c>
      <c r="AX102" s="27">
        <f t="shared" si="74"/>
        <v>-3.9614572326018064E-12</v>
      </c>
      <c r="AY102" s="26">
        <f t="shared" si="75"/>
        <v>-5.4717044645295895E-5</v>
      </c>
      <c r="AZ102" s="28">
        <f t="shared" si="82"/>
        <v>-1.8062264156919628E-24</v>
      </c>
      <c r="BA102" s="29">
        <f t="shared" si="83"/>
        <v>0</v>
      </c>
      <c r="BB102" s="5">
        <f t="shared" si="56"/>
        <v>9.2543786164949834E-2</v>
      </c>
      <c r="BC102" s="5">
        <f t="shared" si="57"/>
        <v>-72.403707790364223</v>
      </c>
      <c r="BD102" s="5">
        <f t="shared" si="84"/>
        <v>107.59629220963578</v>
      </c>
      <c r="BE102" s="31"/>
      <c r="BF102" s="40">
        <f t="shared" si="85"/>
        <v>0</v>
      </c>
      <c r="BG102" s="40">
        <f t="shared" si="86"/>
        <v>-72</v>
      </c>
      <c r="BH102" s="40">
        <f t="shared" si="87"/>
        <v>108</v>
      </c>
      <c r="BL102" s="26">
        <f t="shared" si="50"/>
        <v>-2.5018658441051308E-7</v>
      </c>
      <c r="BM102" s="26">
        <f t="shared" si="51"/>
        <v>-1.3751892974637546E-2</v>
      </c>
      <c r="BO102" s="238" t="str">
        <f t="shared" si="58"/>
        <v>954.992586021437i</v>
      </c>
      <c r="BP102" s="238" t="str">
        <f t="shared" si="59"/>
        <v>0.99999639257979-0.00190538936115313i</v>
      </c>
      <c r="BQ102" s="238">
        <f t="shared" si="60"/>
        <v>-1.5566526612775705E-5</v>
      </c>
      <c r="BR102" s="238">
        <f t="shared" si="61"/>
        <v>-0.10917103043317976</v>
      </c>
    </row>
    <row r="103" spans="22:70" x14ac:dyDescent="0.3">
      <c r="V103" s="24">
        <v>1.99</v>
      </c>
      <c r="W103" s="30">
        <f t="shared" si="76"/>
        <v>977.23722095581127</v>
      </c>
      <c r="X103" s="25">
        <f t="shared" si="52"/>
        <v>31.450501351730402</v>
      </c>
      <c r="Y103" s="26">
        <f t="shared" si="62"/>
        <v>-3.8228486847713556</v>
      </c>
      <c r="Z103" s="26">
        <f t="shared" si="63"/>
        <v>-49.912402683490697</v>
      </c>
      <c r="AA103" s="26">
        <f t="shared" si="64"/>
        <v>3.3495445720232306E-5</v>
      </c>
      <c r="AB103" s="26">
        <f t="shared" si="65"/>
        <v>-0.15911938012646562</v>
      </c>
      <c r="AC103" s="26">
        <f t="shared" si="77"/>
        <v>7.9248199401235355E-8</v>
      </c>
      <c r="AD103" s="26">
        <f t="shared" si="66"/>
        <v>7.7397187428929985E-3</v>
      </c>
      <c r="AE103" s="26">
        <f t="shared" si="78"/>
        <v>27.627686241652967</v>
      </c>
      <c r="AF103" s="26">
        <f t="shared" si="79"/>
        <v>-50.063782344874269</v>
      </c>
      <c r="AG103" s="26">
        <f t="shared" si="45"/>
        <v>64.037843837695164</v>
      </c>
      <c r="AH103" s="26">
        <f t="shared" si="67"/>
        <v>-100.11459219605774</v>
      </c>
      <c r="AI103" s="26">
        <f t="shared" si="68"/>
        <v>-89.999434551543899</v>
      </c>
      <c r="AJ103" s="26">
        <f t="shared" si="80"/>
        <v>8.3961714370770544</v>
      </c>
      <c r="AK103" s="26">
        <f t="shared" si="69"/>
        <v>67.644201386796269</v>
      </c>
      <c r="AL103" s="27">
        <f t="shared" si="70"/>
        <v>-5.8944938550633112E-7</v>
      </c>
      <c r="AM103" s="26">
        <f t="shared" si="71"/>
        <v>-2.1108323017664594E-2</v>
      </c>
      <c r="AN103" s="26">
        <f t="shared" si="46"/>
        <v>-1.0791016179682184E-6</v>
      </c>
      <c r="AO103" s="26">
        <f t="shared" si="47"/>
        <v>-2.8560225979735954E-2</v>
      </c>
      <c r="AP103" s="26">
        <f t="shared" si="53"/>
        <v>-27.680578589836529</v>
      </c>
      <c r="AQ103" s="26">
        <f t="shared" si="54"/>
        <v>-22.40490171374503</v>
      </c>
      <c r="AR103" s="25">
        <f t="shared" si="48"/>
        <v>18.562359853877492</v>
      </c>
      <c r="AS103" s="25">
        <f t="shared" si="49"/>
        <v>-26.843517049310353</v>
      </c>
      <c r="AT103" s="56">
        <f t="shared" si="55"/>
        <v>-5.2892348183561921E-2</v>
      </c>
      <c r="AU103" s="57">
        <f t="shared" si="81"/>
        <v>-72.468684058619303</v>
      </c>
      <c r="AV103" s="26">
        <f t="shared" si="72"/>
        <v>4.1466081061781449E-12</v>
      </c>
      <c r="AW103" s="26">
        <f t="shared" si="73"/>
        <v>5.5991568343843654E-5</v>
      </c>
      <c r="AX103" s="27">
        <f t="shared" si="74"/>
        <v>-4.146608106180124E-12</v>
      </c>
      <c r="AY103" s="26">
        <f t="shared" si="75"/>
        <v>-5.5991568343843654E-5</v>
      </c>
      <c r="AZ103" s="28">
        <f t="shared" si="82"/>
        <v>-1.9790942390184744E-24</v>
      </c>
      <c r="BA103" s="29">
        <f t="shared" si="83"/>
        <v>0</v>
      </c>
      <c r="BB103" s="5">
        <f t="shared" si="56"/>
        <v>-5.2908910314103719E-2</v>
      </c>
      <c r="BC103" s="5">
        <f t="shared" si="57"/>
        <v>-72.594470218470605</v>
      </c>
      <c r="BD103" s="5">
        <f t="shared" si="84"/>
        <v>107.4055297815294</v>
      </c>
      <c r="BE103" s="41"/>
      <c r="BF103" s="40">
        <f t="shared" si="85"/>
        <v>0</v>
      </c>
      <c r="BG103" s="40">
        <f t="shared" si="86"/>
        <v>-73</v>
      </c>
      <c r="BH103" s="40">
        <f t="shared" si="87"/>
        <v>107</v>
      </c>
      <c r="BL103" s="26">
        <f t="shared" si="50"/>
        <v>-2.6197751408876074E-7</v>
      </c>
      <c r="BM103" s="26">
        <f t="shared" si="51"/>
        <v>-1.4072215698806359E-2</v>
      </c>
      <c r="BO103" s="238" t="str">
        <f t="shared" si="58"/>
        <v>977.237220955811i</v>
      </c>
      <c r="BP103" s="238" t="str">
        <f t="shared" si="59"/>
        <v>0.999996222567952-0.00194977125147165i</v>
      </c>
      <c r="BQ103" s="238">
        <f t="shared" si="60"/>
        <v>-1.6300153027703658E-5</v>
      </c>
      <c r="BR103" s="238">
        <f t="shared" si="61"/>
        <v>-0.11171394415250241</v>
      </c>
    </row>
    <row r="104" spans="22:70" x14ac:dyDescent="0.3">
      <c r="V104" s="24">
        <v>2</v>
      </c>
      <c r="W104" s="43">
        <f t="shared" si="76"/>
        <v>1000</v>
      </c>
      <c r="X104" s="25">
        <f t="shared" si="52"/>
        <v>31.450501351730402</v>
      </c>
      <c r="Y104" s="26">
        <f t="shared" si="62"/>
        <v>-3.9410270482270744</v>
      </c>
      <c r="Z104" s="26">
        <f t="shared" si="63"/>
        <v>-50.561039802704499</v>
      </c>
      <c r="AA104" s="26">
        <f t="shared" si="64"/>
        <v>3.507403106782956E-5</v>
      </c>
      <c r="AB104" s="26">
        <f t="shared" si="65"/>
        <v>-0.16282572689133562</v>
      </c>
      <c r="AC104" s="26">
        <f t="shared" si="77"/>
        <v>8.2983053144901784E-8</v>
      </c>
      <c r="AD104" s="26">
        <f t="shared" si="66"/>
        <v>7.9199999495560575E-3</v>
      </c>
      <c r="AE104" s="26">
        <f t="shared" si="78"/>
        <v>27.509509460517449</v>
      </c>
      <c r="AF104" s="26">
        <f t="shared" si="79"/>
        <v>-50.715945529646277</v>
      </c>
      <c r="AG104" s="26">
        <f t="shared" si="45"/>
        <v>64.037843837695164</v>
      </c>
      <c r="AH104" s="26">
        <f t="shared" si="67"/>
        <v>-100.31459219603872</v>
      </c>
      <c r="AI104" s="26">
        <f t="shared" si="68"/>
        <v>-89.99944742272217</v>
      </c>
      <c r="AJ104" s="26">
        <f t="shared" si="80"/>
        <v>8.5678008066116842</v>
      </c>
      <c r="AK104" s="26">
        <f t="shared" si="69"/>
        <v>68.104488725404451</v>
      </c>
      <c r="AL104" s="27">
        <f t="shared" si="70"/>
        <v>-6.1722927792988103E-7</v>
      </c>
      <c r="AM104" s="26">
        <f t="shared" si="71"/>
        <v>-2.1599998976719499E-2</v>
      </c>
      <c r="AN104" s="26">
        <f t="shared" si="46"/>
        <v>-1.1299581036067593E-6</v>
      </c>
      <c r="AO104" s="26">
        <f t="shared" si="47"/>
        <v>-2.9225478988940377E-2</v>
      </c>
      <c r="AP104" s="26">
        <f t="shared" si="53"/>
        <v>-27.708949298919251</v>
      </c>
      <c r="AQ104" s="26">
        <f t="shared" si="54"/>
        <v>-21.945784175283379</v>
      </c>
      <c r="AR104" s="25">
        <f t="shared" si="48"/>
        <v>18.562359853877492</v>
      </c>
      <c r="AS104" s="25">
        <f t="shared" si="49"/>
        <v>-26.843517049310353</v>
      </c>
      <c r="AT104" s="56">
        <f t="shared" si="55"/>
        <v>-0.19943983840180124</v>
      </c>
      <c r="AU104" s="57">
        <f t="shared" si="81"/>
        <v>-72.661729704929655</v>
      </c>
      <c r="AV104" s="26">
        <f t="shared" si="72"/>
        <v>4.3433309093549191E-12</v>
      </c>
      <c r="AW104" s="26">
        <f t="shared" si="73"/>
        <v>5.7295779513063222E-5</v>
      </c>
      <c r="AX104" s="27">
        <f t="shared" si="74"/>
        <v>-4.3433309093570913E-12</v>
      </c>
      <c r="AY104" s="26">
        <f t="shared" si="75"/>
        <v>-5.7295779513063222E-5</v>
      </c>
      <c r="AZ104" s="28">
        <f t="shared" si="82"/>
        <v>-2.172156901518644E-24</v>
      </c>
      <c r="BA104" s="29">
        <f t="shared" si="83"/>
        <v>0</v>
      </c>
      <c r="BB104" s="5">
        <f t="shared" si="56"/>
        <v>-0.19945718107999519</v>
      </c>
      <c r="BC104" s="5">
        <f t="shared" si="57"/>
        <v>-72.790445794120942</v>
      </c>
      <c r="BD104" s="5">
        <f t="shared" si="84"/>
        <v>107.20955420587906</v>
      </c>
      <c r="BE104" s="31"/>
      <c r="BF104" s="40">
        <f t="shared" si="85"/>
        <v>0</v>
      </c>
      <c r="BG104" s="40">
        <f t="shared" si="86"/>
        <v>-73</v>
      </c>
      <c r="BH104" s="40">
        <f t="shared" si="87"/>
        <v>107</v>
      </c>
      <c r="BL104" s="26">
        <f t="shared" si="50"/>
        <v>-2.7432413364583826E-7</v>
      </c>
      <c r="BM104" s="26">
        <f t="shared" si="51"/>
        <v>-1.4399999696805766E-2</v>
      </c>
      <c r="BO104" s="238" t="str">
        <f t="shared" si="58"/>
        <v>1000i</v>
      </c>
      <c r="BP104" s="238" t="str">
        <f t="shared" si="59"/>
        <v>0.999996044543764-0.00199518690526309i</v>
      </c>
      <c r="BQ104" s="238">
        <f t="shared" si="60"/>
        <v>-1.7068354060288405E-5</v>
      </c>
      <c r="BR104" s="238">
        <f t="shared" si="61"/>
        <v>-0.11431608949447665</v>
      </c>
    </row>
    <row r="105" spans="22:70" x14ac:dyDescent="0.3">
      <c r="V105" s="24">
        <v>2.0099999999999998</v>
      </c>
      <c r="W105" s="30">
        <f t="shared" si="76"/>
        <v>1023.2929922807544</v>
      </c>
      <c r="X105" s="25">
        <f t="shared" si="52"/>
        <v>31.450501351730402</v>
      </c>
      <c r="Y105" s="26">
        <f t="shared" si="62"/>
        <v>-4.0614221425389392</v>
      </c>
      <c r="Z105" s="26">
        <f t="shared" si="63"/>
        <v>-51.206802632383571</v>
      </c>
      <c r="AA105" s="26">
        <f t="shared" si="64"/>
        <v>3.6727012235688221E-5</v>
      </c>
      <c r="AB105" s="26">
        <f t="shared" si="65"/>
        <v>-0.16661840415185664</v>
      </c>
      <c r="AC105" s="26">
        <f t="shared" si="77"/>
        <v>8.68939236490182E-8</v>
      </c>
      <c r="AD105" s="26">
        <f t="shared" si="66"/>
        <v>8.1044804448119172E-3</v>
      </c>
      <c r="AE105" s="26">
        <f t="shared" si="78"/>
        <v>27.389116023097625</v>
      </c>
      <c r="AF105" s="26">
        <f t="shared" si="79"/>
        <v>-51.365316556090612</v>
      </c>
      <c r="AG105" s="26">
        <f t="shared" si="45"/>
        <v>64.037843837695164</v>
      </c>
      <c r="AH105" s="26">
        <f t="shared" si="67"/>
        <v>-100.51459219602052</v>
      </c>
      <c r="AI105" s="26">
        <f t="shared" si="68"/>
        <v>-89.999460000916656</v>
      </c>
      <c r="AJ105" s="26">
        <f t="shared" si="80"/>
        <v>8.7405329519759896</v>
      </c>
      <c r="AK105" s="26">
        <f t="shared" si="69"/>
        <v>68.557189044056457</v>
      </c>
      <c r="AL105" s="27">
        <f t="shared" si="70"/>
        <v>-6.4631839454620314E-7</v>
      </c>
      <c r="AM105" s="26">
        <f t="shared" si="71"/>
        <v>-2.210312753679949E-2</v>
      </c>
      <c r="AN105" s="26">
        <f t="shared" si="46"/>
        <v>-1.1832113814282887E-6</v>
      </c>
      <c r="AO105" s="26">
        <f t="shared" si="47"/>
        <v>-2.9906227723194189E-2</v>
      </c>
      <c r="AP105" s="26">
        <f t="shared" si="53"/>
        <v>-27.736217235879138</v>
      </c>
      <c r="AQ105" s="26">
        <f t="shared" si="54"/>
        <v>-21.494280312120193</v>
      </c>
      <c r="AR105" s="25">
        <f t="shared" si="48"/>
        <v>18.562359853877492</v>
      </c>
      <c r="AS105" s="25">
        <f t="shared" si="49"/>
        <v>-26.843517049310353</v>
      </c>
      <c r="AT105" s="56">
        <f t="shared" si="55"/>
        <v>-0.34710121278151362</v>
      </c>
      <c r="AU105" s="57">
        <f t="shared" si="81"/>
        <v>-72.859596868210801</v>
      </c>
      <c r="AV105" s="26">
        <f t="shared" si="72"/>
        <v>4.5477683322641111E-12</v>
      </c>
      <c r="AW105" s="26">
        <f t="shared" si="73"/>
        <v>5.8630369662979886E-5</v>
      </c>
      <c r="AX105" s="27">
        <f t="shared" si="74"/>
        <v>-4.5477683322664925E-12</v>
      </c>
      <c r="AY105" s="26">
        <f t="shared" si="75"/>
        <v>-5.8630369662979886E-5</v>
      </c>
      <c r="AZ105" s="28">
        <f t="shared" si="82"/>
        <v>-2.3813754353577398E-24</v>
      </c>
      <c r="BA105" s="29">
        <f t="shared" si="83"/>
        <v>0</v>
      </c>
      <c r="BB105" s="5">
        <f t="shared" si="56"/>
        <v>-0.34711937279329597</v>
      </c>
      <c r="BC105" s="5">
        <f t="shared" si="57"/>
        <v>-72.991311133083627</v>
      </c>
      <c r="BD105" s="5">
        <f t="shared" si="84"/>
        <v>107.00868886691637</v>
      </c>
      <c r="BE105" s="41"/>
      <c r="BF105" s="40">
        <f t="shared" si="85"/>
        <v>0</v>
      </c>
      <c r="BG105" s="40">
        <f t="shared" si="86"/>
        <v>-73</v>
      </c>
      <c r="BH105" s="40">
        <f t="shared" si="87"/>
        <v>107</v>
      </c>
      <c r="BL105" s="26">
        <f t="shared" si="50"/>
        <v>-2.87252632290318E-7</v>
      </c>
      <c r="BM105" s="26">
        <f t="shared" si="51"/>
        <v>-1.473541876396439E-2</v>
      </c>
      <c r="BO105" s="238" t="str">
        <f t="shared" si="58"/>
        <v>1023.29299228075i</v>
      </c>
      <c r="BP105" s="238" t="str">
        <f t="shared" si="59"/>
        <v>0.999995858129622-0.00204166040028739i</v>
      </c>
      <c r="BQ105" s="238">
        <f t="shared" si="60"/>
        <v>-1.7872759150069428E-5</v>
      </c>
      <c r="BR105" s="238">
        <f t="shared" si="61"/>
        <v>-0.11697884610886476</v>
      </c>
    </row>
    <row r="106" spans="22:70" x14ac:dyDescent="0.3">
      <c r="V106" s="24">
        <v>2.02</v>
      </c>
      <c r="W106" s="32">
        <f t="shared" si="76"/>
        <v>1047.1285480508998</v>
      </c>
      <c r="X106" s="25">
        <f t="shared" si="52"/>
        <v>31.450501351730402</v>
      </c>
      <c r="Y106" s="26">
        <f t="shared" si="62"/>
        <v>-4.18401325023975</v>
      </c>
      <c r="Z106" s="26">
        <f t="shared" si="63"/>
        <v>-51.849377362662381</v>
      </c>
      <c r="AA106" s="26">
        <f t="shared" si="64"/>
        <v>3.8457895333188124E-5</v>
      </c>
      <c r="AB106" s="26">
        <f t="shared" si="65"/>
        <v>-0.1704994227026895</v>
      </c>
      <c r="AC106" s="26">
        <f t="shared" si="77"/>
        <v>9.0989107986782173E-8</v>
      </c>
      <c r="AD106" s="26">
        <f t="shared" si="66"/>
        <v>8.293258042645732E-3</v>
      </c>
      <c r="AE106" s="26">
        <f t="shared" si="78"/>
        <v>27.266526650375091</v>
      </c>
      <c r="AF106" s="26">
        <f t="shared" si="79"/>
        <v>-52.011583527322422</v>
      </c>
      <c r="AG106" s="26">
        <f t="shared" si="45"/>
        <v>64.037843837695164</v>
      </c>
      <c r="AH106" s="26">
        <f t="shared" si="67"/>
        <v>-100.71459219600315</v>
      </c>
      <c r="AI106" s="26">
        <f t="shared" si="68"/>
        <v>-89.999472292796469</v>
      </c>
      <c r="AJ106" s="26">
        <f t="shared" si="80"/>
        <v>8.9143315525639739</v>
      </c>
      <c r="AK106" s="26">
        <f t="shared" si="69"/>
        <v>69.002316223379808</v>
      </c>
      <c r="AL106" s="27">
        <f t="shared" si="70"/>
        <v>-6.7677843979486107E-7</v>
      </c>
      <c r="AM106" s="26">
        <f t="shared" si="71"/>
        <v>-2.2617975463016235E-2</v>
      </c>
      <c r="AN106" s="26">
        <f t="shared" si="46"/>
        <v>-1.2389744079907977E-6</v>
      </c>
      <c r="AO106" s="26">
        <f t="shared" si="47"/>
        <v>-3.0602833123717796E-2</v>
      </c>
      <c r="AP106" s="26">
        <f t="shared" si="53"/>
        <v>-27.762418721496868</v>
      </c>
      <c r="AQ106" s="26">
        <f t="shared" si="54"/>
        <v>-21.050376878003398</v>
      </c>
      <c r="AR106" s="25">
        <f t="shared" si="48"/>
        <v>18.562359853877492</v>
      </c>
      <c r="AS106" s="25">
        <f t="shared" si="49"/>
        <v>-26.843517049310353</v>
      </c>
      <c r="AT106" s="56">
        <f t="shared" si="55"/>
        <v>-0.49589207112177647</v>
      </c>
      <c r="AU106" s="57">
        <f t="shared" si="81"/>
        <v>-73.06196040532582</v>
      </c>
      <c r="AV106" s="26">
        <f t="shared" si="72"/>
        <v>4.7618490298388258E-12</v>
      </c>
      <c r="AW106" s="26">
        <f t="shared" si="73"/>
        <v>5.9996046410956458E-5</v>
      </c>
      <c r="AX106" s="27">
        <f t="shared" si="74"/>
        <v>-4.7618490298414374E-12</v>
      </c>
      <c r="AY106" s="26">
        <f t="shared" si="75"/>
        <v>-5.9996046410956458E-5</v>
      </c>
      <c r="AZ106" s="28">
        <f t="shared" si="82"/>
        <v>-2.6115966019374399E-24</v>
      </c>
      <c r="BA106" s="29">
        <f t="shared" si="83"/>
        <v>0</v>
      </c>
      <c r="BB106" s="5">
        <f t="shared" si="56"/>
        <v>-0.49591108698673725</v>
      </c>
      <c r="BC106" s="5">
        <f t="shared" si="57"/>
        <v>-73.196742681848946</v>
      </c>
      <c r="BD106" s="5">
        <f t="shared" si="84"/>
        <v>106.80325731815105</v>
      </c>
      <c r="BE106" s="31"/>
      <c r="BF106" s="40">
        <f t="shared" si="85"/>
        <v>0</v>
      </c>
      <c r="BG106" s="40">
        <f t="shared" si="86"/>
        <v>-73</v>
      </c>
      <c r="BH106" s="40">
        <f t="shared" si="87"/>
        <v>107</v>
      </c>
      <c r="BL106" s="26">
        <f t="shared" si="50"/>
        <v>-3.0079042971293181E-7</v>
      </c>
      <c r="BM106" s="26">
        <f t="shared" si="51"/>
        <v>-1.5078650743819401E-2</v>
      </c>
      <c r="BO106" s="238" t="str">
        <f t="shared" si="58"/>
        <v>1047.1285480509i</v>
      </c>
      <c r="BP106" s="238" t="str">
        <f t="shared" si="59"/>
        <v>0.999995662930125-0.00208921637502706i</v>
      </c>
      <c r="BQ106" s="238">
        <f t="shared" si="60"/>
        <v>-1.8715074531048203E-5</v>
      </c>
      <c r="BR106" s="238">
        <f t="shared" si="61"/>
        <v>-0.11970362577931294</v>
      </c>
    </row>
    <row r="107" spans="22:70" x14ac:dyDescent="0.3">
      <c r="V107" s="24">
        <v>2.0299999999999998</v>
      </c>
      <c r="W107" s="30">
        <f t="shared" si="76"/>
        <v>1071.5193052376067</v>
      </c>
      <c r="X107" s="25">
        <f t="shared" si="52"/>
        <v>31.450501351730402</v>
      </c>
      <c r="Y107" s="26">
        <f t="shared" si="62"/>
        <v>-4.308777649024675</v>
      </c>
      <c r="Z107" s="26">
        <f t="shared" si="63"/>
        <v>-52.488458160266738</v>
      </c>
      <c r="AA107" s="26">
        <f t="shared" si="64"/>
        <v>4.0270351699696431E-5</v>
      </c>
      <c r="AB107" s="26">
        <f t="shared" si="65"/>
        <v>-0.1744708401687031</v>
      </c>
      <c r="AC107" s="26">
        <f t="shared" si="77"/>
        <v>9.5277292819656406E-8</v>
      </c>
      <c r="AD107" s="26">
        <f t="shared" si="66"/>
        <v>8.4864328354222387E-3</v>
      </c>
      <c r="AE107" s="26">
        <f t="shared" si="78"/>
        <v>27.141764068334719</v>
      </c>
      <c r="AF107" s="26">
        <f t="shared" si="79"/>
        <v>-52.654442567600015</v>
      </c>
      <c r="AG107" s="26">
        <f t="shared" si="45"/>
        <v>64.037843837695164</v>
      </c>
      <c r="AH107" s="26">
        <f t="shared" si="67"/>
        <v>-100.91459219598659</v>
      </c>
      <c r="AI107" s="26">
        <f t="shared" si="68"/>
        <v>-89.999484304878933</v>
      </c>
      <c r="AJ107" s="26">
        <f t="shared" si="80"/>
        <v>9.0891609775458093</v>
      </c>
      <c r="AK107" s="26">
        <f t="shared" si="69"/>
        <v>69.439891287108551</v>
      </c>
      <c r="AL107" s="27">
        <f t="shared" si="70"/>
        <v>-7.0867402363580801E-7</v>
      </c>
      <c r="AM107" s="26">
        <f t="shared" si="71"/>
        <v>-2.3144815734222276E-2</v>
      </c>
      <c r="AN107" s="26">
        <f t="shared" si="46"/>
        <v>-1.2973654629456993E-6</v>
      </c>
      <c r="AO107" s="26">
        <f t="shared" si="47"/>
        <v>-3.1315664539091001E-2</v>
      </c>
      <c r="AP107" s="26">
        <f t="shared" si="53"/>
        <v>-27.787589386785097</v>
      </c>
      <c r="AQ107" s="26">
        <f t="shared" si="54"/>
        <v>-20.614053498043695</v>
      </c>
      <c r="AR107" s="25">
        <f t="shared" si="48"/>
        <v>18.562359853877492</v>
      </c>
      <c r="AS107" s="25">
        <f t="shared" si="49"/>
        <v>-26.843517049310353</v>
      </c>
      <c r="AT107" s="56">
        <f t="shared" si="55"/>
        <v>-0.64582531845037749</v>
      </c>
      <c r="AU107" s="57">
        <f t="shared" si="81"/>
        <v>-73.268496065643717</v>
      </c>
      <c r="AV107" s="26">
        <f t="shared" si="72"/>
        <v>4.9875016570121692E-12</v>
      </c>
      <c r="AW107" s="26">
        <f t="shared" si="73"/>
        <v>6.1393533856881567E-5</v>
      </c>
      <c r="AX107" s="27">
        <f t="shared" si="74"/>
        <v>-4.9875016570150329E-12</v>
      </c>
      <c r="AY107" s="26">
        <f t="shared" si="75"/>
        <v>-6.1393533856881567E-5</v>
      </c>
      <c r="AZ107" s="28">
        <f t="shared" si="82"/>
        <v>-2.8636281948246905E-24</v>
      </c>
      <c r="BA107" s="29">
        <f t="shared" si="83"/>
        <v>0</v>
      </c>
      <c r="BB107" s="5">
        <f t="shared" si="56"/>
        <v>-0.64584523050344977</v>
      </c>
      <c r="BC107" s="5">
        <f t="shared" si="57"/>
        <v>-73.406417816437809</v>
      </c>
      <c r="BD107" s="5">
        <f t="shared" si="84"/>
        <v>106.59358218356219</v>
      </c>
      <c r="BE107" s="41"/>
      <c r="BF107" s="40">
        <f t="shared" si="85"/>
        <v>-1</v>
      </c>
      <c r="BG107" s="40">
        <f t="shared" si="86"/>
        <v>-73</v>
      </c>
      <c r="BH107" s="40">
        <f t="shared" si="87"/>
        <v>107</v>
      </c>
      <c r="BL107" s="26">
        <f t="shared" si="50"/>
        <v>-3.1496624744683382E-7</v>
      </c>
      <c r="BM107" s="26">
        <f t="shared" si="51"/>
        <v>-1.5429877622411142E-2</v>
      </c>
      <c r="BO107" s="238" t="str">
        <f t="shared" si="58"/>
        <v>1071.51930523761i</v>
      </c>
      <c r="BP107" s="238" t="str">
        <f t="shared" si="59"/>
        <v>0.999995458531242-0.00213788004173951i</v>
      </c>
      <c r="BQ107" s="238">
        <f t="shared" si="60"/>
        <v>-1.9597086824888837E-5</v>
      </c>
      <c r="BR107" s="238">
        <f t="shared" si="61"/>
        <v>-0.12249187317168372</v>
      </c>
    </row>
    <row r="108" spans="22:70" x14ac:dyDescent="0.3">
      <c r="V108" s="24">
        <v>2.04</v>
      </c>
      <c r="W108" s="32">
        <f t="shared" si="76"/>
        <v>1096.4781961431861</v>
      </c>
      <c r="X108" s="25">
        <f t="shared" si="52"/>
        <v>31.450501351730402</v>
      </c>
      <c r="Y108" s="26">
        <f t="shared" si="62"/>
        <v>-4.435690700643744</v>
      </c>
      <c r="Z108" s="26">
        <f t="shared" si="63"/>
        <v>-53.123747824213154</v>
      </c>
      <c r="AA108" s="26">
        <f t="shared" si="64"/>
        <v>4.2168225690007793E-5</v>
      </c>
      <c r="AB108" s="26">
        <f t="shared" si="65"/>
        <v>-0.17853476209527369</v>
      </c>
      <c r="AC108" s="26">
        <f t="shared" si="77"/>
        <v>9.9767571755260226E-8</v>
      </c>
      <c r="AD108" s="26">
        <f t="shared" si="66"/>
        <v>8.6841072469559678E-3</v>
      </c>
      <c r="AE108" s="26">
        <f t="shared" si="78"/>
        <v>27.014852919079921</v>
      </c>
      <c r="AF108" s="26">
        <f t="shared" si="79"/>
        <v>-53.293598479061473</v>
      </c>
      <c r="AG108" s="26">
        <f t="shared" si="45"/>
        <v>64.037843837695164</v>
      </c>
      <c r="AH108" s="26">
        <f t="shared" si="67"/>
        <v>-101.11459219597074</v>
      </c>
      <c r="AI108" s="26">
        <f t="shared" si="68"/>
        <v>-89.999496043533028</v>
      </c>
      <c r="AJ108" s="26">
        <f t="shared" si="80"/>
        <v>9.2649863135707839</v>
      </c>
      <c r="AK108" s="26">
        <f t="shared" si="69"/>
        <v>69.869942010683417</v>
      </c>
      <c r="AL108" s="27">
        <f t="shared" si="70"/>
        <v>-7.4207279655539893E-7</v>
      </c>
      <c r="AM108" s="26">
        <f t="shared" si="71"/>
        <v>-2.368392768774643E-2</v>
      </c>
      <c r="AN108" s="26">
        <f t="shared" si="46"/>
        <v>-1.358508403620842E-6</v>
      </c>
      <c r="AO108" s="26">
        <f t="shared" si="47"/>
        <v>-3.2045099921082482E-2</v>
      </c>
      <c r="AP108" s="26">
        <f t="shared" si="53"/>
        <v>-27.811764145285995</v>
      </c>
      <c r="AQ108" s="26">
        <f t="shared" si="54"/>
        <v>-20.185283060458438</v>
      </c>
      <c r="AR108" s="25">
        <f t="shared" si="48"/>
        <v>18.562359853877492</v>
      </c>
      <c r="AS108" s="25">
        <f t="shared" si="49"/>
        <v>-26.843517049310353</v>
      </c>
      <c r="AT108" s="56">
        <f t="shared" si="55"/>
        <v>-0.79691122620607402</v>
      </c>
      <c r="AU108" s="57">
        <f t="shared" si="81"/>
        <v>-73.478881539519904</v>
      </c>
      <c r="AV108" s="26">
        <f t="shared" si="72"/>
        <v>5.222797558851033E-12</v>
      </c>
      <c r="AW108" s="26">
        <f t="shared" si="73"/>
        <v>6.2823572967097045E-5</v>
      </c>
      <c r="AX108" s="27">
        <f t="shared" si="74"/>
        <v>-5.2227975588541737E-12</v>
      </c>
      <c r="AY108" s="26">
        <f t="shared" si="75"/>
        <v>-6.2823572967097045E-5</v>
      </c>
      <c r="AZ108" s="28">
        <f t="shared" si="82"/>
        <v>-3.140701388287277E-24</v>
      </c>
      <c r="BA108" s="29">
        <f t="shared" si="83"/>
        <v>0</v>
      </c>
      <c r="BB108" s="5">
        <f t="shared" si="56"/>
        <v>-0.79693207668311017</v>
      </c>
      <c r="BC108" s="5">
        <f t="shared" si="57"/>
        <v>-73.620015891744487</v>
      </c>
      <c r="BD108" s="5">
        <f t="shared" si="84"/>
        <v>106.37998410825551</v>
      </c>
      <c r="BE108" s="31"/>
      <c r="BF108" s="40">
        <f t="shared" si="85"/>
        <v>-1</v>
      </c>
      <c r="BG108" s="40">
        <f t="shared" si="86"/>
        <v>-74</v>
      </c>
      <c r="BH108" s="40">
        <f t="shared" si="87"/>
        <v>106</v>
      </c>
      <c r="BL108" s="26">
        <f t="shared" si="50"/>
        <v>-3.2981014744073164E-7</v>
      </c>
      <c r="BM108" s="26">
        <f t="shared" si="51"/>
        <v>-1.5789285624774038E-2</v>
      </c>
      <c r="BO108" s="238" t="str">
        <f t="shared" si="58"/>
        <v>1096.47819614319i</v>
      </c>
      <c r="BP108" s="238" t="str">
        <f t="shared" si="59"/>
        <v>0.999995244499425-0.00218767719981271i</v>
      </c>
      <c r="BQ108" s="238">
        <f t="shared" si="60"/>
        <v>-2.0520666888712676E-5</v>
      </c>
      <c r="BR108" s="238">
        <f t="shared" si="61"/>
        <v>-0.12534506659980479</v>
      </c>
    </row>
    <row r="109" spans="22:70" x14ac:dyDescent="0.3">
      <c r="V109" s="24">
        <v>2.0499999999999998</v>
      </c>
      <c r="W109" s="30">
        <f t="shared" si="76"/>
        <v>1122.0184543019634</v>
      </c>
      <c r="X109" s="25">
        <f t="shared" si="52"/>
        <v>31.450501351730402</v>
      </c>
      <c r="Y109" s="26">
        <f t="shared" si="62"/>
        <v>-4.5647259456813041</v>
      </c>
      <c r="Z109" s="26">
        <f t="shared" si="63"/>
        <v>-53.754958391262058</v>
      </c>
      <c r="AA109" s="26">
        <f t="shared" si="64"/>
        <v>4.415554283967737E-5</v>
      </c>
      <c r="AB109" s="26">
        <f t="shared" si="65"/>
        <v>-0.18269334306394325</v>
      </c>
      <c r="AC109" s="26">
        <f t="shared" si="77"/>
        <v>1.0446947234853517E-7</v>
      </c>
      <c r="AD109" s="26">
        <f t="shared" si="66"/>
        <v>8.8863860868175892E-3</v>
      </c>
      <c r="AE109" s="26">
        <f t="shared" si="78"/>
        <v>26.885819666061408</v>
      </c>
      <c r="AF109" s="26">
        <f t="shared" si="79"/>
        <v>-53.928765348239189</v>
      </c>
      <c r="AG109" s="26">
        <f t="shared" si="45"/>
        <v>64.037843837695164</v>
      </c>
      <c r="AH109" s="26">
        <f t="shared" si="67"/>
        <v>-101.31459219595563</v>
      </c>
      <c r="AI109" s="26">
        <f t="shared" si="68"/>
        <v>-89.999507514982739</v>
      </c>
      <c r="AJ109" s="26">
        <f t="shared" si="80"/>
        <v>9.4417733885111836</v>
      </c>
      <c r="AK109" s="26">
        <f t="shared" si="69"/>
        <v>70.292502533657412</v>
      </c>
      <c r="AL109" s="27">
        <f t="shared" si="70"/>
        <v>-7.77045606751952E-7</v>
      </c>
      <c r="AM109" s="26">
        <f t="shared" si="71"/>
        <v>-2.4235597167500317E-2</v>
      </c>
      <c r="AN109" s="26">
        <f t="shared" si="46"/>
        <v>-1.4225329224965567E-6</v>
      </c>
      <c r="AO109" s="26">
        <f t="shared" si="47"/>
        <v>-3.2791526025040575E-2</v>
      </c>
      <c r="AP109" s="26">
        <f t="shared" si="53"/>
        <v>-27.834977169327807</v>
      </c>
      <c r="AQ109" s="26">
        <f t="shared" si="54"/>
        <v>-19.764032104517867</v>
      </c>
      <c r="AR109" s="25">
        <f t="shared" si="48"/>
        <v>18.562359853877492</v>
      </c>
      <c r="AS109" s="25">
        <f t="shared" si="49"/>
        <v>-26.843517049310353</v>
      </c>
      <c r="AT109" s="56">
        <f t="shared" si="55"/>
        <v>-0.94915750326639881</v>
      </c>
      <c r="AU109" s="57">
        <f t="shared" si="81"/>
        <v>-73.692797452757048</v>
      </c>
      <c r="AV109" s="26">
        <f t="shared" si="72"/>
        <v>5.4677367353554163E-12</v>
      </c>
      <c r="AW109" s="26">
        <f t="shared" si="73"/>
        <v>6.428692196726775E-5</v>
      </c>
      <c r="AX109" s="27">
        <f t="shared" si="74"/>
        <v>-5.4677367353588584E-12</v>
      </c>
      <c r="AY109" s="26">
        <f t="shared" si="75"/>
        <v>-6.428692196726775E-5</v>
      </c>
      <c r="AZ109" s="28">
        <f t="shared" si="82"/>
        <v>-3.4420083887582529E-24</v>
      </c>
      <c r="BA109" s="29">
        <f t="shared" si="83"/>
        <v>0</v>
      </c>
      <c r="BB109" s="5">
        <f t="shared" si="56"/>
        <v>-0.94917933639375673</v>
      </c>
      <c r="BC109" s="5">
        <f t="shared" si="57"/>
        <v>-73.837219236879761</v>
      </c>
      <c r="BD109" s="5">
        <f t="shared" si="84"/>
        <v>106.16278076312024</v>
      </c>
      <c r="BE109" s="41"/>
      <c r="BF109" s="40">
        <f t="shared" si="85"/>
        <v>-1</v>
      </c>
      <c r="BG109" s="40">
        <f t="shared" si="86"/>
        <v>-74</v>
      </c>
      <c r="BH109" s="40">
        <f t="shared" si="87"/>
        <v>106</v>
      </c>
      <c r="BL109" s="26">
        <f t="shared" si="50"/>
        <v>-3.453536207770503E-7</v>
      </c>
      <c r="BM109" s="26">
        <f t="shared" si="51"/>
        <v>-1.6157065313675036E-2</v>
      </c>
      <c r="BO109" s="238" t="str">
        <f t="shared" si="58"/>
        <v>1122.01845430196i</v>
      </c>
      <c r="BP109" s="238" t="str">
        <f t="shared" si="59"/>
        <v>0.999995020380696-0.00223863424943132i</v>
      </c>
      <c r="BQ109" s="238">
        <f t="shared" si="60"/>
        <v>-2.1487773737158145E-5</v>
      </c>
      <c r="BR109" s="238">
        <f t="shared" si="61"/>
        <v>-0.12826471880904172</v>
      </c>
    </row>
    <row r="110" spans="22:70" x14ac:dyDescent="0.3">
      <c r="V110" s="24">
        <v>2.06</v>
      </c>
      <c r="W110" s="32">
        <f t="shared" si="76"/>
        <v>1148.1536214968835</v>
      </c>
      <c r="X110" s="25">
        <f t="shared" si="52"/>
        <v>31.450501351730402</v>
      </c>
      <c r="Y110" s="26">
        <f t="shared" si="62"/>
        <v>-4.6958552034775298</v>
      </c>
      <c r="Z110" s="26">
        <f t="shared" si="63"/>
        <v>-54.381811688727673</v>
      </c>
      <c r="AA110" s="26">
        <f t="shared" si="64"/>
        <v>4.6236518383240775E-5</v>
      </c>
      <c r="AB110" s="26">
        <f t="shared" si="65"/>
        <v>-0.1869487878340278</v>
      </c>
      <c r="AC110" s="26">
        <f t="shared" si="77"/>
        <v>1.0939296767367105E-7</v>
      </c>
      <c r="AD110" s="26">
        <f t="shared" si="66"/>
        <v>9.0933766059053209E-3</v>
      </c>
      <c r="AE110" s="26">
        <f t="shared" si="78"/>
        <v>26.754692494164225</v>
      </c>
      <c r="AF110" s="26">
        <f t="shared" si="79"/>
        <v>-54.559667099955796</v>
      </c>
      <c r="AG110" s="26">
        <f t="shared" si="45"/>
        <v>64.037843837695164</v>
      </c>
      <c r="AH110" s="26">
        <f t="shared" si="67"/>
        <v>-101.51459219594118</v>
      </c>
      <c r="AI110" s="26">
        <f t="shared" si="68"/>
        <v>-89.999518725310367</v>
      </c>
      <c r="AJ110" s="26">
        <f t="shared" si="80"/>
        <v>9.619488791441789</v>
      </c>
      <c r="AK110" s="26">
        <f t="shared" si="69"/>
        <v>70.707612977357442</v>
      </c>
      <c r="AL110" s="27">
        <f t="shared" si="70"/>
        <v>-8.1366663514179356E-7</v>
      </c>
      <c r="AM110" s="26">
        <f t="shared" si="71"/>
        <v>-2.4800116675535014E-2</v>
      </c>
      <c r="AN110" s="26">
        <f t="shared" si="46"/>
        <v>-1.4895748220396573E-6</v>
      </c>
      <c r="AO110" s="26">
        <f t="shared" si="47"/>
        <v>-3.3555338614951781E-2</v>
      </c>
      <c r="AP110" s="26">
        <f t="shared" si="53"/>
        <v>-27.857261870045679</v>
      </c>
      <c r="AQ110" s="26">
        <f t="shared" si="54"/>
        <v>-19.350261203243413</v>
      </c>
      <c r="AR110" s="25">
        <f t="shared" si="48"/>
        <v>18.562359853877492</v>
      </c>
      <c r="AS110" s="25">
        <f t="shared" si="49"/>
        <v>-26.843517049310353</v>
      </c>
      <c r="AT110" s="56">
        <f t="shared" si="55"/>
        <v>-1.1025693758814548</v>
      </c>
      <c r="AU110" s="57">
        <f t="shared" si="81"/>
        <v>-73.909928303199209</v>
      </c>
      <c r="AV110" s="26">
        <f t="shared" si="72"/>
        <v>5.7242478414584267E-12</v>
      </c>
      <c r="AW110" s="26">
        <f t="shared" si="73"/>
        <v>6.5784356744403501E-5</v>
      </c>
      <c r="AX110" s="27">
        <f t="shared" si="74"/>
        <v>-5.7242478414621991E-12</v>
      </c>
      <c r="AY110" s="26">
        <f t="shared" si="75"/>
        <v>-6.5784356744403501E-5</v>
      </c>
      <c r="AZ110" s="28">
        <f t="shared" si="82"/>
        <v>-3.7723959576392961E-24</v>
      </c>
      <c r="BA110" s="29">
        <f t="shared" si="83"/>
        <v>0</v>
      </c>
      <c r="BB110" s="5">
        <f t="shared" si="56"/>
        <v>-1.1025922379697808</v>
      </c>
      <c r="BC110" s="5">
        <f t="shared" si="57"/>
        <v>-74.057714092667979</v>
      </c>
      <c r="BD110" s="5">
        <f t="shared" si="84"/>
        <v>105.94228590733202</v>
      </c>
      <c r="BE110" s="31"/>
      <c r="BF110" s="40">
        <f t="shared" si="85"/>
        <v>-1</v>
      </c>
      <c r="BG110" s="40">
        <f t="shared" si="86"/>
        <v>-74</v>
      </c>
      <c r="BH110" s="40">
        <f t="shared" si="87"/>
        <v>106</v>
      </c>
      <c r="BL110" s="26">
        <f t="shared" si="50"/>
        <v>-3.6162963492401711E-7</v>
      </c>
      <c r="BM110" s="26">
        <f t="shared" si="51"/>
        <v>-1.6533411690652082E-2</v>
      </c>
      <c r="BO110" s="238" t="str">
        <f t="shared" si="58"/>
        <v>1148.15362149688i</v>
      </c>
      <c r="BP110" s="238" t="str">
        <f t="shared" si="59"/>
        <v>0.999994785699684-0.00229077820556058i</v>
      </c>
      <c r="BQ110" s="238">
        <f t="shared" si="60"/>
        <v>-2.2500458691071225E-5</v>
      </c>
      <c r="BR110" s="238">
        <f t="shared" si="61"/>
        <v>-0.13125237777811874</v>
      </c>
    </row>
    <row r="111" spans="22:70" x14ac:dyDescent="0.3">
      <c r="V111" s="24">
        <v>2.0699999999999998</v>
      </c>
      <c r="W111" s="30">
        <f t="shared" si="76"/>
        <v>1174.8975549395293</v>
      </c>
      <c r="X111" s="25">
        <f t="shared" si="52"/>
        <v>31.450501351730402</v>
      </c>
      <c r="Y111" s="26">
        <f t="shared" si="62"/>
        <v>-4.829048676427302</v>
      </c>
      <c r="Z111" s="26">
        <f t="shared" si="63"/>
        <v>-55.004039832778737</v>
      </c>
      <c r="AA111" s="26">
        <f t="shared" si="64"/>
        <v>4.8415566215961802E-5</v>
      </c>
      <c r="AB111" s="26">
        <f t="shared" si="65"/>
        <v>-0.19130335251077021</v>
      </c>
      <c r="AC111" s="26">
        <f t="shared" si="77"/>
        <v>1.1454849946796118E-7</v>
      </c>
      <c r="AD111" s="26">
        <f t="shared" si="66"/>
        <v>9.3051885533105786E-3</v>
      </c>
      <c r="AE111" s="26">
        <f t="shared" si="78"/>
        <v>26.621501205417815</v>
      </c>
      <c r="AF111" s="26">
        <f t="shared" si="79"/>
        <v>-55.186037996736196</v>
      </c>
      <c r="AG111" s="26">
        <f t="shared" si="45"/>
        <v>64.037843837695164</v>
      </c>
      <c r="AH111" s="26">
        <f t="shared" si="67"/>
        <v>-101.71459219592739</v>
      </c>
      <c r="AI111" s="26">
        <f t="shared" si="68"/>
        <v>-89.999529680459787</v>
      </c>
      <c r="AJ111" s="26">
        <f t="shared" si="80"/>
        <v>9.7980998890556048</v>
      </c>
      <c r="AK111" s="26">
        <f t="shared" si="69"/>
        <v>71.115319069091868</v>
      </c>
      <c r="AL111" s="27">
        <f t="shared" si="70"/>
        <v>-8.5201355833082101E-7</v>
      </c>
      <c r="AM111" s="26">
        <f t="shared" si="71"/>
        <v>-2.5377785527127241E-2</v>
      </c>
      <c r="AN111" s="26">
        <f t="shared" si="46"/>
        <v>-1.5597763068954033E-6</v>
      </c>
      <c r="AO111" s="26">
        <f t="shared" si="47"/>
        <v>-3.4336942673274855E-2</v>
      </c>
      <c r="AP111" s="26">
        <f t="shared" si="53"/>
        <v>-27.878650880966489</v>
      </c>
      <c r="AQ111" s="26">
        <f t="shared" si="54"/>
        <v>-18.94392533956832</v>
      </c>
      <c r="AR111" s="25">
        <f t="shared" si="48"/>
        <v>18.562359853877492</v>
      </c>
      <c r="AS111" s="25">
        <f t="shared" si="49"/>
        <v>-26.843517049310353</v>
      </c>
      <c r="AT111" s="56">
        <f t="shared" si="55"/>
        <v>-1.2571496755486748</v>
      </c>
      <c r="AU111" s="57">
        <f t="shared" si="81"/>
        <v>-74.129963336304513</v>
      </c>
      <c r="AV111" s="26">
        <f t="shared" si="72"/>
        <v>5.9942595320931651E-12</v>
      </c>
      <c r="AW111" s="26">
        <f t="shared" si="73"/>
        <v>6.7316671258243818E-5</v>
      </c>
      <c r="AX111" s="27">
        <f t="shared" si="74"/>
        <v>-5.994259532097301E-12</v>
      </c>
      <c r="AY111" s="26">
        <f t="shared" si="75"/>
        <v>-6.7316671258243818E-5</v>
      </c>
      <c r="AZ111" s="28">
        <f t="shared" si="82"/>
        <v>-4.1359030627651384E-24</v>
      </c>
      <c r="BA111" s="29">
        <f t="shared" si="83"/>
        <v>0</v>
      </c>
      <c r="BB111" s="5">
        <f t="shared" si="56"/>
        <v>-1.2571736150911443</v>
      </c>
      <c r="BC111" s="5">
        <f t="shared" si="57"/>
        <v>-74.281191488143492</v>
      </c>
      <c r="BD111" s="5">
        <f t="shared" si="84"/>
        <v>105.71880851185651</v>
      </c>
      <c r="BE111" s="41"/>
      <c r="BF111" s="40">
        <f t="shared" si="85"/>
        <v>-1</v>
      </c>
      <c r="BG111" s="40">
        <f t="shared" si="86"/>
        <v>-74</v>
      </c>
      <c r="BH111" s="40">
        <f t="shared" si="87"/>
        <v>106</v>
      </c>
      <c r="BL111" s="26">
        <f t="shared" si="50"/>
        <v>-3.7867271281055752E-7</v>
      </c>
      <c r="BM111" s="26">
        <f t="shared" si="51"/>
        <v>-1.6918524299405758E-2</v>
      </c>
      <c r="BO111" s="238" t="str">
        <f t="shared" si="58"/>
        <v>1174.89755493953i</v>
      </c>
      <c r="BP111" s="238" t="str">
        <f t="shared" si="59"/>
        <v>0.999994539958615-0.0023441367122548i</v>
      </c>
      <c r="BQ111" s="238">
        <f t="shared" si="60"/>
        <v>-2.356086975668504E-5</v>
      </c>
      <c r="BR111" s="238">
        <f t="shared" si="61"/>
        <v>-0.13430962753958001</v>
      </c>
    </row>
    <row r="112" spans="22:70" x14ac:dyDescent="0.3">
      <c r="V112" s="24">
        <v>2.08</v>
      </c>
      <c r="W112" s="32">
        <f t="shared" si="76"/>
        <v>1202.2644346174136</v>
      </c>
      <c r="X112" s="25">
        <f t="shared" si="52"/>
        <v>31.450501351730402</v>
      </c>
      <c r="Y112" s="26">
        <f t="shared" si="62"/>
        <v>-4.9642750578819381</v>
      </c>
      <c r="Z112" s="26">
        <f t="shared" si="63"/>
        <v>-55.621385670898945</v>
      </c>
      <c r="AA112" s="26">
        <f t="shared" si="64"/>
        <v>5.0697308237385376E-5</v>
      </c>
      <c r="AB112" s="26">
        <f t="shared" si="65"/>
        <v>-0.19575934574066306</v>
      </c>
      <c r="AC112" s="26">
        <f t="shared" si="77"/>
        <v>1.199470032043121E-7</v>
      </c>
      <c r="AD112" s="26">
        <f t="shared" si="66"/>
        <v>9.5219342345083911E-3</v>
      </c>
      <c r="AE112" s="26">
        <f t="shared" si="78"/>
        <v>26.486277111103703</v>
      </c>
      <c r="AF112" s="26">
        <f t="shared" si="79"/>
        <v>-55.807623082405101</v>
      </c>
      <c r="AG112" s="26">
        <f t="shared" si="45"/>
        <v>64.037843837695164</v>
      </c>
      <c r="AH112" s="26">
        <f t="shared" si="67"/>
        <v>-101.91459219591422</v>
      </c>
      <c r="AI112" s="26">
        <f t="shared" si="68"/>
        <v>-89.999540386239559</v>
      </c>
      <c r="AJ112" s="26">
        <f t="shared" si="80"/>
        <v>9.9775748387209013</v>
      </c>
      <c r="AK112" s="26">
        <f t="shared" si="69"/>
        <v>71.515671774040641</v>
      </c>
      <c r="AL112" s="27">
        <f t="shared" si="70"/>
        <v>-8.9216771640772376E-7</v>
      </c>
      <c r="AM112" s="26">
        <f t="shared" si="71"/>
        <v>-2.5968910009478503E-2</v>
      </c>
      <c r="AN112" s="26">
        <f t="shared" si="46"/>
        <v>-1.6332862857228063E-6</v>
      </c>
      <c r="AO112" s="26">
        <f t="shared" si="47"/>
        <v>-3.5136752615663111E-2</v>
      </c>
      <c r="AP112" s="26">
        <f t="shared" si="53"/>
        <v>-27.89917604495216</v>
      </c>
      <c r="AQ112" s="26">
        <f t="shared" si="54"/>
        <v>-18.54497427482406</v>
      </c>
      <c r="AR112" s="25">
        <f t="shared" si="48"/>
        <v>18.562359853877492</v>
      </c>
      <c r="AS112" s="25">
        <f t="shared" si="49"/>
        <v>-26.843517049310353</v>
      </c>
      <c r="AT112" s="56">
        <f t="shared" si="55"/>
        <v>-1.4128989338484566</v>
      </c>
      <c r="AU112" s="57">
        <f t="shared" si="81"/>
        <v>-74.352597357229158</v>
      </c>
      <c r="AV112" s="26">
        <f t="shared" si="72"/>
        <v>6.2777718072596307E-12</v>
      </c>
      <c r="AW112" s="26">
        <f t="shared" si="73"/>
        <v>6.8884677962226709E-5</v>
      </c>
      <c r="AX112" s="27">
        <f t="shared" si="74"/>
        <v>-6.2777718072641673E-12</v>
      </c>
      <c r="AY112" s="26">
        <f t="shared" si="75"/>
        <v>-6.8884677962226709E-5</v>
      </c>
      <c r="AZ112" s="28">
        <f t="shared" si="82"/>
        <v>-4.5365686719705112E-24</v>
      </c>
      <c r="BA112" s="29">
        <f t="shared" si="83"/>
        <v>0</v>
      </c>
      <c r="BB112" s="5">
        <f t="shared" si="56"/>
        <v>-1.4129240016236575</v>
      </c>
      <c r="BC112" s="5">
        <f t="shared" si="57"/>
        <v>-74.507348053580131</v>
      </c>
      <c r="BD112" s="5">
        <f t="shared" si="84"/>
        <v>105.49265194641987</v>
      </c>
      <c r="BE112" s="31"/>
      <c r="BF112" s="40">
        <f t="shared" si="85"/>
        <v>-1</v>
      </c>
      <c r="BG112" s="40">
        <f t="shared" si="86"/>
        <v>-75</v>
      </c>
      <c r="BH112" s="40">
        <f t="shared" si="87"/>
        <v>105</v>
      </c>
      <c r="BL112" s="26">
        <f t="shared" si="50"/>
        <v>-3.9651900707955831E-7</v>
      </c>
      <c r="BM112" s="26">
        <f t="shared" si="51"/>
        <v>-1.7312607331599571E-2</v>
      </c>
      <c r="BO112" s="238" t="str">
        <f t="shared" si="58"/>
        <v>1202.26443461741i</v>
      </c>
      <c r="BP112" s="238" t="str">
        <f t="shared" si="59"/>
        <v>0.999994282636253-0.00239873805729873i</v>
      </c>
      <c r="BQ112" s="238">
        <f t="shared" si="60"/>
        <v>-2.4671256193823902E-5</v>
      </c>
      <c r="BR112" s="238">
        <f t="shared" si="61"/>
        <v>-0.13743808901937096</v>
      </c>
    </row>
    <row r="113" spans="1:70" x14ac:dyDescent="0.3">
      <c r="V113" s="24">
        <v>2.09</v>
      </c>
      <c r="W113" s="30">
        <f t="shared" si="76"/>
        <v>1230.2687708123822</v>
      </c>
      <c r="X113" s="25">
        <f t="shared" si="52"/>
        <v>31.450501351730402</v>
      </c>
      <c r="Y113" s="26">
        <f t="shared" si="62"/>
        <v>-5.1015016428779436</v>
      </c>
      <c r="Z113" s="26">
        <f t="shared" si="63"/>
        <v>-56.233603167699499</v>
      </c>
      <c r="AA113" s="26">
        <f t="shared" si="64"/>
        <v>5.3086584161549644E-5</v>
      </c>
      <c r="AB113" s="26">
        <f t="shared" si="65"/>
        <v>-0.2003191299345598</v>
      </c>
      <c r="AC113" s="26">
        <f t="shared" si="77"/>
        <v>1.2559993123509797E-7</v>
      </c>
      <c r="AD113" s="26">
        <f t="shared" si="66"/>
        <v>9.7437285709030524E-3</v>
      </c>
      <c r="AE113" s="26">
        <f t="shared" si="78"/>
        <v>26.349052921036556</v>
      </c>
      <c r="AF113" s="26">
        <f t="shared" si="79"/>
        <v>-56.424178569063159</v>
      </c>
      <c r="AG113" s="26">
        <f t="shared" si="45"/>
        <v>64.037843837695164</v>
      </c>
      <c r="AH113" s="26">
        <f t="shared" si="67"/>
        <v>-102.11459219590165</v>
      </c>
      <c r="AI113" s="26">
        <f t="shared" si="68"/>
        <v>-89.999550848326038</v>
      </c>
      <c r="AJ113" s="26">
        <f t="shared" si="80"/>
        <v>10.157882598385852</v>
      </c>
      <c r="AK113" s="26">
        <f t="shared" si="69"/>
        <v>71.908726935816176</v>
      </c>
      <c r="AL113" s="27">
        <f t="shared" si="70"/>
        <v>-9.3421428170155463E-7</v>
      </c>
      <c r="AM113" s="26">
        <f t="shared" si="71"/>
        <v>-2.6573803544110087E-2</v>
      </c>
      <c r="AN113" s="26">
        <f t="shared" si="46"/>
        <v>-1.7102606826732894E-6</v>
      </c>
      <c r="AO113" s="26">
        <f t="shared" si="47"/>
        <v>-3.5955192510687115E-2</v>
      </c>
      <c r="AP113" s="26">
        <f t="shared" si="53"/>
        <v>-27.918868404295598</v>
      </c>
      <c r="AQ113" s="26">
        <f t="shared" si="54"/>
        <v>-18.15335290856466</v>
      </c>
      <c r="AR113" s="25">
        <f t="shared" si="48"/>
        <v>18.562359853877492</v>
      </c>
      <c r="AS113" s="25">
        <f t="shared" si="49"/>
        <v>-26.843517049310353</v>
      </c>
      <c r="AT113" s="56">
        <f t="shared" si="55"/>
        <v>-1.5698154832590419</v>
      </c>
      <c r="AU113" s="57">
        <f t="shared" si="81"/>
        <v>-74.577531477627815</v>
      </c>
      <c r="AV113" s="26">
        <f t="shared" si="72"/>
        <v>6.5728560120247185E-12</v>
      </c>
      <c r="AW113" s="26">
        <f t="shared" si="73"/>
        <v>7.0489208234261494E-5</v>
      </c>
      <c r="AX113" s="27">
        <f t="shared" si="74"/>
        <v>-6.5728560120296921E-12</v>
      </c>
      <c r="AY113" s="26">
        <f t="shared" si="75"/>
        <v>-7.0489208234261494E-5</v>
      </c>
      <c r="AZ113" s="28">
        <f t="shared" si="82"/>
        <v>-4.9735849916884682E-24</v>
      </c>
      <c r="BA113" s="29">
        <f t="shared" si="83"/>
        <v>0</v>
      </c>
      <c r="BB113" s="5">
        <f t="shared" si="56"/>
        <v>-1.5698417324386305</v>
      </c>
      <c r="BC113" s="5">
        <f t="shared" si="57"/>
        <v>-74.735886768258879</v>
      </c>
      <c r="BD113" s="5">
        <f t="shared" si="84"/>
        <v>105.26411323174112</v>
      </c>
      <c r="BE113" s="41"/>
      <c r="BF113" s="40">
        <f t="shared" si="85"/>
        <v>-2</v>
      </c>
      <c r="BG113" s="40">
        <f t="shared" si="86"/>
        <v>-75</v>
      </c>
      <c r="BH113" s="40">
        <f t="shared" si="87"/>
        <v>105</v>
      </c>
      <c r="BL113" s="26">
        <f t="shared" si="50"/>
        <v>-4.1520637241247947E-7</v>
      </c>
      <c r="BM113" s="26">
        <f t="shared" si="51"/>
        <v>-1.7715869735124228E-2</v>
      </c>
      <c r="BO113" s="238" t="str">
        <f t="shared" si="58"/>
        <v>1230.26877081238i</v>
      </c>
      <c r="BP113" s="238" t="str">
        <f t="shared" si="59"/>
        <v>0.999994013186804-0.00245461118718887i</v>
      </c>
      <c r="BQ113" s="238">
        <f t="shared" si="60"/>
        <v>-2.5833973216237814E-5</v>
      </c>
      <c r="BR113" s="238">
        <f t="shared" si="61"/>
        <v>-0.14063942089594367</v>
      </c>
    </row>
    <row r="114" spans="1:70" x14ac:dyDescent="0.3">
      <c r="V114" s="24">
        <v>2.1</v>
      </c>
      <c r="W114" s="32">
        <f t="shared" si="76"/>
        <v>1258.9254117941678</v>
      </c>
      <c r="X114" s="25">
        <f t="shared" si="52"/>
        <v>31.450501351730402</v>
      </c>
      <c r="Y114" s="26">
        <f t="shared" si="62"/>
        <v>-5.2406944409251963</v>
      </c>
      <c r="Z114" s="26">
        <f t="shared" si="63"/>
        <v>-56.840457733789393</v>
      </c>
      <c r="AA114" s="26">
        <f t="shared" si="64"/>
        <v>5.5588461782278049E-5</v>
      </c>
      <c r="AB114" s="26">
        <f t="shared" si="65"/>
        <v>-0.20498512251922854</v>
      </c>
      <c r="AC114" s="26">
        <f t="shared" si="77"/>
        <v>1.3151927400735957E-7</v>
      </c>
      <c r="AD114" s="26">
        <f t="shared" si="66"/>
        <v>9.9706891607609129E-3</v>
      </c>
      <c r="AE114" s="26">
        <f t="shared" si="78"/>
        <v>26.209862630786265</v>
      </c>
      <c r="AF114" s="26">
        <f t="shared" si="79"/>
        <v>-57.035472167147859</v>
      </c>
      <c r="AG114" s="26">
        <f t="shared" si="45"/>
        <v>64.037843837695164</v>
      </c>
      <c r="AH114" s="26">
        <f t="shared" si="67"/>
        <v>-102.31459219588963</v>
      </c>
      <c r="AI114" s="26">
        <f t="shared" si="68"/>
        <v>-89.999561072266346</v>
      </c>
      <c r="AJ114" s="26">
        <f t="shared" si="80"/>
        <v>10.338992933537849</v>
      </c>
      <c r="AK114" s="26">
        <f t="shared" si="69"/>
        <v>72.294544926543324</v>
      </c>
      <c r="AL114" s="27">
        <f t="shared" si="70"/>
        <v>-9.7824243911125662E-7</v>
      </c>
      <c r="AM114" s="26">
        <f t="shared" si="71"/>
        <v>-2.719278685304111E-2</v>
      </c>
      <c r="AN114" s="26">
        <f t="shared" si="46"/>
        <v>-1.7908627681559817E-6</v>
      </c>
      <c r="AO114" s="26">
        <f t="shared" si="47"/>
        <v>-3.6792696304675798E-2</v>
      </c>
      <c r="AP114" s="26">
        <f t="shared" si="53"/>
        <v>-27.937758193761827</v>
      </c>
      <c r="AQ114" s="26">
        <f t="shared" si="54"/>
        <v>-17.769001628880741</v>
      </c>
      <c r="AR114" s="25">
        <f t="shared" si="48"/>
        <v>18.562359853877492</v>
      </c>
      <c r="AS114" s="25">
        <f t="shared" si="49"/>
        <v>-26.843517049310353</v>
      </c>
      <c r="AT114" s="56">
        <f t="shared" si="55"/>
        <v>-1.7278955629755615</v>
      </c>
      <c r="AU114" s="57">
        <f t="shared" si="81"/>
        <v>-74.804473796028603</v>
      </c>
      <c r="AV114" s="26">
        <f t="shared" si="72"/>
        <v>6.8833694562546362E-12</v>
      </c>
      <c r="AW114" s="26">
        <f t="shared" si="73"/>
        <v>7.2131112817536893E-5</v>
      </c>
      <c r="AX114" s="27">
        <f t="shared" si="74"/>
        <v>-6.8833694562600912E-12</v>
      </c>
      <c r="AY114" s="26">
        <f t="shared" si="75"/>
        <v>-7.2131112817536893E-5</v>
      </c>
      <c r="AZ114" s="28">
        <f t="shared" si="82"/>
        <v>-5.4550299575884725E-24</v>
      </c>
      <c r="BA114" s="29">
        <f t="shared" si="83"/>
        <v>0</v>
      </c>
      <c r="BB114" s="5">
        <f t="shared" si="56"/>
        <v>-1.7279230492370694</v>
      </c>
      <c r="BC114" s="5">
        <f t="shared" si="57"/>
        <v>-74.966517641832851</v>
      </c>
      <c r="BD114" s="5">
        <f t="shared" si="84"/>
        <v>105.03348235816715</v>
      </c>
      <c r="BE114" s="31"/>
      <c r="BF114" s="40">
        <f t="shared" si="85"/>
        <v>-2</v>
      </c>
      <c r="BG114" s="40">
        <f t="shared" si="86"/>
        <v>-75</v>
      </c>
      <c r="BH114" s="40">
        <f t="shared" si="87"/>
        <v>105</v>
      </c>
      <c r="BL114" s="26">
        <f t="shared" si="50"/>
        <v>-4.3477444460426372E-7</v>
      </c>
      <c r="BM114" s="26">
        <f t="shared" si="51"/>
        <v>-1.8128525324883998E-2</v>
      </c>
      <c r="BO114" s="238" t="str">
        <f t="shared" si="58"/>
        <v>1258.92541179417i</v>
      </c>
      <c r="BP114" s="238" t="str">
        <f t="shared" si="59"/>
        <v>0.999993731038749-0.00251178572246288i</v>
      </c>
      <c r="BQ114" s="238">
        <f t="shared" si="60"/>
        <v>-2.7051487063222964E-5</v>
      </c>
      <c r="BR114" s="238">
        <f t="shared" si="61"/>
        <v>-0.1439153204793629</v>
      </c>
    </row>
    <row r="115" spans="1:70" x14ac:dyDescent="0.3">
      <c r="V115" s="24">
        <v>2.11</v>
      </c>
      <c r="W115" s="30">
        <f t="shared" si="76"/>
        <v>1288.2495516931342</v>
      </c>
      <c r="X115" s="25">
        <f t="shared" si="52"/>
        <v>31.450501351730402</v>
      </c>
      <c r="Y115" s="26">
        <f t="shared" si="62"/>
        <v>-5.3818182901026219</v>
      </c>
      <c r="Z115" s="26">
        <f t="shared" si="63"/>
        <v>-57.441726497897228</v>
      </c>
      <c r="AA115" s="26">
        <f t="shared" si="64"/>
        <v>5.8208247716687429E-5</v>
      </c>
      <c r="AB115" s="26">
        <f t="shared" si="65"/>
        <v>-0.20975979721799912</v>
      </c>
      <c r="AC115" s="26">
        <f t="shared" si="77"/>
        <v>1.3771758513531284E-7</v>
      </c>
      <c r="AD115" s="26">
        <f t="shared" si="66"/>
        <v>1.0202936341562387E-2</v>
      </c>
      <c r="AE115" s="26">
        <f t="shared" si="78"/>
        <v>26.06874140759308</v>
      </c>
      <c r="AF115" s="26">
        <f t="shared" si="79"/>
        <v>-57.641283358773663</v>
      </c>
      <c r="AG115" s="26">
        <f t="shared" si="45"/>
        <v>64.037843837695164</v>
      </c>
      <c r="AH115" s="26">
        <f t="shared" si="67"/>
        <v>-102.51459219587815</v>
      </c>
      <c r="AI115" s="26">
        <f t="shared" si="68"/>
        <v>-89.999571063481355</v>
      </c>
      <c r="AJ115" s="26">
        <f t="shared" si="80"/>
        <v>10.520876421422411</v>
      </c>
      <c r="AK115" s="26">
        <f t="shared" si="69"/>
        <v>72.673190307173513</v>
      </c>
      <c r="AL115" s="27">
        <f t="shared" si="70"/>
        <v>-1.0243455799358021E-6</v>
      </c>
      <c r="AM115" s="26">
        <f t="shared" si="71"/>
        <v>-2.7826188128836908E-2</v>
      </c>
      <c r="AN115" s="26">
        <f t="shared" si="46"/>
        <v>-1.8752635117826391E-6</v>
      </c>
      <c r="AO115" s="26">
        <f t="shared" si="47"/>
        <v>-3.7649708051794045E-2</v>
      </c>
      <c r="AP115" s="26">
        <f t="shared" si="53"/>
        <v>-27.955874836369667</v>
      </c>
      <c r="AQ115" s="26">
        <f t="shared" si="54"/>
        <v>-17.391856652488475</v>
      </c>
      <c r="AR115" s="25">
        <f t="shared" si="48"/>
        <v>18.562359853877492</v>
      </c>
      <c r="AS115" s="25">
        <f t="shared" si="49"/>
        <v>-26.843517049310353</v>
      </c>
      <c r="AT115" s="56">
        <f t="shared" si="55"/>
        <v>-1.8871334287765862</v>
      </c>
      <c r="AU115" s="57">
        <f t="shared" si="81"/>
        <v>-75.033140011262134</v>
      </c>
      <c r="AV115" s="26">
        <f t="shared" si="72"/>
        <v>7.207383485016277E-12</v>
      </c>
      <c r="AW115" s="26">
        <f t="shared" si="73"/>
        <v>7.3811262271596139E-5</v>
      </c>
      <c r="AX115" s="27">
        <f t="shared" si="74"/>
        <v>-7.2073834850222579E-12</v>
      </c>
      <c r="AY115" s="26">
        <f t="shared" si="75"/>
        <v>-7.3811262271596139E-5</v>
      </c>
      <c r="AZ115" s="28">
        <f t="shared" si="82"/>
        <v>-5.9809035696705243E-24</v>
      </c>
      <c r="BA115" s="29">
        <f t="shared" si="83"/>
        <v>0</v>
      </c>
      <c r="BB115" s="5">
        <f t="shared" si="56"/>
        <v>-1.8871622104215457</v>
      </c>
      <c r="BC115" s="5">
        <f t="shared" si="57"/>
        <v>-75.198958328769166</v>
      </c>
      <c r="BD115" s="5">
        <f t="shared" si="84"/>
        <v>104.80104167123083</v>
      </c>
      <c r="BE115" s="41"/>
      <c r="BF115" s="40">
        <f t="shared" si="85"/>
        <v>-2</v>
      </c>
      <c r="BG115" s="40">
        <f t="shared" si="86"/>
        <v>-75</v>
      </c>
      <c r="BH115" s="40">
        <f t="shared" si="87"/>
        <v>105</v>
      </c>
      <c r="BL115" s="26">
        <f t="shared" si="50"/>
        <v>-4.552647321745093E-7</v>
      </c>
      <c r="BM115" s="26">
        <f t="shared" si="51"/>
        <v>-1.8550792896163366E-2</v>
      </c>
      <c r="BO115" s="238" t="str">
        <f t="shared" si="58"/>
        <v>1288.24955169313i</v>
      </c>
      <c r="BP115" s="238" t="str">
        <f t="shared" si="59"/>
        <v>0.999993435593633-0.00257029197338494i</v>
      </c>
      <c r="BQ115" s="238">
        <f t="shared" si="60"/>
        <v>-2.8326380227484541E-5</v>
      </c>
      <c r="BR115" s="238">
        <f t="shared" si="61"/>
        <v>-0.14726752461086193</v>
      </c>
    </row>
    <row r="116" spans="1:70" x14ac:dyDescent="0.3">
      <c r="V116" s="24">
        <v>2.12</v>
      </c>
      <c r="W116" s="32">
        <f t="shared" si="76"/>
        <v>1318.2567385564084</v>
      </c>
      <c r="X116" s="25">
        <f t="shared" si="52"/>
        <v>31.450501351730402</v>
      </c>
      <c r="Y116" s="26">
        <f t="shared" si="62"/>
        <v>-5.524836971733226</v>
      </c>
      <c r="Z116" s="26">
        <f t="shared" si="63"/>
        <v>-58.037198522902777</v>
      </c>
      <c r="AA116" s="26">
        <f t="shared" si="64"/>
        <v>6.0951498665476282E-5</v>
      </c>
      <c r="AB116" s="26">
        <f t="shared" si="65"/>
        <v>-0.21464568536118239</v>
      </c>
      <c r="AC116" s="26">
        <f t="shared" si="77"/>
        <v>1.4420801611613102E-7</v>
      </c>
      <c r="AD116" s="26">
        <f t="shared" si="66"/>
        <v>1.0440593253806361E-2</v>
      </c>
      <c r="AE116" s="26">
        <f t="shared" si="78"/>
        <v>25.925725475703857</v>
      </c>
      <c r="AF116" s="26">
        <f t="shared" si="79"/>
        <v>-58.241403615010157</v>
      </c>
      <c r="AG116" s="26">
        <f t="shared" si="45"/>
        <v>64.037843837695164</v>
      </c>
      <c r="AH116" s="26">
        <f t="shared" si="67"/>
        <v>-102.7145921958672</v>
      </c>
      <c r="AI116" s="26">
        <f t="shared" si="68"/>
        <v>-89.999580827268559</v>
      </c>
      <c r="AJ116" s="26">
        <f t="shared" si="80"/>
        <v>10.703504452723966</v>
      </c>
      <c r="AK116" s="26">
        <f t="shared" si="69"/>
        <v>73.044731498624174</v>
      </c>
      <c r="AL116" s="27">
        <f t="shared" si="70"/>
        <v>-1.0726214947400365E-6</v>
      </c>
      <c r="AM116" s="26">
        <f t="shared" si="71"/>
        <v>-2.8474343208618379E-2</v>
      </c>
      <c r="AN116" s="26">
        <f t="shared" si="46"/>
        <v>-1.9636419391699782E-6</v>
      </c>
      <c r="AO116" s="26">
        <f t="shared" si="47"/>
        <v>-3.8526682149479297E-2</v>
      </c>
      <c r="AP116" s="26">
        <f t="shared" si="53"/>
        <v>-27.973246941711501</v>
      </c>
      <c r="AQ116" s="26">
        <f t="shared" si="54"/>
        <v>-17.021850354002485</v>
      </c>
      <c r="AR116" s="25">
        <f t="shared" si="48"/>
        <v>18.562359853877492</v>
      </c>
      <c r="AS116" s="25">
        <f t="shared" si="49"/>
        <v>-26.843517049310353</v>
      </c>
      <c r="AT116" s="56">
        <f t="shared" si="55"/>
        <v>-2.0475214660076446</v>
      </c>
      <c r="AU116" s="57">
        <f t="shared" si="81"/>
        <v>-75.263253969012638</v>
      </c>
      <c r="AV116" s="26">
        <f t="shared" si="72"/>
        <v>7.5468267532427461E-12</v>
      </c>
      <c r="AW116" s="26">
        <f t="shared" si="73"/>
        <v>7.5530547433919231E-5</v>
      </c>
      <c r="AX116" s="27">
        <f t="shared" si="74"/>
        <v>-7.5468267532493038E-12</v>
      </c>
      <c r="AY116" s="26">
        <f t="shared" si="75"/>
        <v>-7.5530547433919231E-5</v>
      </c>
      <c r="AZ116" s="28">
        <f t="shared" si="82"/>
        <v>-6.557668176470194E-24</v>
      </c>
      <c r="BA116" s="29">
        <f t="shared" si="83"/>
        <v>0</v>
      </c>
      <c r="BB116" s="5">
        <f t="shared" si="56"/>
        <v>-2.0475516040851813</v>
      </c>
      <c r="BC116" s="5">
        <f t="shared" si="57"/>
        <v>-75.432934675936622</v>
      </c>
      <c r="BD116" s="5">
        <f t="shared" si="84"/>
        <v>104.56706532406338</v>
      </c>
      <c r="BE116" s="31"/>
      <c r="BF116" s="40">
        <f t="shared" si="85"/>
        <v>-2</v>
      </c>
      <c r="BG116" s="40">
        <f t="shared" si="86"/>
        <v>-75</v>
      </c>
      <c r="BH116" s="40">
        <f t="shared" si="87"/>
        <v>105</v>
      </c>
      <c r="BL116" s="26">
        <f t="shared" si="50"/>
        <v>-4.7672069737104568E-7</v>
      </c>
      <c r="BM116" s="26">
        <f t="shared" si="51"/>
        <v>-1.8982896340634436E-2</v>
      </c>
      <c r="BO116" s="238" t="str">
        <f t="shared" si="58"/>
        <v>1318.25673855641i</v>
      </c>
      <c r="BP116" s="238" t="str">
        <f t="shared" si="59"/>
        <v>0.999993126224805-0.00263016095599571i</v>
      </c>
      <c r="BQ116" s="238">
        <f t="shared" si="60"/>
        <v>-2.9661356839243761E-5</v>
      </c>
      <c r="BR116" s="238">
        <f t="shared" si="61"/>
        <v>-0.15069781058334777</v>
      </c>
    </row>
    <row r="117" spans="1:70" x14ac:dyDescent="0.3">
      <c r="V117" s="24">
        <v>2.13</v>
      </c>
      <c r="W117" s="30">
        <f t="shared" si="76"/>
        <v>1348.9628825916539</v>
      </c>
      <c r="X117" s="25">
        <f t="shared" si="52"/>
        <v>31.450501351730402</v>
      </c>
      <c r="Y117" s="26">
        <f t="shared" si="62"/>
        <v>-5.6697133249404832</v>
      </c>
      <c r="Z117" s="26">
        <f t="shared" si="63"/>
        <v>-58.626674966866624</v>
      </c>
      <c r="AA117" s="26">
        <f t="shared" si="64"/>
        <v>6.3824033193841153E-5</v>
      </c>
      <c r="AB117" s="26">
        <f t="shared" si="65"/>
        <v>-0.21964537722694683</v>
      </c>
      <c r="AC117" s="26">
        <f t="shared" si="77"/>
        <v>1.5100432983052274E-7</v>
      </c>
      <c r="AD117" s="26">
        <f t="shared" si="66"/>
        <v>1.0683785906300706E-2</v>
      </c>
      <c r="AE117" s="26">
        <f t="shared" si="78"/>
        <v>25.780852001827444</v>
      </c>
      <c r="AF117" s="26">
        <f t="shared" si="79"/>
        <v>-58.835636558187268</v>
      </c>
      <c r="AG117" s="26">
        <f t="shared" si="45"/>
        <v>64.037843837695164</v>
      </c>
      <c r="AH117" s="26">
        <f t="shared" si="67"/>
        <v>-102.91459219585674</v>
      </c>
      <c r="AI117" s="26">
        <f t="shared" si="68"/>
        <v>-89.999590368804832</v>
      </c>
      <c r="AJ117" s="26">
        <f t="shared" si="80"/>
        <v>10.886849230906424</v>
      </c>
      <c r="AK117" s="26">
        <f t="shared" si="69"/>
        <v>73.409240464218243</v>
      </c>
      <c r="AL117" s="27">
        <f t="shared" si="70"/>
        <v>-1.1231725806854641E-6</v>
      </c>
      <c r="AM117" s="26">
        <f t="shared" si="71"/>
        <v>-2.9137595752124136E-2</v>
      </c>
      <c r="AN117" s="26">
        <f t="shared" si="46"/>
        <v>-2.0561855099573248E-6</v>
      </c>
      <c r="AO117" s="26">
        <f t="shared" si="47"/>
        <v>-3.9424083579361599E-2</v>
      </c>
      <c r="AP117" s="26">
        <f t="shared" si="53"/>
        <v>-27.989902306613246</v>
      </c>
      <c r="AQ117" s="26">
        <f t="shared" si="54"/>
        <v>-16.658911583918076</v>
      </c>
      <c r="AR117" s="25">
        <f t="shared" si="48"/>
        <v>18.562359853877492</v>
      </c>
      <c r="AS117" s="25">
        <f t="shared" si="49"/>
        <v>-26.843517049310353</v>
      </c>
      <c r="AT117" s="56">
        <f t="shared" si="55"/>
        <v>-2.2090503047858014</v>
      </c>
      <c r="AU117" s="57">
        <f t="shared" si="81"/>
        <v>-75.494548142105344</v>
      </c>
      <c r="AV117" s="26">
        <f t="shared" si="72"/>
        <v>7.9036279158671452E-12</v>
      </c>
      <c r="AW117" s="26">
        <f t="shared" si="73"/>
        <v>7.7289879892256479E-5</v>
      </c>
      <c r="AX117" s="27">
        <f t="shared" si="74"/>
        <v>-7.9036279158743362E-12</v>
      </c>
      <c r="AY117" s="26">
        <f t="shared" si="75"/>
        <v>-7.7289879892256479E-5</v>
      </c>
      <c r="AZ117" s="28">
        <f t="shared" si="82"/>
        <v>-7.1909783329561058E-24</v>
      </c>
      <c r="BA117" s="29">
        <f t="shared" si="83"/>
        <v>0</v>
      </c>
      <c r="BB117" s="5">
        <f t="shared" si="56"/>
        <v>-2.2090818632221731</v>
      </c>
      <c r="BC117" s="5">
        <f t="shared" si="57"/>
        <v>-75.668181203953722</v>
      </c>
      <c r="BD117" s="5">
        <f t="shared" si="84"/>
        <v>104.33181879604628</v>
      </c>
      <c r="BE117" s="41"/>
      <c r="BF117" s="40">
        <f t="shared" si="85"/>
        <v>-2</v>
      </c>
      <c r="BG117" s="40">
        <f t="shared" si="86"/>
        <v>-76</v>
      </c>
      <c r="BH117" s="40">
        <f t="shared" si="87"/>
        <v>104</v>
      </c>
      <c r="BL117" s="26">
        <f t="shared" si="50"/>
        <v>-4.9918784970977337E-7</v>
      </c>
      <c r="BM117" s="26">
        <f t="shared" si="51"/>
        <v>-1.9425064765066245E-2</v>
      </c>
      <c r="BO117" s="238" t="str">
        <f t="shared" si="58"/>
        <v>1348.96288259165i</v>
      </c>
      <c r="BP117" s="238" t="str">
        <f t="shared" si="59"/>
        <v>0.999992802276077-0.00269142440853456i</v>
      </c>
      <c r="BQ117" s="238">
        <f t="shared" si="60"/>
        <v>-3.1059248521927486E-5</v>
      </c>
      <c r="BR117" s="238">
        <f t="shared" si="61"/>
        <v>-0.15420799708330454</v>
      </c>
    </row>
    <row r="118" spans="1:70" x14ac:dyDescent="0.3">
      <c r="V118" s="24">
        <v>2.14</v>
      </c>
      <c r="W118" s="32">
        <f t="shared" si="76"/>
        <v>1380.3842646028861</v>
      </c>
      <c r="X118" s="25">
        <f t="shared" si="52"/>
        <v>31.450501351730402</v>
      </c>
      <c r="Y118" s="26">
        <f t="shared" si="62"/>
        <v>-5.8164093604244727</v>
      </c>
      <c r="Z118" s="26">
        <f t="shared" si="63"/>
        <v>-59.209969190542758</v>
      </c>
      <c r="AA118" s="26">
        <f t="shared" si="64"/>
        <v>6.6831944063869056E-5</v>
      </c>
      <c r="AB118" s="26">
        <f t="shared" si="65"/>
        <v>-0.22476152341336314</v>
      </c>
      <c r="AC118" s="26">
        <f t="shared" si="77"/>
        <v>1.5812094490178727E-7</v>
      </c>
      <c r="AD118" s="26">
        <f t="shared" si="66"/>
        <v>1.0932643242973772E-2</v>
      </c>
      <c r="AE118" s="26">
        <f t="shared" si="78"/>
        <v>25.634158981370938</v>
      </c>
      <c r="AF118" s="26">
        <f t="shared" si="79"/>
        <v>-59.423798070713147</v>
      </c>
      <c r="AG118" s="26">
        <f t="shared" si="45"/>
        <v>64.037843837695164</v>
      </c>
      <c r="AH118" s="26">
        <f t="shared" si="67"/>
        <v>-103.11459219584675</v>
      </c>
      <c r="AI118" s="26">
        <f t="shared" si="68"/>
        <v>-89.999599693149221</v>
      </c>
      <c r="AJ118" s="26">
        <f t="shared" si="80"/>
        <v>11.070883769406398</v>
      </c>
      <c r="AK118" s="26">
        <f t="shared" si="69"/>
        <v>73.766792403792095</v>
      </c>
      <c r="AL118" s="27">
        <f t="shared" si="70"/>
        <v>-1.1761060671832987E-6</v>
      </c>
      <c r="AM118" s="26">
        <f t="shared" si="71"/>
        <v>-2.9816297423920609E-2</v>
      </c>
      <c r="AN118" s="26">
        <f t="shared" si="46"/>
        <v>-2.1530905247542156E-6</v>
      </c>
      <c r="AO118" s="26">
        <f t="shared" si="47"/>
        <v>-4.0342388153795497E-2</v>
      </c>
      <c r="AP118" s="26">
        <f t="shared" si="53"/>
        <v>-28.005867917941782</v>
      </c>
      <c r="AQ118" s="26">
        <f t="shared" si="54"/>
        <v>-16.302965974934843</v>
      </c>
      <c r="AR118" s="25">
        <f t="shared" si="48"/>
        <v>18.562359853877492</v>
      </c>
      <c r="AS118" s="25">
        <f t="shared" si="49"/>
        <v>-26.843517049310353</v>
      </c>
      <c r="AT118" s="56">
        <f t="shared" si="55"/>
        <v>-2.3717089365708439</v>
      </c>
      <c r="AU118" s="57">
        <f t="shared" si="81"/>
        <v>-75.726764045647997</v>
      </c>
      <c r="AV118" s="26">
        <f t="shared" si="72"/>
        <v>8.2739296630232635E-12</v>
      </c>
      <c r="AW118" s="26">
        <f t="shared" si="73"/>
        <v>7.9090192467965017E-5</v>
      </c>
      <c r="AX118" s="27">
        <f t="shared" si="74"/>
        <v>-8.2739296630311443E-12</v>
      </c>
      <c r="AY118" s="26">
        <f t="shared" si="75"/>
        <v>-7.9090192467965017E-5</v>
      </c>
      <c r="AZ118" s="28">
        <f t="shared" si="82"/>
        <v>-7.8808340391282598E-24</v>
      </c>
      <c r="BA118" s="29">
        <f t="shared" si="83"/>
        <v>0</v>
      </c>
      <c r="BB118" s="5">
        <f t="shared" si="56"/>
        <v>-2.371741982305013</v>
      </c>
      <c r="BC118" s="5">
        <f t="shared" si="57"/>
        <v>-75.904441523415429</v>
      </c>
      <c r="BD118" s="5">
        <f t="shared" si="84"/>
        <v>104.09555847658457</v>
      </c>
      <c r="BE118" s="31"/>
      <c r="BF118" s="40">
        <f t="shared" si="85"/>
        <v>-2</v>
      </c>
      <c r="BG118" s="40">
        <f t="shared" si="86"/>
        <v>-76</v>
      </c>
      <c r="BH118" s="40">
        <f t="shared" si="87"/>
        <v>104</v>
      </c>
      <c r="BL118" s="26">
        <f t="shared" si="50"/>
        <v>-5.227138453004766E-7</v>
      </c>
      <c r="BM118" s="26">
        <f t="shared" si="51"/>
        <v>-1.9877532612799495E-2</v>
      </c>
      <c r="BO118" s="238" t="str">
        <f t="shared" si="58"/>
        <v>1380.38426460289i</v>
      </c>
      <c r="BP118" s="238" t="str">
        <f t="shared" si="59"/>
        <v>0.99999246306034-0.00275411480824351i</v>
      </c>
      <c r="BQ118" s="238">
        <f t="shared" si="60"/>
        <v>-3.252302032406736E-5</v>
      </c>
      <c r="BR118" s="238">
        <f t="shared" si="61"/>
        <v>-0.15779994515463411</v>
      </c>
    </row>
    <row r="119" spans="1:70" x14ac:dyDescent="0.3">
      <c r="V119" s="24">
        <v>2.15</v>
      </c>
      <c r="W119" s="30">
        <f t="shared" si="76"/>
        <v>1412.5375446227542</v>
      </c>
      <c r="X119" s="25">
        <f t="shared" si="52"/>
        <v>31.450501351730402</v>
      </c>
      <c r="Y119" s="26">
        <f t="shared" si="62"/>
        <v>-5.9648863728369852</v>
      </c>
      <c r="Z119" s="26">
        <f t="shared" si="63"/>
        <v>-59.786906813212887</v>
      </c>
      <c r="AA119" s="26">
        <f t="shared" si="64"/>
        <v>6.9981611174325199E-5</v>
      </c>
      <c r="AB119" s="26">
        <f t="shared" si="65"/>
        <v>-0.22999683624232881</v>
      </c>
      <c r="AC119" s="26">
        <f t="shared" si="77"/>
        <v>1.6557295498235624E-7</v>
      </c>
      <c r="AD119" s="26">
        <f t="shared" si="66"/>
        <v>1.118729721124187E-2</v>
      </c>
      <c r="AE119" s="26">
        <f t="shared" si="78"/>
        <v>25.485685126077545</v>
      </c>
      <c r="AF119" s="26">
        <f t="shared" si="79"/>
        <v>-60.005716352243972</v>
      </c>
      <c r="AG119" s="26">
        <f t="shared" si="45"/>
        <v>64.037843837695164</v>
      </c>
      <c r="AH119" s="26">
        <f t="shared" si="67"/>
        <v>-103.31459219583721</v>
      </c>
      <c r="AI119" s="26">
        <f t="shared" si="68"/>
        <v>-89.999608805245614</v>
      </c>
      <c r="AJ119" s="26">
        <f t="shared" si="80"/>
        <v>11.255581886865384</v>
      </c>
      <c r="AK119" s="26">
        <f t="shared" si="69"/>
        <v>74.11746545973989</v>
      </c>
      <c r="AL119" s="27">
        <f t="shared" si="70"/>
        <v>-1.2315342290112907E-6</v>
      </c>
      <c r="AM119" s="26">
        <f t="shared" si="71"/>
        <v>-3.0510808079855446E-2</v>
      </c>
      <c r="AN119" s="26">
        <f t="shared" si="46"/>
        <v>-2.2545625272664898E-6</v>
      </c>
      <c r="AO119" s="26">
        <f t="shared" si="47"/>
        <v>-4.1282082768133214E-2</v>
      </c>
      <c r="AP119" s="26">
        <f t="shared" si="53"/>
        <v>-28.021169957373413</v>
      </c>
      <c r="AQ119" s="26">
        <f t="shared" si="54"/>
        <v>-15.953936236353712</v>
      </c>
      <c r="AR119" s="25">
        <f t="shared" si="48"/>
        <v>18.562359853877492</v>
      </c>
      <c r="AS119" s="25">
        <f t="shared" si="49"/>
        <v>-26.843517049310353</v>
      </c>
      <c r="AT119" s="56">
        <f t="shared" si="55"/>
        <v>-2.535484831295868</v>
      </c>
      <c r="AU119" s="57">
        <f t="shared" si="81"/>
        <v>-75.959652588597692</v>
      </c>
      <c r="AV119" s="26">
        <f t="shared" si="72"/>
        <v>8.6654466144435162E-12</v>
      </c>
      <c r="AW119" s="26">
        <f t="shared" si="73"/>
        <v>8.0932439710602189E-5</v>
      </c>
      <c r="AX119" s="27">
        <f t="shared" si="74"/>
        <v>-8.6654466144521596E-12</v>
      </c>
      <c r="AY119" s="26">
        <f t="shared" si="75"/>
        <v>-8.0932439710602189E-5</v>
      </c>
      <c r="AZ119" s="28">
        <f t="shared" si="82"/>
        <v>-8.6433911663255821E-24</v>
      </c>
      <c r="BA119" s="29">
        <f t="shared" si="83"/>
        <v>0</v>
      </c>
      <c r="BB119" s="5">
        <f t="shared" si="56"/>
        <v>-2.5355194344215026</v>
      </c>
      <c r="BC119" s="5">
        <f t="shared" si="57"/>
        <v>-76.141468687570637</v>
      </c>
      <c r="BD119" s="5">
        <f t="shared" si="84"/>
        <v>103.85853131242936</v>
      </c>
      <c r="BE119" s="41"/>
      <c r="BF119" s="40">
        <f t="shared" si="85"/>
        <v>-3</v>
      </c>
      <c r="BG119" s="40">
        <f t="shared" si="86"/>
        <v>-76</v>
      </c>
      <c r="BH119" s="40">
        <f t="shared" si="87"/>
        <v>104</v>
      </c>
      <c r="BL119" s="26">
        <f t="shared" si="50"/>
        <v>-5.4734859002995289E-7</v>
      </c>
      <c r="BM119" s="26">
        <f t="shared" si="51"/>
        <v>-2.0340539788050234E-2</v>
      </c>
      <c r="BO119" s="238" t="str">
        <f t="shared" si="58"/>
        <v>1412.53754462275i</v>
      </c>
      <c r="BP119" s="238" t="str">
        <f t="shared" si="59"/>
        <v>0.999992107858102-0.00281826538856085i</v>
      </c>
      <c r="BQ119" s="238">
        <f t="shared" si="60"/>
        <v>-3.4055777044675876E-5</v>
      </c>
      <c r="BR119" s="238">
        <f t="shared" si="61"/>
        <v>-0.16147555918490017</v>
      </c>
    </row>
    <row r="120" spans="1:70" x14ac:dyDescent="0.3">
      <c r="V120" s="24">
        <v>2.16</v>
      </c>
      <c r="W120" s="32">
        <f t="shared" si="76"/>
        <v>1445.4397707459284</v>
      </c>
      <c r="X120" s="25">
        <f t="shared" si="52"/>
        <v>31.450501351730402</v>
      </c>
      <c r="Y120" s="26">
        <f t="shared" si="62"/>
        <v>-6.1151050511807519</v>
      </c>
      <c r="Z120" s="26">
        <f t="shared" si="63"/>
        <v>-60.357325718998617</v>
      </c>
      <c r="AA120" s="26">
        <f t="shared" si="64"/>
        <v>7.327971507503666E-5</v>
      </c>
      <c r="AB120" s="26">
        <f t="shared" si="65"/>
        <v>-0.23535409119612177</v>
      </c>
      <c r="AC120" s="26">
        <f t="shared" si="77"/>
        <v>1.7337616925553749E-7</v>
      </c>
      <c r="AD120" s="26">
        <f t="shared" si="66"/>
        <v>1.1447882831969486E-2</v>
      </c>
      <c r="AE120" s="26">
        <f t="shared" si="78"/>
        <v>25.335469753640893</v>
      </c>
      <c r="AF120" s="26">
        <f t="shared" si="79"/>
        <v>-60.581231927362772</v>
      </c>
      <c r="AG120" s="26">
        <f t="shared" si="45"/>
        <v>64.037843837695164</v>
      </c>
      <c r="AH120" s="26">
        <f t="shared" si="67"/>
        <v>-103.5145921958281</v>
      </c>
      <c r="AI120" s="26">
        <f t="shared" si="68"/>
        <v>-89.99961770992536</v>
      </c>
      <c r="AJ120" s="26">
        <f t="shared" si="80"/>
        <v>11.440918200581027</v>
      </c>
      <c r="AK120" s="26">
        <f t="shared" si="69"/>
        <v>74.46134043517435</v>
      </c>
      <c r="AL120" s="27">
        <f t="shared" si="70"/>
        <v>-1.289574640896686E-6</v>
      </c>
      <c r="AM120" s="26">
        <f t="shared" si="71"/>
        <v>-3.1221495957854641E-2</v>
      </c>
      <c r="AN120" s="26">
        <f t="shared" si="46"/>
        <v>-2.3608167575318965E-6</v>
      </c>
      <c r="AO120" s="26">
        <f t="shared" si="47"/>
        <v>-4.2243665658874469E-2</v>
      </c>
      <c r="AP120" s="26">
        <f t="shared" si="53"/>
        <v>-28.035833807943309</v>
      </c>
      <c r="AQ120" s="26">
        <f t="shared" si="54"/>
        <v>-15.61174243636774</v>
      </c>
      <c r="AR120" s="25">
        <f t="shared" si="48"/>
        <v>18.562359853877492</v>
      </c>
      <c r="AS120" s="25">
        <f t="shared" si="49"/>
        <v>-26.843517049310353</v>
      </c>
      <c r="AT120" s="56">
        <f t="shared" si="55"/>
        <v>-2.7003640543024154</v>
      </c>
      <c r="AU120" s="57">
        <f t="shared" si="81"/>
        <v>-76.192974363730514</v>
      </c>
      <c r="AV120" s="26">
        <f t="shared" si="72"/>
        <v>9.0723928053285867E-12</v>
      </c>
      <c r="AW120" s="26">
        <f t="shared" si="73"/>
        <v>8.2817598404041288E-5</v>
      </c>
      <c r="AX120" s="27">
        <f t="shared" si="74"/>
        <v>-9.0723928053380638E-12</v>
      </c>
      <c r="AY120" s="26">
        <f t="shared" si="75"/>
        <v>-8.2817598404041288E-5</v>
      </c>
      <c r="AZ120" s="28">
        <f t="shared" si="82"/>
        <v>-9.4770341274141804E-24</v>
      </c>
      <c r="BA120" s="29">
        <f t="shared" si="83"/>
        <v>0</v>
      </c>
      <c r="BB120" s="5">
        <f t="shared" si="56"/>
        <v>-2.7004002882165308</v>
      </c>
      <c r="BC120" s="5">
        <f t="shared" si="57"/>
        <v>-76.37902548342818</v>
      </c>
      <c r="BD120" s="5">
        <f t="shared" si="84"/>
        <v>103.62097451657182</v>
      </c>
      <c r="BE120" s="31"/>
      <c r="BF120" s="40">
        <f t="shared" si="85"/>
        <v>-3</v>
      </c>
      <c r="BG120" s="40">
        <f t="shared" si="86"/>
        <v>-76</v>
      </c>
      <c r="BH120" s="40">
        <f t="shared" si="87"/>
        <v>104</v>
      </c>
      <c r="BL120" s="26">
        <f t="shared" si="50"/>
        <v>-5.7314433310187631E-7</v>
      </c>
      <c r="BM120" s="26">
        <f t="shared" si="51"/>
        <v>-2.0814331783109454E-2</v>
      </c>
      <c r="BO120" s="238" t="str">
        <f t="shared" si="58"/>
        <v>1445.43977074593i</v>
      </c>
      <c r="BP120" s="238" t="str">
        <f t="shared" si="59"/>
        <v>0.999991735915967-0.00288391015671437i</v>
      </c>
      <c r="BQ120" s="238">
        <f t="shared" si="60"/>
        <v>-3.5660769782380133E-5</v>
      </c>
      <c r="BR120" s="238">
        <f t="shared" si="61"/>
        <v>-0.16523678791454752</v>
      </c>
    </row>
    <row r="121" spans="1:70" x14ac:dyDescent="0.3">
      <c r="V121" s="24">
        <v>2.17</v>
      </c>
      <c r="W121" s="30">
        <f t="shared" si="76"/>
        <v>1479.1083881682084</v>
      </c>
      <c r="X121" s="25">
        <f t="shared" si="52"/>
        <v>31.450501351730402</v>
      </c>
      <c r="Y121" s="26">
        <f t="shared" si="62"/>
        <v>-6.2670255867058176</v>
      </c>
      <c r="Z121" s="26">
        <f t="shared" si="63"/>
        <v>-60.921076016076199</v>
      </c>
      <c r="AA121" s="26">
        <f t="shared" si="64"/>
        <v>7.6733251136861414E-5</v>
      </c>
      <c r="AB121" s="26">
        <f t="shared" si="65"/>
        <v>-0.24083612838732471</v>
      </c>
      <c r="AC121" s="26">
        <f t="shared" si="77"/>
        <v>1.815471355793646E-7</v>
      </c>
      <c r="AD121" s="26">
        <f t="shared" si="66"/>
        <v>1.1714538271058816E-2</v>
      </c>
      <c r="AE121" s="26">
        <f t="shared" si="78"/>
        <v>25.18355267982286</v>
      </c>
      <c r="AF121" s="26">
        <f t="shared" si="79"/>
        <v>-61.150197606192464</v>
      </c>
      <c r="AG121" s="26">
        <f t="shared" si="45"/>
        <v>64.037843837695164</v>
      </c>
      <c r="AH121" s="26">
        <f t="shared" si="67"/>
        <v>-103.71459219581939</v>
      </c>
      <c r="AI121" s="26">
        <f t="shared" si="68"/>
        <v>-89.999626411909873</v>
      </c>
      <c r="AJ121" s="26">
        <f t="shared" si="80"/>
        <v>11.626868118349417</v>
      </c>
      <c r="AK121" s="26">
        <f t="shared" si="69"/>
        <v>74.798500524299911</v>
      </c>
      <c r="AL121" s="27">
        <f t="shared" si="70"/>
        <v>-1.3503504118483518E-6</v>
      </c>
      <c r="AM121" s="26">
        <f t="shared" si="71"/>
        <v>-3.1948737873162852E-2</v>
      </c>
      <c r="AN121" s="26">
        <f t="shared" si="46"/>
        <v>-2.4720785916552697E-6</v>
      </c>
      <c r="AO121" s="26">
        <f t="shared" si="47"/>
        <v>-4.3227646667827892E-2</v>
      </c>
      <c r="AP121" s="26">
        <f t="shared" si="53"/>
        <v>-28.049884062203816</v>
      </c>
      <c r="AQ121" s="26">
        <f t="shared" si="54"/>
        <v>-15.276302272150954</v>
      </c>
      <c r="AR121" s="25">
        <f t="shared" si="48"/>
        <v>18.562359853877492</v>
      </c>
      <c r="AS121" s="25">
        <f t="shared" si="49"/>
        <v>-26.843517049310353</v>
      </c>
      <c r="AT121" s="56">
        <f t="shared" si="55"/>
        <v>-2.866331382380956</v>
      </c>
      <c r="AU121" s="57">
        <f t="shared" si="81"/>
        <v>-76.426499878343421</v>
      </c>
      <c r="AV121" s="26">
        <f t="shared" si="72"/>
        <v>9.5005542004777884E-12</v>
      </c>
      <c r="AW121" s="26">
        <f t="shared" si="73"/>
        <v>8.4746668084374448E-5</v>
      </c>
      <c r="AX121" s="27">
        <f t="shared" si="74"/>
        <v>-9.5005542004881799E-12</v>
      </c>
      <c r="AY121" s="26">
        <f t="shared" si="75"/>
        <v>-8.4746668084374448E-5</v>
      </c>
      <c r="AZ121" s="28">
        <f t="shared" si="82"/>
        <v>-1.039145644519741E-23</v>
      </c>
      <c r="BA121" s="29">
        <f t="shared" si="83"/>
        <v>0</v>
      </c>
      <c r="BB121" s="5">
        <f t="shared" si="56"/>
        <v>-2.8663693239396011</v>
      </c>
      <c r="BC121" s="5">
        <f t="shared" si="57"/>
        <v>-76.616884663621491</v>
      </c>
      <c r="BD121" s="5">
        <f t="shared" si="84"/>
        <v>103.38311533637851</v>
      </c>
      <c r="BE121" s="41"/>
      <c r="BF121" s="40">
        <f t="shared" si="85"/>
        <v>-3</v>
      </c>
      <c r="BG121" s="40">
        <f t="shared" si="86"/>
        <v>-77</v>
      </c>
      <c r="BH121" s="40">
        <f t="shared" si="87"/>
        <v>103</v>
      </c>
      <c r="BL121" s="26">
        <f t="shared" si="50"/>
        <v>-6.0015579143515135E-7</v>
      </c>
      <c r="BM121" s="26">
        <f t="shared" si="51"/>
        <v>-2.1299159808504935E-2</v>
      </c>
      <c r="BO121" s="238" t="str">
        <f t="shared" si="58"/>
        <v>1479.10838816821i</v>
      </c>
      <c r="BP121" s="238" t="str">
        <f t="shared" si="59"/>
        <v>0.999991346445035-0.00295108391172224i</v>
      </c>
      <c r="BQ121" s="238">
        <f t="shared" si="60"/>
        <v>-3.7341402853930479E-5</v>
      </c>
      <c r="BR121" s="238">
        <f t="shared" si="61"/>
        <v>-0.16908562546956465</v>
      </c>
    </row>
    <row r="122" spans="1:70" x14ac:dyDescent="0.3">
      <c r="V122" s="24">
        <v>2.1800000000000002</v>
      </c>
      <c r="W122" s="32">
        <f t="shared" si="76"/>
        <v>1513.5612484362091</v>
      </c>
      <c r="X122" s="25">
        <f t="shared" si="52"/>
        <v>31.450501351730402</v>
      </c>
      <c r="Y122" s="26">
        <f t="shared" si="62"/>
        <v>-6.4206077778276676</v>
      </c>
      <c r="Z122" s="26">
        <f t="shared" si="63"/>
        <v>-61.47801995144998</v>
      </c>
      <c r="AA122" s="26">
        <f t="shared" si="64"/>
        <v>8.0349544398442693E-5</v>
      </c>
      <c r="AB122" s="26">
        <f t="shared" si="65"/>
        <v>-0.24644585406290312</v>
      </c>
      <c r="AC122" s="26">
        <f t="shared" si="77"/>
        <v>1.9010318870295917E-7</v>
      </c>
      <c r="AD122" s="26">
        <f t="shared" si="66"/>
        <v>1.1987404912707042E-2</v>
      </c>
      <c r="AE122" s="26">
        <f t="shared" si="78"/>
        <v>25.02997411355032</v>
      </c>
      <c r="AF122" s="26">
        <f t="shared" si="79"/>
        <v>-61.712478400600176</v>
      </c>
      <c r="AG122" s="26">
        <f t="shared" si="45"/>
        <v>64.037843837695164</v>
      </c>
      <c r="AH122" s="26">
        <f t="shared" si="67"/>
        <v>-103.91459219581108</v>
      </c>
      <c r="AI122" s="26">
        <f t="shared" si="68"/>
        <v>-89.999634915813019</v>
      </c>
      <c r="AJ122" s="26">
        <f t="shared" si="80"/>
        <v>11.813407828863369</v>
      </c>
      <c r="AK122" s="26">
        <f t="shared" si="69"/>
        <v>75.12903105502248</v>
      </c>
      <c r="AL122" s="27">
        <f t="shared" si="70"/>
        <v>-1.4139904561334031E-6</v>
      </c>
      <c r="AM122" s="26">
        <f t="shared" si="71"/>
        <v>-3.269291941813194E-2</v>
      </c>
      <c r="AN122" s="26">
        <f t="shared" si="46"/>
        <v>-2.5885840316889197E-6</v>
      </c>
      <c r="AO122" s="26">
        <f t="shared" si="47"/>
        <v>-4.4234547512425976E-2</v>
      </c>
      <c r="AP122" s="26">
        <f t="shared" si="53"/>
        <v>-28.063344531827038</v>
      </c>
      <c r="AQ122" s="26">
        <f t="shared" si="54"/>
        <v>-14.947531327721096</v>
      </c>
      <c r="AR122" s="25">
        <f t="shared" si="48"/>
        <v>18.562359853877492</v>
      </c>
      <c r="AS122" s="25">
        <f t="shared" si="49"/>
        <v>-26.843517049310353</v>
      </c>
      <c r="AT122" s="56">
        <f t="shared" si="55"/>
        <v>-3.0333704182767178</v>
      </c>
      <c r="AU122" s="57">
        <f t="shared" si="81"/>
        <v>-76.66000972832127</v>
      </c>
      <c r="AV122" s="26">
        <f t="shared" si="72"/>
        <v>9.9480021449580131E-12</v>
      </c>
      <c r="AW122" s="26">
        <f t="shared" si="73"/>
        <v>8.6720671569880432E-5</v>
      </c>
      <c r="AX122" s="27">
        <f t="shared" si="74"/>
        <v>-9.9480021449694079E-12</v>
      </c>
      <c r="AY122" s="26">
        <f t="shared" si="75"/>
        <v>-8.6720671569880432E-5</v>
      </c>
      <c r="AZ122" s="28">
        <f t="shared" si="82"/>
        <v>-1.1394736055344735E-23</v>
      </c>
      <c r="BA122" s="29">
        <f t="shared" si="83"/>
        <v>0</v>
      </c>
      <c r="BB122" s="5">
        <f t="shared" si="56"/>
        <v>-3.0334101479580058</v>
      </c>
      <c r="BC122" s="5">
        <f t="shared" si="57"/>
        <v>-76.854829121665674</v>
      </c>
      <c r="BD122" s="5">
        <f t="shared" si="84"/>
        <v>103.14517087833433</v>
      </c>
      <c r="BE122" s="31"/>
      <c r="BF122" s="40">
        <f t="shared" si="85"/>
        <v>-3</v>
      </c>
      <c r="BG122" s="40">
        <f t="shared" si="86"/>
        <v>-77</v>
      </c>
      <c r="BH122" s="40">
        <f t="shared" si="87"/>
        <v>103</v>
      </c>
      <c r="BL122" s="26">
        <f t="shared" si="50"/>
        <v>-6.2844026056168981E-7</v>
      </c>
      <c r="BM122" s="26">
        <f t="shared" si="51"/>
        <v>-2.1795280926195319E-2</v>
      </c>
      <c r="BO122" s="238" t="str">
        <f t="shared" si="58"/>
        <v>1513.56124843621i</v>
      </c>
      <c r="BP122" s="238" t="str">
        <f t="shared" si="59"/>
        <v>0.999990938619226-0.00301982226281211i</v>
      </c>
      <c r="BQ122" s="238">
        <f t="shared" si="60"/>
        <v>-3.910124102712069E-5</v>
      </c>
      <c r="BR122" s="238">
        <f t="shared" si="61"/>
        <v>-0.17302411241820104</v>
      </c>
    </row>
    <row r="123" spans="1:70" x14ac:dyDescent="0.3">
      <c r="V123" s="24">
        <v>2.19</v>
      </c>
      <c r="W123" s="30">
        <f t="shared" si="76"/>
        <v>1548.816618912482</v>
      </c>
      <c r="X123" s="25">
        <f t="shared" si="52"/>
        <v>31.450501351730402</v>
      </c>
      <c r="Y123" s="26">
        <f t="shared" si="62"/>
        <v>-6.5758111316434444</v>
      </c>
      <c r="Z123" s="26">
        <f t="shared" si="63"/>
        <v>-62.028031784123236</v>
      </c>
      <c r="AA123" s="26">
        <f t="shared" si="64"/>
        <v>8.4136265082017706E-5</v>
      </c>
      <c r="AB123" s="26">
        <f t="shared" si="65"/>
        <v>-0.25218624214321728</v>
      </c>
      <c r="AC123" s="26">
        <f t="shared" si="77"/>
        <v>1.9906247533903295E-7</v>
      </c>
      <c r="AD123" s="26">
        <f t="shared" si="66"/>
        <v>1.2266627434369844E-2</v>
      </c>
      <c r="AE123" s="26">
        <f t="shared" si="78"/>
        <v>24.874774555414515</v>
      </c>
      <c r="AF123" s="26">
        <f t="shared" si="79"/>
        <v>-62.267951398832082</v>
      </c>
      <c r="AG123" s="26">
        <f t="shared" si="45"/>
        <v>64.037843837695164</v>
      </c>
      <c r="AH123" s="26">
        <f t="shared" si="67"/>
        <v>-104.11459219580316</v>
      </c>
      <c r="AI123" s="26">
        <f t="shared" si="68"/>
        <v>-89.999643226143704</v>
      </c>
      <c r="AJ123" s="26">
        <f t="shared" si="80"/>
        <v>12.000514290822757</v>
      </c>
      <c r="AK123" s="26">
        <f t="shared" si="69"/>
        <v>75.453019243752493</v>
      </c>
      <c r="AL123" s="27">
        <f t="shared" si="70"/>
        <v>-1.4806297623252302E-6</v>
      </c>
      <c r="AM123" s="26">
        <f t="shared" si="71"/>
        <v>-3.3454435166662522E-2</v>
      </c>
      <c r="AN123" s="26">
        <f t="shared" si="46"/>
        <v>-2.71058020033485E-6</v>
      </c>
      <c r="AO123" s="26">
        <f t="shared" si="47"/>
        <v>-4.5264902062335258E-2</v>
      </c>
      <c r="AP123" s="26">
        <f t="shared" si="53"/>
        <v>-28.076238258495199</v>
      </c>
      <c r="AQ123" s="26">
        <f t="shared" si="54"/>
        <v>-14.625343319620209</v>
      </c>
      <c r="AR123" s="25">
        <f t="shared" si="48"/>
        <v>18.562359853877492</v>
      </c>
      <c r="AS123" s="25">
        <f t="shared" si="49"/>
        <v>-26.843517049310353</v>
      </c>
      <c r="AT123" s="56">
        <f t="shared" si="55"/>
        <v>-3.2014637030806838</v>
      </c>
      <c r="AU123" s="57">
        <f t="shared" si="81"/>
        <v>-76.893294718452296</v>
      </c>
      <c r="AV123" s="26">
        <f t="shared" si="72"/>
        <v>1.0418593948635464E-11</v>
      </c>
      <c r="AW123" s="26">
        <f t="shared" si="73"/>
        <v>8.8740655503336257E-5</v>
      </c>
      <c r="AX123" s="27">
        <f t="shared" si="74"/>
        <v>-1.0418593948647963E-11</v>
      </c>
      <c r="AY123" s="26">
        <f t="shared" si="75"/>
        <v>-8.8740655503336257E-5</v>
      </c>
      <c r="AZ123" s="28">
        <f t="shared" si="82"/>
        <v>-1.2498182067793403E-23</v>
      </c>
      <c r="BA123" s="29">
        <f t="shared" si="83"/>
        <v>0</v>
      </c>
      <c r="BB123" s="5">
        <f t="shared" si="56"/>
        <v>-3.2015053051554831</v>
      </c>
      <c r="BC123" s="5">
        <f t="shared" si="57"/>
        <v>-77.092652013490408</v>
      </c>
      <c r="BD123" s="5">
        <f t="shared" si="84"/>
        <v>102.90734798650959</v>
      </c>
      <c r="BE123" s="41"/>
      <c r="BF123" s="40">
        <f t="shared" si="85"/>
        <v>-3</v>
      </c>
      <c r="BG123" s="40">
        <f t="shared" si="86"/>
        <v>-77</v>
      </c>
      <c r="BH123" s="40">
        <f t="shared" si="87"/>
        <v>103</v>
      </c>
      <c r="BL123" s="26">
        <f t="shared" si="50"/>
        <v>-6.5805773420315015E-7</v>
      </c>
      <c r="BM123" s="26">
        <f t="shared" si="51"/>
        <v>-2.23029581858664E-2</v>
      </c>
      <c r="BO123" s="238" t="str">
        <f t="shared" si="58"/>
        <v>1548.81661891248i</v>
      </c>
      <c r="BP123" s="238" t="str">
        <f t="shared" si="59"/>
        <v>0.999990511573532-0.00309016164826725i</v>
      </c>
      <c r="BQ123" s="238">
        <f t="shared" si="60"/>
        <v>-4.0944017065230644E-5</v>
      </c>
      <c r="BR123" s="238">
        <f t="shared" si="61"/>
        <v>-0.17705433685224942</v>
      </c>
    </row>
    <row r="124" spans="1:70" x14ac:dyDescent="0.3">
      <c r="V124" s="24">
        <v>2.2000000000000002</v>
      </c>
      <c r="W124" s="32">
        <f t="shared" si="76"/>
        <v>1584.8931924611154</v>
      </c>
      <c r="X124" s="25">
        <f t="shared" si="52"/>
        <v>31.450501351730402</v>
      </c>
      <c r="Y124" s="26">
        <f t="shared" si="62"/>
        <v>-6.7325949616760674</v>
      </c>
      <c r="Z124" s="26">
        <f t="shared" si="63"/>
        <v>-62.570997619649468</v>
      </c>
      <c r="AA124" s="26">
        <f t="shared" si="64"/>
        <v>8.8101444874694878E-5</v>
      </c>
      <c r="AB124" s="26">
        <f t="shared" si="65"/>
        <v>-0.25806033579678039</v>
      </c>
      <c r="AC124" s="26">
        <f t="shared" si="77"/>
        <v>2.084440004515929E-7</v>
      </c>
      <c r="AD124" s="26">
        <f t="shared" si="66"/>
        <v>1.2552353883471087E-2</v>
      </c>
      <c r="AE124" s="26">
        <f t="shared" si="78"/>
        <v>24.717994699943208</v>
      </c>
      <c r="AF124" s="26">
        <f t="shared" si="79"/>
        <v>-62.816505601562774</v>
      </c>
      <c r="AG124" s="26">
        <f t="shared" si="45"/>
        <v>64.037843837695164</v>
      </c>
      <c r="AH124" s="26">
        <f t="shared" si="67"/>
        <v>-104.31459219579558</v>
      </c>
      <c r="AI124" s="26">
        <f t="shared" si="68"/>
        <v>-89.999651347308159</v>
      </c>
      <c r="AJ124" s="26">
        <f t="shared" si="80"/>
        <v>12.188165220905205</v>
      </c>
      <c r="AK124" s="26">
        <f t="shared" si="69"/>
        <v>75.770553962300397</v>
      </c>
      <c r="AL124" s="27">
        <f t="shared" si="70"/>
        <v>-1.5504096797094876E-6</v>
      </c>
      <c r="AM124" s="26">
        <f t="shared" si="71"/>
        <v>-3.4233688883407581E-2</v>
      </c>
      <c r="AN124" s="26">
        <f t="shared" si="46"/>
        <v>-2.8383258684343312E-6</v>
      </c>
      <c r="AO124" s="26">
        <f t="shared" si="47"/>
        <v>-4.6319256622509311E-2</v>
      </c>
      <c r="AP124" s="26">
        <f t="shared" si="53"/>
        <v>-28.088587525930762</v>
      </c>
      <c r="AQ124" s="26">
        <f t="shared" si="54"/>
        <v>-14.309650330513678</v>
      </c>
      <c r="AR124" s="25">
        <f t="shared" si="48"/>
        <v>18.562359853877492</v>
      </c>
      <c r="AS124" s="25">
        <f t="shared" si="49"/>
        <v>-26.843517049310353</v>
      </c>
      <c r="AT124" s="56">
        <f t="shared" si="55"/>
        <v>-3.3705928259875542</v>
      </c>
      <c r="AU124" s="57">
        <f t="shared" si="81"/>
        <v>-77.126155932076458</v>
      </c>
      <c r="AV124" s="26">
        <f t="shared" si="72"/>
        <v>1.0908472301643935E-11</v>
      </c>
      <c r="AW124" s="26">
        <f t="shared" si="73"/>
        <v>9.0807690906961173E-5</v>
      </c>
      <c r="AX124" s="27">
        <f t="shared" si="74"/>
        <v>-1.0908472301657632E-11</v>
      </c>
      <c r="AY124" s="26">
        <f t="shared" si="75"/>
        <v>-9.0807690906961173E-5</v>
      </c>
      <c r="AZ124" s="28">
        <f t="shared" si="82"/>
        <v>-1.3696947721141736E-23</v>
      </c>
      <c r="BA124" s="29">
        <f t="shared" si="83"/>
        <v>0</v>
      </c>
      <c r="BB124" s="5">
        <f t="shared" si="56"/>
        <v>-3.3706363886982054</v>
      </c>
      <c r="BC124" s="5">
        <f t="shared" si="57"/>
        <v>-77.330156828334339</v>
      </c>
      <c r="BD124" s="5">
        <f t="shared" si="84"/>
        <v>102.66984317166566</v>
      </c>
      <c r="BE124" s="31"/>
      <c r="BF124" s="40">
        <f t="shared" si="85"/>
        <v>-3</v>
      </c>
      <c r="BG124" s="40">
        <f t="shared" si="86"/>
        <v>-77</v>
      </c>
      <c r="BH124" s="40">
        <f t="shared" si="87"/>
        <v>103</v>
      </c>
      <c r="BL124" s="26">
        <f t="shared" si="50"/>
        <v>-6.8907103734827058E-7</v>
      </c>
      <c r="BM124" s="26">
        <f t="shared" si="51"/>
        <v>-2.2822460764402142E-2</v>
      </c>
      <c r="BO124" s="238" t="str">
        <f t="shared" si="58"/>
        <v>1584.89319246112i</v>
      </c>
      <c r="BP124" s="238" t="str">
        <f t="shared" si="59"/>
        <v>0.999990064402184-0.00316213935470982i</v>
      </c>
      <c r="BQ124" s="238">
        <f t="shared" si="60"/>
        <v>-4.2873639613854191E-5</v>
      </c>
      <c r="BR124" s="238">
        <f t="shared" si="61"/>
        <v>-0.18117843549347995</v>
      </c>
    </row>
    <row r="125" spans="1:70" x14ac:dyDescent="0.3">
      <c r="C125" s="240"/>
      <c r="D125" s="241"/>
      <c r="E125" s="49"/>
      <c r="V125" s="24">
        <v>2.21</v>
      </c>
      <c r="W125" s="30">
        <f t="shared" si="76"/>
        <v>1621.8100973589303</v>
      </c>
      <c r="X125" s="25">
        <f t="shared" si="52"/>
        <v>31.450501351730402</v>
      </c>
      <c r="Y125" s="26">
        <f t="shared" si="62"/>
        <v>-6.890918481528697</v>
      </c>
      <c r="Z125" s="26">
        <f t="shared" si="63"/>
        <v>-63.1068152091485</v>
      </c>
      <c r="AA125" s="26">
        <f t="shared" si="64"/>
        <v>9.2253493952036065E-5</v>
      </c>
      <c r="AB125" s="26">
        <f t="shared" si="65"/>
        <v>-0.26407124905158363</v>
      </c>
      <c r="AC125" s="26">
        <f t="shared" si="77"/>
        <v>2.1826766390037061E-7</v>
      </c>
      <c r="AD125" s="26">
        <f t="shared" si="66"/>
        <v>1.2844735755899206E-2</v>
      </c>
      <c r="AE125" s="26">
        <f t="shared" si="78"/>
        <v>24.559675341963324</v>
      </c>
      <c r="AF125" s="26">
        <f t="shared" si="79"/>
        <v>-63.358041722444185</v>
      </c>
      <c r="AG125" s="26">
        <f t="shared" si="45"/>
        <v>64.037843837695164</v>
      </c>
      <c r="AH125" s="26">
        <f t="shared" si="67"/>
        <v>-104.51459219578834</v>
      </c>
      <c r="AI125" s="26">
        <f t="shared" si="68"/>
        <v>-89.999659283612331</v>
      </c>
      <c r="AJ125" s="26">
        <f t="shared" si="80"/>
        <v>12.37633908073663</v>
      </c>
      <c r="AK125" s="26">
        <f t="shared" si="69"/>
        <v>76.081725516711586</v>
      </c>
      <c r="AL125" s="27">
        <f t="shared" si="70"/>
        <v>-1.6234782239767007E-6</v>
      </c>
      <c r="AM125" s="26">
        <f t="shared" si="71"/>
        <v>-3.5031093737848476E-2</v>
      </c>
      <c r="AN125" s="26">
        <f t="shared" si="46"/>
        <v>-2.9720919988512714E-6</v>
      </c>
      <c r="AO125" s="26">
        <f t="shared" si="47"/>
        <v>-4.7398170222833901E-2</v>
      </c>
      <c r="AP125" s="26">
        <f t="shared" si="53"/>
        <v>-28.100413872926769</v>
      </c>
      <c r="AQ125" s="26">
        <f t="shared" si="54"/>
        <v>-14.000363030861427</v>
      </c>
      <c r="AR125" s="25">
        <f t="shared" si="48"/>
        <v>18.562359853877492</v>
      </c>
      <c r="AS125" s="25">
        <f t="shared" si="49"/>
        <v>-26.843517049310353</v>
      </c>
      <c r="AT125" s="56">
        <f t="shared" si="55"/>
        <v>-3.5407385309634449</v>
      </c>
      <c r="AU125" s="57">
        <f t="shared" si="81"/>
        <v>-77.358404753305607</v>
      </c>
      <c r="AV125" s="26">
        <f t="shared" si="72"/>
        <v>1.1423423168782727E-11</v>
      </c>
      <c r="AW125" s="26">
        <f t="shared" si="73"/>
        <v>9.2922873750286386E-5</v>
      </c>
      <c r="AX125" s="27">
        <f t="shared" si="74"/>
        <v>-1.142342316879775E-11</v>
      </c>
      <c r="AY125" s="26">
        <f t="shared" si="75"/>
        <v>-9.2922873750286386E-5</v>
      </c>
      <c r="AZ125" s="28">
        <f t="shared" si="82"/>
        <v>-1.5023344758067587E-23</v>
      </c>
      <c r="BA125" s="29">
        <f t="shared" si="83"/>
        <v>0</v>
      </c>
      <c r="BB125" s="5">
        <f t="shared" si="56"/>
        <v>-3.540784146710954</v>
      </c>
      <c r="BC125" s="5">
        <f t="shared" si="57"/>
        <v>-77.567157412240022</v>
      </c>
      <c r="BD125" s="5">
        <f t="shared" si="84"/>
        <v>102.43284258775998</v>
      </c>
      <c r="BE125" s="41"/>
      <c r="BF125" s="40">
        <f t="shared" si="85"/>
        <v>-4</v>
      </c>
      <c r="BG125" s="40">
        <f t="shared" si="86"/>
        <v>-78</v>
      </c>
      <c r="BH125" s="40">
        <f t="shared" si="87"/>
        <v>102</v>
      </c>
      <c r="BL125" s="26">
        <f t="shared" si="50"/>
        <v>-7.2154595257992527E-7</v>
      </c>
      <c r="BM125" s="26">
        <f t="shared" si="51"/>
        <v>-2.3354064108604165E-2</v>
      </c>
      <c r="BO125" s="238" t="str">
        <f t="shared" si="58"/>
        <v>1621.81009735893i</v>
      </c>
      <c r="BP125" s="238" t="str">
        <f t="shared" si="59"/>
        <v>0.999989596156725-0.00323579353683133i</v>
      </c>
      <c r="BQ125" s="238">
        <f t="shared" si="60"/>
        <v>-4.4894201556444489E-5</v>
      </c>
      <c r="BR125" s="238">
        <f t="shared" si="61"/>
        <v>-0.18539859482581117</v>
      </c>
    </row>
    <row r="126" spans="1:70" x14ac:dyDescent="0.3">
      <c r="C126" s="240"/>
      <c r="D126" s="241"/>
      <c r="E126" s="49"/>
      <c r="V126" s="24">
        <v>2.2200000000000002</v>
      </c>
      <c r="W126" s="32">
        <f t="shared" si="76"/>
        <v>1659.5869074375623</v>
      </c>
      <c r="X126" s="25">
        <f t="shared" si="52"/>
        <v>31.450501351730402</v>
      </c>
      <c r="Y126" s="26">
        <f t="shared" si="62"/>
        <v>-7.0507408941844476</v>
      </c>
      <c r="Z126" s="26">
        <f t="shared" si="63"/>
        <v>-63.635393715935798</v>
      </c>
      <c r="AA126" s="26">
        <f t="shared" si="64"/>
        <v>9.6601218821067757E-5</v>
      </c>
      <c r="AB126" s="26">
        <f t="shared" si="65"/>
        <v>-0.27022216844383912</v>
      </c>
      <c r="AC126" s="26">
        <f t="shared" si="77"/>
        <v>2.285543009425601E-7</v>
      </c>
      <c r="AD126" s="26">
        <f t="shared" si="66"/>
        <v>1.3143928076332197E-2</v>
      </c>
      <c r="AE126" s="26">
        <f t="shared" si="78"/>
        <v>24.39985728731908</v>
      </c>
      <c r="AF126" s="26">
        <f t="shared" si="79"/>
        <v>-63.892471956303304</v>
      </c>
      <c r="AG126" s="26">
        <f t="shared" si="45"/>
        <v>64.037843837695164</v>
      </c>
      <c r="AH126" s="26">
        <f t="shared" si="67"/>
        <v>-104.71459219578144</v>
      </c>
      <c r="AI126" s="26">
        <f t="shared" si="68"/>
        <v>-89.999667039264182</v>
      </c>
      <c r="AJ126" s="26">
        <f t="shared" si="80"/>
        <v>12.565015062993048</v>
      </c>
      <c r="AK126" s="26">
        <f t="shared" si="69"/>
        <v>76.386625437843577</v>
      </c>
      <c r="AL126" s="27">
        <f t="shared" si="70"/>
        <v>-1.6999903809862933E-6</v>
      </c>
      <c r="AM126" s="26">
        <f t="shared" si="71"/>
        <v>-3.5847072523357747E-2</v>
      </c>
      <c r="AN126" s="26">
        <f t="shared" si="46"/>
        <v>-3.1121623298932747E-6</v>
      </c>
      <c r="AO126" s="26">
        <f t="shared" si="47"/>
        <v>-4.8502214914518851E-2</v>
      </c>
      <c r="AP126" s="26">
        <f t="shared" si="53"/>
        <v>-28.111738107245934</v>
      </c>
      <c r="AQ126" s="26">
        <f t="shared" si="54"/>
        <v>-13.697390888858482</v>
      </c>
      <c r="AR126" s="25">
        <f t="shared" si="48"/>
        <v>18.562359853877492</v>
      </c>
      <c r="AS126" s="25">
        <f t="shared" si="49"/>
        <v>-26.843517049310353</v>
      </c>
      <c r="AT126" s="56">
        <f t="shared" si="55"/>
        <v>-3.7118808199268543</v>
      </c>
      <c r="AU126" s="57">
        <f t="shared" si="81"/>
        <v>-77.58986284516179</v>
      </c>
      <c r="AV126" s="26">
        <f t="shared" si="72"/>
        <v>1.1961517895118737E-11</v>
      </c>
      <c r="AW126" s="26">
        <f t="shared" si="73"/>
        <v>9.5087325531253435E-5</v>
      </c>
      <c r="AX126" s="27">
        <f t="shared" si="74"/>
        <v>-1.1961517895135209E-11</v>
      </c>
      <c r="AY126" s="26">
        <f t="shared" si="75"/>
        <v>-9.5087325531253435E-5</v>
      </c>
      <c r="AZ126" s="28">
        <f t="shared" si="82"/>
        <v>-1.6472526417169278E-23</v>
      </c>
      <c r="BA126" s="29">
        <f t="shared" si="83"/>
        <v>0</v>
      </c>
      <c r="BB126" s="5">
        <f t="shared" si="56"/>
        <v>-3.711928585466862</v>
      </c>
      <c r="BC126" s="5">
        <f t="shared" si="57"/>
        <v>-77.80347794749683</v>
      </c>
      <c r="BD126" s="5">
        <f t="shared" si="84"/>
        <v>102.19652205250317</v>
      </c>
      <c r="BE126" s="31"/>
      <c r="BF126" s="40">
        <f t="shared" si="85"/>
        <v>-4</v>
      </c>
      <c r="BG126" s="40">
        <f t="shared" si="86"/>
        <v>-78</v>
      </c>
      <c r="BH126" s="40">
        <f t="shared" si="87"/>
        <v>102</v>
      </c>
      <c r="BL126" s="26">
        <f t="shared" si="50"/>
        <v>-7.5555136279576318E-7</v>
      </c>
      <c r="BM126" s="26">
        <f t="shared" si="51"/>
        <v>-2.3898050081235949E-2</v>
      </c>
      <c r="BO126" s="238" t="str">
        <f t="shared" si="58"/>
        <v>1659.58690743756i</v>
      </c>
      <c r="BP126" s="238" t="str">
        <f t="shared" si="59"/>
        <v>0.999989105844004-0.00331116323758064i</v>
      </c>
      <c r="BQ126" s="238">
        <f t="shared" si="60"/>
        <v>-4.7009988644751165E-5</v>
      </c>
      <c r="BR126" s="238">
        <f t="shared" si="61"/>
        <v>-0.18971705225381549</v>
      </c>
    </row>
    <row r="127" spans="1:70" x14ac:dyDescent="0.3">
      <c r="A127" s="239"/>
      <c r="B127" s="240"/>
      <c r="C127" s="240"/>
      <c r="D127" s="241"/>
      <c r="E127" s="49"/>
      <c r="V127" s="24">
        <v>2.23</v>
      </c>
      <c r="W127" s="30">
        <f t="shared" si="76"/>
        <v>1698.2436524617444</v>
      </c>
      <c r="X127" s="25">
        <f t="shared" si="52"/>
        <v>31.450501351730402</v>
      </c>
      <c r="Y127" s="26">
        <f t="shared" si="62"/>
        <v>-7.2120214767366067</v>
      </c>
      <c r="Z127" s="26">
        <f t="shared" si="63"/>
        <v>-64.156653452939182</v>
      </c>
      <c r="AA127" s="26">
        <f t="shared" si="64"/>
        <v>1.0115384098655477E-4</v>
      </c>
      <c r="AB127" s="26">
        <f t="shared" si="65"/>
        <v>-0.2765163547049922</v>
      </c>
      <c r="AC127" s="26">
        <f t="shared" si="77"/>
        <v>2.3932573237782835E-7</v>
      </c>
      <c r="AD127" s="26">
        <f t="shared" si="66"/>
        <v>1.3450089480433277E-2</v>
      </c>
      <c r="AE127" s="26">
        <f t="shared" si="78"/>
        <v>24.238581268160516</v>
      </c>
      <c r="AF127" s="26">
        <f t="shared" si="79"/>
        <v>-64.419719718163748</v>
      </c>
      <c r="AG127" s="26">
        <f t="shared" si="45"/>
        <v>64.037843837695164</v>
      </c>
      <c r="AH127" s="26">
        <f t="shared" si="67"/>
        <v>-104.91459219577482</v>
      </c>
      <c r="AI127" s="26">
        <f t="shared" si="68"/>
        <v>-89.999674618375849</v>
      </c>
      <c r="AJ127" s="26">
        <f t="shared" si="80"/>
        <v>12.754173076756166</v>
      </c>
      <c r="AK127" s="26">
        <f t="shared" si="69"/>
        <v>76.685346283448666</v>
      </c>
      <c r="AL127" s="27">
        <f t="shared" si="70"/>
        <v>-1.7801084423535103E-6</v>
      </c>
      <c r="AM127" s="26">
        <f t="shared" si="71"/>
        <v>-3.6682057881363341E-2</v>
      </c>
      <c r="AN127" s="26">
        <f t="shared" si="46"/>
        <v>-3.2588339664476025E-6</v>
      </c>
      <c r="AO127" s="26">
        <f t="shared" si="47"/>
        <v>-4.9631976073391926E-2</v>
      </c>
      <c r="AP127" s="26">
        <f t="shared" si="53"/>
        <v>-28.122580320265893</v>
      </c>
      <c r="AQ127" s="26">
        <f t="shared" si="54"/>
        <v>-13.400642368881938</v>
      </c>
      <c r="AR127" s="25">
        <f t="shared" si="48"/>
        <v>18.562359853877492</v>
      </c>
      <c r="AS127" s="25">
        <f t="shared" si="49"/>
        <v>-26.843517049310353</v>
      </c>
      <c r="AT127" s="56">
        <f t="shared" si="55"/>
        <v>-3.8839990521053771</v>
      </c>
      <c r="AU127" s="57">
        <f t="shared" si="81"/>
        <v>-77.82036208704568</v>
      </c>
      <c r="AV127" s="26">
        <f t="shared" si="72"/>
        <v>1.2524685135585062E-11</v>
      </c>
      <c r="AW127" s="26">
        <f t="shared" si="73"/>
        <v>9.7302193870846173E-5</v>
      </c>
      <c r="AX127" s="27">
        <f t="shared" si="74"/>
        <v>-1.2524685135603123E-11</v>
      </c>
      <c r="AY127" s="26">
        <f t="shared" si="75"/>
        <v>-9.7302193870846173E-5</v>
      </c>
      <c r="AZ127" s="28">
        <f t="shared" si="82"/>
        <v>-1.8060648569785735E-23</v>
      </c>
      <c r="BA127" s="29">
        <f t="shared" si="83"/>
        <v>0</v>
      </c>
      <c r="BB127" s="5">
        <f t="shared" si="56"/>
        <v>-3.884049068753372</v>
      </c>
      <c r="BC127" s="5">
        <f t="shared" si="57"/>
        <v>-78.03895289144431</v>
      </c>
      <c r="BD127" s="5">
        <f t="shared" si="84"/>
        <v>101.96104710855569</v>
      </c>
      <c r="BE127" s="41"/>
      <c r="BF127" s="40">
        <f t="shared" si="85"/>
        <v>-4</v>
      </c>
      <c r="BG127" s="40">
        <f t="shared" si="86"/>
        <v>-78</v>
      </c>
      <c r="BH127" s="40">
        <f t="shared" si="87"/>
        <v>102</v>
      </c>
      <c r="BL127" s="26">
        <f t="shared" si="50"/>
        <v>-7.9115939778617324E-7</v>
      </c>
      <c r="BM127" s="26">
        <f t="shared" si="51"/>
        <v>-2.4454707110468075E-2</v>
      </c>
      <c r="BO127" s="238" t="str">
        <f t="shared" si="58"/>
        <v>1698.24365246174i</v>
      </c>
      <c r="BP127" s="238" t="str">
        <f t="shared" si="59"/>
        <v>0.999988592424069-0.00338828840881976i</v>
      </c>
      <c r="BQ127" s="238">
        <f t="shared" si="60"/>
        <v>-4.9225488597021299E-5</v>
      </c>
      <c r="BR127" s="238">
        <f t="shared" si="61"/>
        <v>-0.19413609728815873</v>
      </c>
    </row>
    <row r="128" spans="1:70" x14ac:dyDescent="0.3">
      <c r="A128" s="239"/>
      <c r="B128" s="240"/>
      <c r="C128" s="48"/>
      <c r="V128" s="24">
        <v>2.2400000000000002</v>
      </c>
      <c r="W128" s="32">
        <f t="shared" si="76"/>
        <v>1737.8008287493767</v>
      </c>
      <c r="X128" s="25">
        <f t="shared" si="52"/>
        <v>31.450501351730402</v>
      </c>
      <c r="Y128" s="26">
        <f t="shared" si="62"/>
        <v>-7.3747196603841649</v>
      </c>
      <c r="Z128" s="26">
        <f t="shared" si="63"/>
        <v>-64.670525594072458</v>
      </c>
      <c r="AA128" s="26">
        <f t="shared" si="64"/>
        <v>1.0592101650801276E-4</v>
      </c>
      <c r="AB128" s="26">
        <f t="shared" si="65"/>
        <v>-0.28295714448789983</v>
      </c>
      <c r="AC128" s="26">
        <f t="shared" si="77"/>
        <v>2.5060480697870517E-7</v>
      </c>
      <c r="AD128" s="26">
        <f t="shared" si="66"/>
        <v>1.3763382298961497E-2</v>
      </c>
      <c r="AE128" s="26">
        <f t="shared" si="78"/>
        <v>24.075887862967551</v>
      </c>
      <c r="AF128" s="26">
        <f t="shared" si="79"/>
        <v>-64.939719356261392</v>
      </c>
      <c r="AG128" s="26">
        <f t="shared" si="45"/>
        <v>64.037843837695164</v>
      </c>
      <c r="AH128" s="26">
        <f t="shared" si="67"/>
        <v>-105.11459219576851</v>
      </c>
      <c r="AI128" s="26">
        <f t="shared" si="68"/>
        <v>-89.999682024965864</v>
      </c>
      <c r="AJ128" s="26">
        <f t="shared" si="80"/>
        <v>12.943793732237722</v>
      </c>
      <c r="AK128" s="26">
        <f t="shared" si="69"/>
        <v>76.977981451493278</v>
      </c>
      <c r="AL128" s="27">
        <f t="shared" si="70"/>
        <v>-1.8640023506797049E-6</v>
      </c>
      <c r="AM128" s="26">
        <f t="shared" si="71"/>
        <v>-3.7536492530735072E-2</v>
      </c>
      <c r="AN128" s="26">
        <f t="shared" si="46"/>
        <v>-3.4124180193338195E-6</v>
      </c>
      <c r="AO128" s="26">
        <f t="shared" si="47"/>
        <v>-5.0788052710257818E-2</v>
      </c>
      <c r="AP128" s="26">
        <f t="shared" si="53"/>
        <v>-28.132959902255994</v>
      </c>
      <c r="AQ128" s="26">
        <f t="shared" si="54"/>
        <v>-13.11002511871358</v>
      </c>
      <c r="AR128" s="25">
        <f t="shared" si="48"/>
        <v>18.562359853877492</v>
      </c>
      <c r="AS128" s="25">
        <f t="shared" si="49"/>
        <v>-26.843517049310353</v>
      </c>
      <c r="AT128" s="56">
        <f t="shared" si="55"/>
        <v>-4.0570720392884425</v>
      </c>
      <c r="AU128" s="57">
        <f t="shared" si="81"/>
        <v>-78.049744474974972</v>
      </c>
      <c r="AV128" s="26">
        <f t="shared" si="72"/>
        <v>1.3114853545114805E-11</v>
      </c>
      <c r="AW128" s="26">
        <f t="shared" si="73"/>
        <v>9.956865312157579E-5</v>
      </c>
      <c r="AX128" s="27">
        <f t="shared" si="74"/>
        <v>-1.3114853545134605E-11</v>
      </c>
      <c r="AY128" s="26">
        <f t="shared" si="75"/>
        <v>-9.956865312157579E-5</v>
      </c>
      <c r="AZ128" s="28">
        <f t="shared" si="82"/>
        <v>-1.98006359129881E-23</v>
      </c>
      <c r="BA128" s="29">
        <f t="shared" si="83"/>
        <v>0</v>
      </c>
      <c r="BB128" s="5">
        <f t="shared" si="56"/>
        <v>-4.0571244131346615</v>
      </c>
      <c r="BC128" s="5">
        <f t="shared" si="57"/>
        <v>-78.273426878076393</v>
      </c>
      <c r="BD128" s="5">
        <f t="shared" si="84"/>
        <v>101.72657312192361</v>
      </c>
      <c r="BE128" s="31"/>
      <c r="BF128" s="40">
        <f t="shared" si="85"/>
        <v>-4</v>
      </c>
      <c r="BG128" s="40">
        <f t="shared" si="86"/>
        <v>-78</v>
      </c>
      <c r="BH128" s="40">
        <f t="shared" si="87"/>
        <v>102</v>
      </c>
      <c r="BL128" s="26">
        <f t="shared" si="50"/>
        <v>-8.2844558852688686E-7</v>
      </c>
      <c r="BM128" s="26">
        <f t="shared" si="51"/>
        <v>-2.5024330342805177E-2</v>
      </c>
      <c r="BO128" s="238" t="str">
        <f t="shared" si="58"/>
        <v>1737.80082874938i</v>
      </c>
      <c r="BP128" s="238" t="str">
        <f t="shared" si="59"/>
        <v>0.99998805480796-0.00346720993245847i</v>
      </c>
      <c r="BQ128" s="238">
        <f t="shared" si="60"/>
        <v>-5.1545400630218686E-5</v>
      </c>
      <c r="BR128" s="238">
        <f t="shared" si="61"/>
        <v>-0.1986580727586135</v>
      </c>
    </row>
    <row r="129" spans="1:70" x14ac:dyDescent="0.3">
      <c r="A129" s="239"/>
      <c r="B129" s="240"/>
      <c r="C129" s="48"/>
      <c r="V129" s="24">
        <v>2.25</v>
      </c>
      <c r="W129" s="30">
        <f t="shared" si="76"/>
        <v>1778.2794100389242</v>
      </c>
      <c r="X129" s="25">
        <f t="shared" si="52"/>
        <v>31.450501351730402</v>
      </c>
      <c r="Y129" s="26">
        <f t="shared" si="62"/>
        <v>-7.5387951055732785</v>
      </c>
      <c r="Z129" s="26">
        <f t="shared" si="63"/>
        <v>-65.176951862697038</v>
      </c>
      <c r="AA129" s="26">
        <f t="shared" si="64"/>
        <v>1.1091285648021791E-4</v>
      </c>
      <c r="AB129" s="26">
        <f t="shared" si="65"/>
        <v>-0.2895479521330625</v>
      </c>
      <c r="AC129" s="26">
        <f t="shared" si="77"/>
        <v>2.6241544777828039E-7</v>
      </c>
      <c r="AD129" s="26">
        <f t="shared" si="66"/>
        <v>1.4083972643841151E-2</v>
      </c>
      <c r="AE129" s="26">
        <f t="shared" si="78"/>
        <v>23.911817421429053</v>
      </c>
      <c r="AF129" s="26">
        <f t="shared" si="79"/>
        <v>-65.452415842186255</v>
      </c>
      <c r="AG129" s="26">
        <f t="shared" si="45"/>
        <v>64.037843837695164</v>
      </c>
      <c r="AH129" s="26">
        <f t="shared" si="67"/>
        <v>-105.3145921957625</v>
      </c>
      <c r="AI129" s="26">
        <f t="shared" si="68"/>
        <v>-89.999689262961311</v>
      </c>
      <c r="AJ129" s="26">
        <f t="shared" si="80"/>
        <v>13.133858324978609</v>
      </c>
      <c r="AK129" s="26">
        <f t="shared" si="69"/>
        <v>77.264625004416786</v>
      </c>
      <c r="AL129" s="27">
        <f t="shared" si="70"/>
        <v>-1.9518500544260023E-6</v>
      </c>
      <c r="AM129" s="26">
        <f t="shared" si="71"/>
        <v>-3.8410829502512706E-2</v>
      </c>
      <c r="AN129" s="26">
        <f t="shared" si="46"/>
        <v>-3.5732402600860195E-6</v>
      </c>
      <c r="AO129" s="26">
        <f t="shared" si="47"/>
        <v>-5.1971057788484293E-2</v>
      </c>
      <c r="AP129" s="26">
        <f t="shared" si="53"/>
        <v>-28.142895558179042</v>
      </c>
      <c r="AQ129" s="26">
        <f t="shared" si="54"/>
        <v>-12.825446145835523</v>
      </c>
      <c r="AR129" s="25">
        <f t="shared" si="48"/>
        <v>18.562359853877492</v>
      </c>
      <c r="AS129" s="25">
        <f t="shared" si="49"/>
        <v>-26.843517049310353</v>
      </c>
      <c r="AT129" s="56">
        <f t="shared" si="55"/>
        <v>-4.2310781367499892</v>
      </c>
      <c r="AU129" s="57">
        <f t="shared" si="81"/>
        <v>-78.277861988021783</v>
      </c>
      <c r="AV129" s="26">
        <f t="shared" si="72"/>
        <v>1.3733951778641057E-11</v>
      </c>
      <c r="AW129" s="26">
        <f t="shared" si="73"/>
        <v>1.0188790499013692E-4</v>
      </c>
      <c r="AX129" s="27">
        <f t="shared" si="74"/>
        <v>-1.3733951778662773E-11</v>
      </c>
      <c r="AY129" s="26">
        <f t="shared" si="75"/>
        <v>-1.0188790499013692E-4</v>
      </c>
      <c r="AZ129" s="28">
        <f t="shared" si="82"/>
        <v>-2.1716722253784762E-23</v>
      </c>
      <c r="BA129" s="29">
        <f t="shared" si="83"/>
        <v>0</v>
      </c>
      <c r="BB129" s="5">
        <f t="shared" si="56"/>
        <v>-4.231132978884439</v>
      </c>
      <c r="BC129" s="5">
        <f t="shared" si="57"/>
        <v>-78.506754585876621</v>
      </c>
      <c r="BD129" s="5">
        <f t="shared" si="84"/>
        <v>101.49324541412338</v>
      </c>
      <c r="BE129" s="41"/>
      <c r="BF129" s="40">
        <f t="shared" si="85"/>
        <v>-4</v>
      </c>
      <c r="BG129" s="40">
        <f t="shared" si="86"/>
        <v>-79</v>
      </c>
      <c r="BH129" s="40">
        <f t="shared" si="87"/>
        <v>101</v>
      </c>
      <c r="BL129" s="26">
        <f t="shared" si="50"/>
        <v>-8.6748902243592841E-7</v>
      </c>
      <c r="BM129" s="26">
        <f t="shared" si="51"/>
        <v>-2.5607221799574167E-2</v>
      </c>
      <c r="BO129" s="238" t="str">
        <f t="shared" si="58"/>
        <v>1778.27941003892i</v>
      </c>
      <c r="BP129" s="238" t="str">
        <f t="shared" si="59"/>
        <v>0.999987491855399-0.00354796964207838i</v>
      </c>
      <c r="BQ129" s="238">
        <f t="shared" si="60"/>
        <v>-5.3974645427232705E-5</v>
      </c>
      <c r="BR129" s="238">
        <f t="shared" si="61"/>
        <v>-0.20328537605526503</v>
      </c>
    </row>
    <row r="130" spans="1:70" x14ac:dyDescent="0.3">
      <c r="A130" s="48"/>
      <c r="B130" s="48"/>
      <c r="C130" s="48"/>
      <c r="V130" s="24">
        <v>2.2599999999999998</v>
      </c>
      <c r="W130" s="32">
        <f t="shared" si="76"/>
        <v>1819.700858609983</v>
      </c>
      <c r="X130" s="25">
        <f t="shared" si="52"/>
        <v>31.450501351730402</v>
      </c>
      <c r="Y130" s="26">
        <f t="shared" si="62"/>
        <v>-7.704207772209851</v>
      </c>
      <c r="Z130" s="26">
        <f t="shared" si="63"/>
        <v>-65.675884200239835</v>
      </c>
      <c r="AA130" s="26">
        <f t="shared" si="64"/>
        <v>1.161399484738266E-4</v>
      </c>
      <c r="AB130" s="26">
        <f t="shared" si="65"/>
        <v>-0.29629227147584553</v>
      </c>
      <c r="AC130" s="26">
        <f t="shared" si="77"/>
        <v>2.7478270607251941E-7</v>
      </c>
      <c r="AD130" s="26">
        <f t="shared" si="66"/>
        <v>1.4412030496236263E-2</v>
      </c>
      <c r="AE130" s="26">
        <f t="shared" si="78"/>
        <v>23.746409994251731</v>
      </c>
      <c r="AF130" s="26">
        <f t="shared" si="79"/>
        <v>-65.957764441219453</v>
      </c>
      <c r="AG130" s="26">
        <f t="shared" si="45"/>
        <v>64.037843837695164</v>
      </c>
      <c r="AH130" s="26">
        <f t="shared" si="67"/>
        <v>-105.51459219575675</v>
      </c>
      <c r="AI130" s="26">
        <f t="shared" si="68"/>
        <v>-89.999696336199861</v>
      </c>
      <c r="AJ130" s="26">
        <f t="shared" si="80"/>
        <v>13.324348819621733</v>
      </c>
      <c r="AK130" s="26">
        <f t="shared" si="69"/>
        <v>77.545371504010575</v>
      </c>
      <c r="AL130" s="27">
        <f t="shared" si="70"/>
        <v>-2.0438378917169E-6</v>
      </c>
      <c r="AM130" s="26">
        <f t="shared" si="71"/>
        <v>-3.9305532380102121E-2</v>
      </c>
      <c r="AN130" s="26">
        <f t="shared" si="46"/>
        <v>-3.7416418133441955E-6</v>
      </c>
      <c r="AO130" s="26">
        <f t="shared" si="47"/>
        <v>-5.3181618548985746E-2</v>
      </c>
      <c r="AP130" s="26">
        <f t="shared" si="53"/>
        <v>-28.152405323919556</v>
      </c>
      <c r="AQ130" s="26">
        <f t="shared" si="54"/>
        <v>-12.546811983118374</v>
      </c>
      <c r="AR130" s="25">
        <f t="shared" si="48"/>
        <v>18.562359853877492</v>
      </c>
      <c r="AS130" s="25">
        <f t="shared" si="49"/>
        <v>-26.843517049310353</v>
      </c>
      <c r="AT130" s="56">
        <f t="shared" si="55"/>
        <v>-4.4059953296678245</v>
      </c>
      <c r="AU130" s="57">
        <f t="shared" si="81"/>
        <v>-78.504576424337827</v>
      </c>
      <c r="AV130" s="26">
        <f t="shared" si="72"/>
        <v>1.4380051181230715E-11</v>
      </c>
      <c r="AW130" s="26">
        <f t="shared" si="73"/>
        <v>1.042611791745691E-4</v>
      </c>
      <c r="AX130" s="27">
        <f t="shared" si="74"/>
        <v>-1.438005118125452E-11</v>
      </c>
      <c r="AY130" s="26">
        <f t="shared" si="75"/>
        <v>-1.042611791745691E-4</v>
      </c>
      <c r="AZ130" s="28">
        <f t="shared" si="82"/>
        <v>-2.3805676417907935E-23</v>
      </c>
      <c r="BA130" s="29">
        <f t="shared" si="83"/>
        <v>0</v>
      </c>
      <c r="BB130" s="5">
        <f t="shared" si="56"/>
        <v>-4.4060527564158889</v>
      </c>
      <c r="BC130" s="5">
        <f t="shared" si="57"/>
        <v>-78.738800575273487</v>
      </c>
      <c r="BD130" s="5">
        <f t="shared" si="84"/>
        <v>101.26119942472651</v>
      </c>
      <c r="BE130" s="31"/>
      <c r="BF130" s="40">
        <f t="shared" si="85"/>
        <v>-4</v>
      </c>
      <c r="BG130" s="40">
        <f t="shared" si="86"/>
        <v>-79</v>
      </c>
      <c r="BH130" s="40">
        <f t="shared" si="87"/>
        <v>101</v>
      </c>
      <c r="BL130" s="26">
        <f t="shared" si="50"/>
        <v>-9.0837251405982751E-7</v>
      </c>
      <c r="BM130" s="26">
        <f t="shared" si="51"/>
        <v>-2.6203690537057983E-2</v>
      </c>
      <c r="BO130" s="238" t="str">
        <f t="shared" si="58"/>
        <v>1819.70085860998i</v>
      </c>
      <c r="BP130" s="238" t="str">
        <f t="shared" si="59"/>
        <v>0.999986902372376-0.00363061034505826i</v>
      </c>
      <c r="BQ130" s="238">
        <f t="shared" si="60"/>
        <v>-5.6518375550655796E-5</v>
      </c>
      <c r="BR130" s="238">
        <f t="shared" si="61"/>
        <v>-0.2080204603985962</v>
      </c>
    </row>
    <row r="131" spans="1:70" x14ac:dyDescent="0.3">
      <c r="A131" s="48"/>
      <c r="B131" s="48"/>
      <c r="C131" s="48"/>
      <c r="V131" s="24">
        <v>2.27</v>
      </c>
      <c r="W131" s="30">
        <f t="shared" si="76"/>
        <v>1862.0871366628685</v>
      </c>
      <c r="X131" s="25">
        <f t="shared" si="52"/>
        <v>31.450501351730402</v>
      </c>
      <c r="Y131" s="26">
        <f t="shared" si="62"/>
        <v>-7.8709179849088642</v>
      </c>
      <c r="Z131" s="26">
        <f t="shared" si="63"/>
        <v>-66.167284417947926</v>
      </c>
      <c r="AA131" s="26">
        <f t="shared" si="64"/>
        <v>1.2161337898235772E-4</v>
      </c>
      <c r="AB131" s="26">
        <f t="shared" si="65"/>
        <v>-0.303193677695625</v>
      </c>
      <c r="AC131" s="26">
        <f t="shared" si="77"/>
        <v>2.8773281542257562E-7</v>
      </c>
      <c r="AD131" s="26">
        <f t="shared" si="66"/>
        <v>1.4747729796676483E-2</v>
      </c>
      <c r="AE131" s="26">
        <f t="shared" si="78"/>
        <v>23.579705267933338</v>
      </c>
      <c r="AF131" s="26">
        <f t="shared" si="79"/>
        <v>-66.455730365846875</v>
      </c>
      <c r="AG131" s="26">
        <f t="shared" si="45"/>
        <v>64.037843837695164</v>
      </c>
      <c r="AH131" s="26">
        <f t="shared" si="67"/>
        <v>-105.71459219575127</v>
      </c>
      <c r="AI131" s="26">
        <f t="shared" si="68"/>
        <v>-89.999703248431857</v>
      </c>
      <c r="AJ131" s="26">
        <f t="shared" si="80"/>
        <v>13.515247833349429</v>
      </c>
      <c r="AK131" s="26">
        <f t="shared" si="69"/>
        <v>77.820315856579469</v>
      </c>
      <c r="AL131" s="27">
        <f t="shared" si="70"/>
        <v>-2.1401609808942836E-6</v>
      </c>
      <c r="AM131" s="26">
        <f t="shared" si="71"/>
        <v>-4.0221075545065536E-2</v>
      </c>
      <c r="AN131" s="26">
        <f t="shared" si="46"/>
        <v>-3.9179798781758462E-6</v>
      </c>
      <c r="AO131" s="26">
        <f t="shared" si="47"/>
        <v>-5.4420376842775536E-2</v>
      </c>
      <c r="AP131" s="26">
        <f t="shared" si="53"/>
        <v>-28.161506582847533</v>
      </c>
      <c r="AQ131" s="26">
        <f t="shared" si="54"/>
        <v>-12.274028844240229</v>
      </c>
      <c r="AR131" s="25">
        <f t="shared" si="48"/>
        <v>18.562359853877492</v>
      </c>
      <c r="AS131" s="25">
        <f t="shared" si="49"/>
        <v>-26.843517049310353</v>
      </c>
      <c r="AT131" s="56">
        <f t="shared" si="55"/>
        <v>-4.5818013149141947</v>
      </c>
      <c r="AU131" s="57">
        <f t="shared" si="81"/>
        <v>-78.72975921008711</v>
      </c>
      <c r="AV131" s="26">
        <f t="shared" si="72"/>
        <v>1.5058937717683078E-11</v>
      </c>
      <c r="AW131" s="26">
        <f t="shared" si="73"/>
        <v>1.066897340162592E-4</v>
      </c>
      <c r="AX131" s="27">
        <f t="shared" si="74"/>
        <v>-1.5058937717709186E-11</v>
      </c>
      <c r="AY131" s="26">
        <f t="shared" si="75"/>
        <v>-1.066897340162592E-4</v>
      </c>
      <c r="AZ131" s="28">
        <f t="shared" si="82"/>
        <v>-2.6107888083704936E-23</v>
      </c>
      <c r="BA131" s="29">
        <f t="shared" si="83"/>
        <v>0</v>
      </c>
      <c r="BB131" s="5">
        <f t="shared" si="56"/>
        <v>-4.5818614480833686</v>
      </c>
      <c r="BC131" s="5">
        <f t="shared" si="57"/>
        <v>-78.969439099036549</v>
      </c>
      <c r="BD131" s="5">
        <f t="shared" si="84"/>
        <v>101.03056090096345</v>
      </c>
      <c r="BE131" s="41"/>
      <c r="BF131" s="40">
        <f t="shared" si="85"/>
        <v>-5</v>
      </c>
      <c r="BG131" s="40">
        <f t="shared" si="86"/>
        <v>-79</v>
      </c>
      <c r="BH131" s="40">
        <f t="shared" si="87"/>
        <v>101</v>
      </c>
      <c r="BL131" s="26">
        <f t="shared" si="50"/>
        <v>-9.5118278829611332E-7</v>
      </c>
      <c r="BM131" s="26">
        <f t="shared" si="51"/>
        <v>-2.6814052810359083E-2</v>
      </c>
      <c r="BO131" s="238" t="str">
        <f t="shared" si="58"/>
        <v>1862.08713666287i</v>
      </c>
      <c r="BP131" s="238" t="str">
        <f t="shared" si="59"/>
        <v>0.999986285108614-0.00371517584521129i</v>
      </c>
      <c r="BQ131" s="238">
        <f t="shared" si="60"/>
        <v>-5.9181986385106293E-5</v>
      </c>
      <c r="BR131" s="238">
        <f t="shared" si="61"/>
        <v>-0.21286583613907675</v>
      </c>
    </row>
    <row r="132" spans="1:70" x14ac:dyDescent="0.3">
      <c r="A132" s="48"/>
      <c r="B132" s="48"/>
      <c r="C132" s="48"/>
      <c r="V132" s="24">
        <v>2.2799999999999998</v>
      </c>
      <c r="W132" s="32">
        <f t="shared" si="76"/>
        <v>1905.460717963248</v>
      </c>
      <c r="X132" s="25">
        <f t="shared" si="52"/>
        <v>31.450501351730402</v>
      </c>
      <c r="Y132" s="26">
        <f t="shared" si="62"/>
        <v>-8.0388864932837869</v>
      </c>
      <c r="Z132" s="26">
        <f t="shared" si="63"/>
        <v>-66.651123834651045</v>
      </c>
      <c r="AA132" s="26">
        <f t="shared" si="64"/>
        <v>1.2734475692757392E-4</v>
      </c>
      <c r="AB132" s="26">
        <f t="shared" si="65"/>
        <v>-0.31025582920782258</v>
      </c>
      <c r="AC132" s="26">
        <f t="shared" si="77"/>
        <v>3.0129324565710152E-7</v>
      </c>
      <c r="AD132" s="26">
        <f t="shared" si="66"/>
        <v>1.5091248537282116E-2</v>
      </c>
      <c r="AE132" s="26">
        <f t="shared" si="78"/>
        <v>23.411742504496786</v>
      </c>
      <c r="AF132" s="26">
        <f t="shared" si="79"/>
        <v>-66.946288415321575</v>
      </c>
      <c r="AG132" s="26">
        <f t="shared" ref="AG132:AG195" si="88">DC_gain_comp</f>
        <v>64.037843837695164</v>
      </c>
      <c r="AH132" s="26">
        <f t="shared" si="67"/>
        <v>-105.91459219574601</v>
      </c>
      <c r="AI132" s="26">
        <f t="shared" si="68"/>
        <v>-89.999710003322221</v>
      </c>
      <c r="AJ132" s="26">
        <f t="shared" si="80"/>
        <v>13.706538619068979</v>
      </c>
      <c r="AK132" s="26">
        <f t="shared" si="69"/>
        <v>78.089553168033319</v>
      </c>
      <c r="AL132" s="27">
        <f t="shared" si="70"/>
        <v>-2.2410236351797591E-6</v>
      </c>
      <c r="AM132" s="26">
        <f t="shared" si="71"/>
        <v>-4.1157944428636344E-2</v>
      </c>
      <c r="AN132" s="26">
        <f t="shared" ref="AN132:AN195" si="89">20*LOG(1/SQRT((W132/fp3p)^2+1))</f>
        <v>-4.1026284956857528E-6</v>
      </c>
      <c r="AO132" s="26">
        <f t="shared" ref="AO132:AO195" si="90">-180/PI()*ATAN(W132/fp3p)</f>
        <v>-5.5687989471262758E-2</v>
      </c>
      <c r="AP132" s="26">
        <f t="shared" si="53"/>
        <v>-28.170216082633999</v>
      </c>
      <c r="AQ132" s="26">
        <f t="shared" si="54"/>
        <v>-12.007002769188801</v>
      </c>
      <c r="AR132" s="25">
        <f t="shared" ref="AR132:AR195" si="91">-20*LOG(GmPS*Rsns)</f>
        <v>18.562359853877492</v>
      </c>
      <c r="AS132" s="25">
        <f t="shared" ref="AS132:AS195" si="92">20*LOG(Vref/Vout)</f>
        <v>-26.843517049310353</v>
      </c>
      <c r="AT132" s="56">
        <f t="shared" si="55"/>
        <v>-4.7584735781372132</v>
      </c>
      <c r="AU132" s="57">
        <f t="shared" si="81"/>
        <v>-78.953291184510377</v>
      </c>
      <c r="AV132" s="26">
        <f t="shared" si="72"/>
        <v>1.5768682733065039E-11</v>
      </c>
      <c r="AW132" s="26">
        <f t="shared" si="73"/>
        <v>1.0917485716712968E-4</v>
      </c>
      <c r="AX132" s="27">
        <f t="shared" si="74"/>
        <v>-1.5768682733093664E-11</v>
      </c>
      <c r="AY132" s="26">
        <f t="shared" si="75"/>
        <v>-1.0917485716712968E-4</v>
      </c>
      <c r="AZ132" s="28">
        <f t="shared" si="82"/>
        <v>-2.8624972838309657E-23</v>
      </c>
      <c r="BA132" s="29">
        <f t="shared" si="83"/>
        <v>0</v>
      </c>
      <c r="BB132" s="5">
        <f t="shared" si="56"/>
        <v>-4.7585365452754278</v>
      </c>
      <c r="BC132" s="5">
        <f t="shared" si="57"/>
        <v>-79.198553888838433</v>
      </c>
      <c r="BD132" s="5">
        <f t="shared" si="84"/>
        <v>100.80144611116157</v>
      </c>
      <c r="BE132" s="31"/>
      <c r="BF132" s="40">
        <f t="shared" si="85"/>
        <v>-5</v>
      </c>
      <c r="BG132" s="40">
        <f t="shared" si="86"/>
        <v>-79</v>
      </c>
      <c r="BH132" s="40">
        <f t="shared" si="87"/>
        <v>101</v>
      </c>
      <c r="BL132" s="26">
        <f t="shared" ref="BL132:BL195" si="93">20*LOG(1/SQRT((W132/fp_comp2p)^2+1))</f>
        <v>-9.9601064722226552E-7</v>
      </c>
      <c r="BM132" s="26">
        <f t="shared" ref="BM132:BM195" si="94">-180/PI()*ATAN(W132/fp_comp2p)</f>
        <v>-2.7438632241079355E-2</v>
      </c>
      <c r="BO132" s="238" t="str">
        <f t="shared" si="58"/>
        <v>1905.46071796325i</v>
      </c>
      <c r="BP132" s="238" t="str">
        <f t="shared" si="59"/>
        <v>0.99998563875492-0.00380171096594657i</v>
      </c>
      <c r="BQ132" s="238">
        <f t="shared" si="60"/>
        <v>-6.1971127567603298E-5</v>
      </c>
      <c r="BR132" s="238">
        <f t="shared" si="61"/>
        <v>-0.21782407208697274</v>
      </c>
    </row>
    <row r="133" spans="1:70" x14ac:dyDescent="0.3">
      <c r="A133" s="48"/>
      <c r="B133" s="48"/>
      <c r="C133" s="48"/>
      <c r="V133" s="24">
        <v>2.29</v>
      </c>
      <c r="W133" s="30">
        <f t="shared" si="76"/>
        <v>1949.8445997580459</v>
      </c>
      <c r="X133" s="25">
        <f t="shared" ref="X133:X196" si="95">DC_gain_power</f>
        <v>31.450501351730402</v>
      </c>
      <c r="Y133" s="26">
        <f t="shared" si="62"/>
        <v>-8.2080745273141229</v>
      </c>
      <c r="Z133" s="26">
        <f t="shared" si="63"/>
        <v>-67.127382903279411</v>
      </c>
      <c r="AA133" s="26">
        <f t="shared" si="64"/>
        <v>1.3334623828879308E-4</v>
      </c>
      <c r="AB133" s="26">
        <f t="shared" si="65"/>
        <v>-0.31748246959982268</v>
      </c>
      <c r="AC133" s="26">
        <f t="shared" si="77"/>
        <v>3.1549275880321135E-7</v>
      </c>
      <c r="AD133" s="26">
        <f t="shared" si="66"/>
        <v>1.5442768856137625E-2</v>
      </c>
      <c r="AE133" s="26">
        <f t="shared" si="78"/>
        <v>23.242560486147326</v>
      </c>
      <c r="AF133" s="26">
        <f t="shared" si="79"/>
        <v>-67.429422604023102</v>
      </c>
      <c r="AG133" s="26">
        <f t="shared" si="88"/>
        <v>64.037843837695164</v>
      </c>
      <c r="AH133" s="26">
        <f t="shared" si="67"/>
        <v>-106.11459219574101</v>
      </c>
      <c r="AI133" s="26">
        <f t="shared" si="68"/>
        <v>-89.999716604452516</v>
      </c>
      <c r="AJ133" s="26">
        <f t="shared" si="80"/>
        <v>13.898205048423096</v>
      </c>
      <c r="AK133" s="26">
        <f t="shared" si="69"/>
        <v>78.353178608546827</v>
      </c>
      <c r="AL133" s="27">
        <f t="shared" si="70"/>
        <v>-2.3466397956593598E-6</v>
      </c>
      <c r="AM133" s="26">
        <f t="shared" si="71"/>
        <v>-4.2116635769092477E-2</v>
      </c>
      <c r="AN133" s="26">
        <f t="shared" si="89"/>
        <v>-4.2959793243408571E-6</v>
      </c>
      <c r="AO133" s="26">
        <f t="shared" si="90"/>
        <v>-5.6985128534475363E-2</v>
      </c>
      <c r="AP133" s="26">
        <f t="shared" ref="AP133:AP196" si="96">AG133+AH133+AJ133+AL133+AN133</f>
        <v>-28.178549952241873</v>
      </c>
      <c r="AQ133" s="26">
        <f t="shared" ref="AQ133:AQ196" si="97">AI133+AK133+AM133+AO133</f>
        <v>-11.745639760209256</v>
      </c>
      <c r="AR133" s="25">
        <f t="shared" si="91"/>
        <v>18.562359853877492</v>
      </c>
      <c r="AS133" s="25">
        <f t="shared" si="92"/>
        <v>-26.843517049310353</v>
      </c>
      <c r="AT133" s="56">
        <f t="shared" ref="AT133:AT196" si="98">AE133+AP133</f>
        <v>-4.9359894660945471</v>
      </c>
      <c r="AU133" s="57">
        <f t="shared" si="81"/>
        <v>-79.17506236423236</v>
      </c>
      <c r="AV133" s="26">
        <f t="shared" si="72"/>
        <v>1.6511214882309689E-11</v>
      </c>
      <c r="AW133" s="26">
        <f t="shared" si="73"/>
        <v>1.1171786627236965E-4</v>
      </c>
      <c r="AX133" s="27">
        <f t="shared" si="74"/>
        <v>-1.6511214882341074E-11</v>
      </c>
      <c r="AY133" s="26">
        <f t="shared" si="75"/>
        <v>-1.1171786627236965E-4</v>
      </c>
      <c r="AZ133" s="28">
        <f t="shared" si="82"/>
        <v>-3.1384395662998273E-23</v>
      </c>
      <c r="BA133" s="29">
        <f t="shared" si="83"/>
        <v>0</v>
      </c>
      <c r="BB133" s="5">
        <f t="shared" ref="BB133:BB196" si="99">AT133+AZ133+BL133+BQ133</f>
        <v>-4.9360554007607425</v>
      </c>
      <c r="BC133" s="5">
        <f t="shared" ref="BC133:BC196" si="100">AU133+BA133+BM133+BR133</f>
        <v>-79.426037921094334</v>
      </c>
      <c r="BD133" s="5">
        <f t="shared" si="84"/>
        <v>100.57396207890567</v>
      </c>
      <c r="BE133" s="41"/>
      <c r="BF133" s="40">
        <f t="shared" si="85"/>
        <v>-5</v>
      </c>
      <c r="BG133" s="40">
        <f t="shared" si="86"/>
        <v>-79</v>
      </c>
      <c r="BH133" s="40">
        <f t="shared" si="87"/>
        <v>101</v>
      </c>
      <c r="BL133" s="26">
        <f t="shared" si="93"/>
        <v>-1.0429511764621233E-6</v>
      </c>
      <c r="BM133" s="26">
        <f t="shared" si="94"/>
        <v>-2.807775998890618E-2</v>
      </c>
      <c r="BO133" s="238" t="str">
        <f t="shared" ref="BO133:BO196" si="101">COMPLEX(0,W133)</f>
        <v>1949.84459975805i</v>
      </c>
      <c r="BP133" s="238" t="str">
        <f t="shared" ref="BP133:BP196" si="102">IMDIV(1,IMSUM(1,IMPRODUCT($BO$1,BO133),IMPRODUCT(IMPOWER(BO133,2),$BN$1)))</f>
        <v>0.999984961940403-0.0038902615739667i</v>
      </c>
      <c r="BQ133" s="238">
        <f t="shared" ref="BQ133:BQ196" si="103">20*LOG(IMABS(BP133))</f>
        <v>-6.4891715018830439E-5</v>
      </c>
      <c r="BR133" s="238">
        <f t="shared" ref="BR133:BR196" si="104">IMARGUMENT(BP133)*180/PI()</f>
        <v>-0.22289779687306957</v>
      </c>
    </row>
    <row r="134" spans="1:70" x14ac:dyDescent="0.3">
      <c r="A134" s="48"/>
      <c r="B134" s="48"/>
      <c r="V134" s="24">
        <v>2.2999999999999998</v>
      </c>
      <c r="W134" s="32">
        <f t="shared" si="76"/>
        <v>1995.2623149688802</v>
      </c>
      <c r="X134" s="25">
        <f t="shared" si="95"/>
        <v>31.450501351730402</v>
      </c>
      <c r="Y134" s="26">
        <f t="shared" ref="Y134:Y197" si="105">20*LOG(1/SQRT((W134/fp)^2+1))</f>
        <v>-8.3784438478595504</v>
      </c>
      <c r="Z134" s="26">
        <f t="shared" ref="Z134:Z197" si="106">-180/PI()*ATAN(W134/fp)</f>
        <v>-67.596050828743131</v>
      </c>
      <c r="AA134" s="26">
        <f t="shared" ref="AA134:AA197" si="107">20*LOG(SQRT((W134/fzRHP)^2+1))</f>
        <v>1.3963055186187151E-4</v>
      </c>
      <c r="AB134" s="26">
        <f t="shared" ref="AB134:AB197" si="108">-180/PI()*ATAN(W134/fzRHP)</f>
        <v>-0.32487742961177229</v>
      </c>
      <c r="AC134" s="26">
        <f t="shared" si="77"/>
        <v>3.3036147273206077E-7</v>
      </c>
      <c r="AD134" s="26">
        <f t="shared" ref="AD134:AD197" si="109">180/PI()*ATAN(W134/fzESR)</f>
        <v>1.5802477133863069E-2</v>
      </c>
      <c r="AE134" s="26">
        <f t="shared" si="78"/>
        <v>23.072197464784185</v>
      </c>
      <c r="AF134" s="26">
        <f t="shared" si="79"/>
        <v>-67.905125781221045</v>
      </c>
      <c r="AG134" s="26">
        <f t="shared" si="88"/>
        <v>64.037843837695164</v>
      </c>
      <c r="AH134" s="26">
        <f t="shared" ref="AH134:AH197" si="110">20*LOG(1/SQRT((W134/fp_comp1)^2+1))</f>
        <v>-106.31459219573622</v>
      </c>
      <c r="AI134" s="26">
        <f t="shared" ref="AI134:AI197" si="111">-180/PI()*ATAN(W134/fp_comp1)</f>
        <v>-89.999723055322761</v>
      </c>
      <c r="AJ134" s="26">
        <f t="shared" si="80"/>
        <v>14.090231594695021</v>
      </c>
      <c r="AK134" s="26">
        <f t="shared" ref="AK134:AK197" si="112">180/PI()*ATAN(W134/fz_comp)</f>
        <v>78.611287286417522</v>
      </c>
      <c r="AL134" s="27">
        <f t="shared" ref="AL134:AL197" si="113">20*LOG(1/SQRT((W134/fp_comp2)^2+1))</f>
        <v>-2.457233490305253E-6</v>
      </c>
      <c r="AM134" s="26">
        <f t="shared" ref="AM134:AM197" si="114">-180/PI()*ATAN(W134/fp_comp2)</f>
        <v>-4.3097657875123971E-2</v>
      </c>
      <c r="AN134" s="26">
        <f t="shared" si="89"/>
        <v>-4.4984424866559264E-6</v>
      </c>
      <c r="AO134" s="26">
        <f t="shared" si="90"/>
        <v>-5.831248178739263E-2</v>
      </c>
      <c r="AP134" s="26">
        <f t="shared" si="96"/>
        <v>-28.186523719022016</v>
      </c>
      <c r="AQ134" s="26">
        <f t="shared" si="97"/>
        <v>-11.489845908567757</v>
      </c>
      <c r="AR134" s="25">
        <f t="shared" si="91"/>
        <v>18.562359853877492</v>
      </c>
      <c r="AS134" s="25">
        <f t="shared" si="92"/>
        <v>-26.843517049310353</v>
      </c>
      <c r="AT134" s="56">
        <f t="shared" si="98"/>
        <v>-5.1143262542378309</v>
      </c>
      <c r="AU134" s="57">
        <f t="shared" si="81"/>
        <v>-79.394971689788804</v>
      </c>
      <c r="AV134" s="26">
        <f t="shared" ref="AV134:AV197" si="115">20*LOG(SQRT((W134/fz_ff)^2+1))</f>
        <v>1.7288462820350127E-11</v>
      </c>
      <c r="AW134" s="26">
        <f t="shared" ref="AW134:AW197" si="116">180/PI()*ATAN(W134/fz_ff)</f>
        <v>1.1432010966906748E-4</v>
      </c>
      <c r="AX134" s="27">
        <f t="shared" ref="AX134:AX197" si="117">20*LOG(1/SQRT((W134/fp_ff)^2+1))</f>
        <v>-1.7288462820384539E-11</v>
      </c>
      <c r="AY134" s="26">
        <f t="shared" ref="AY134:AY197" si="118">-180/PI()*ATAN(W134/fp_ff)</f>
        <v>-1.1432010966906748E-4</v>
      </c>
      <c r="AZ134" s="28">
        <f t="shared" si="82"/>
        <v>-3.4412005951913065E-23</v>
      </c>
      <c r="BA134" s="29">
        <f t="shared" si="83"/>
        <v>0</v>
      </c>
      <c r="BB134" s="5">
        <f t="shared" si="99"/>
        <v>-5.1143952962851804</v>
      </c>
      <c r="BC134" s="5">
        <f t="shared" si="100"/>
        <v>-79.651793165057015</v>
      </c>
      <c r="BD134" s="5">
        <f t="shared" si="84"/>
        <v>100.34820683494299</v>
      </c>
      <c r="BE134" s="31"/>
      <c r="BF134" s="40">
        <f t="shared" si="85"/>
        <v>-5</v>
      </c>
      <c r="BG134" s="40">
        <f t="shared" si="86"/>
        <v>-80</v>
      </c>
      <c r="BH134" s="40">
        <f t="shared" si="87"/>
        <v>100</v>
      </c>
      <c r="BL134" s="26">
        <f t="shared" si="93"/>
        <v>-1.0921039448020345E-6</v>
      </c>
      <c r="BM134" s="26">
        <f t="shared" si="94"/>
        <v>-2.8731774927194725E-2</v>
      </c>
      <c r="BO134" s="238" t="str">
        <f t="shared" si="101"/>
        <v>1995.26231496888i</v>
      </c>
      <c r="BP134" s="238" t="str">
        <f t="shared" si="102"/>
        <v>0.999984253229577-0.00398087460351357i</v>
      </c>
      <c r="BQ134" s="238">
        <f t="shared" si="103"/>
        <v>-6.7949943404612171E-5</v>
      </c>
      <c r="BR134" s="238">
        <f t="shared" si="104"/>
        <v>-0.22808970034101225</v>
      </c>
    </row>
    <row r="135" spans="1:70" x14ac:dyDescent="0.3">
      <c r="A135" s="48"/>
      <c r="B135" s="48"/>
      <c r="V135" s="24">
        <v>2.31</v>
      </c>
      <c r="W135" s="30">
        <f t="shared" ref="W135:W198" si="119">10*10^V135</f>
        <v>2041.7379446695315</v>
      </c>
      <c r="X135" s="25">
        <f t="shared" si="95"/>
        <v>31.450501351730402</v>
      </c>
      <c r="Y135" s="26">
        <f t="shared" si="105"/>
        <v>-8.5499567924170368</v>
      </c>
      <c r="Z135" s="26">
        <f t="shared" si="106"/>
        <v>-68.057125179630148</v>
      </c>
      <c r="AA135" s="26">
        <f t="shared" si="107"/>
        <v>1.4621102626352698E-4</v>
      </c>
      <c r="AB135" s="26">
        <f t="shared" si="108"/>
        <v>-0.3324446291632977</v>
      </c>
      <c r="AC135" s="26">
        <f t="shared" ref="AC135:AC198" si="120">20*LOG(SQRT((W135/fzESR)^2+1))</f>
        <v>3.4593092866173311E-7</v>
      </c>
      <c r="AD135" s="26">
        <f t="shared" si="109"/>
        <v>1.6170564092435124E-2</v>
      </c>
      <c r="AE135" s="26">
        <f t="shared" ref="AE135:AE198" si="121">X135+Y135+AA135+AC135</f>
        <v>22.900691116270558</v>
      </c>
      <c r="AF135" s="26">
        <f t="shared" ref="AF135:AF198" si="122">Z135+AB135+AD135</f>
        <v>-68.373399244701005</v>
      </c>
      <c r="AG135" s="26">
        <f t="shared" si="88"/>
        <v>64.037843837695164</v>
      </c>
      <c r="AH135" s="26">
        <f t="shared" si="110"/>
        <v>-106.51459219573167</v>
      </c>
      <c r="AI135" s="26">
        <f t="shared" si="111"/>
        <v>-89.999729359353253</v>
      </c>
      <c r="AJ135" s="26">
        <f t="shared" ref="AJ135:AJ198" si="123">20*LOG(SQRT((W135/fz_comp)^2+1))</f>
        <v>14.282603315671897</v>
      </c>
      <c r="AK135" s="26">
        <f t="shared" si="112"/>
        <v>78.863974130748218</v>
      </c>
      <c r="AL135" s="27">
        <f t="shared" si="113"/>
        <v>-2.5730393036052259E-6</v>
      </c>
      <c r="AM135" s="26">
        <f t="shared" si="114"/>
        <v>-4.4101530895334688E-2</v>
      </c>
      <c r="AN135" s="26">
        <f t="shared" si="89"/>
        <v>-4.7104474342020298E-6</v>
      </c>
      <c r="AO135" s="26">
        <f t="shared" si="90"/>
        <v>-5.9670753004576513E-2</v>
      </c>
      <c r="AP135" s="26">
        <f t="shared" si="96"/>
        <v>-28.194152325851341</v>
      </c>
      <c r="AQ135" s="26">
        <f t="shared" si="97"/>
        <v>-11.239527512504946</v>
      </c>
      <c r="AR135" s="25">
        <f t="shared" si="91"/>
        <v>18.562359853877492</v>
      </c>
      <c r="AS135" s="25">
        <f t="shared" si="92"/>
        <v>-26.843517049310353</v>
      </c>
      <c r="AT135" s="56">
        <f t="shared" si="98"/>
        <v>-5.2934612095807836</v>
      </c>
      <c r="AU135" s="57">
        <f t="shared" ref="AU135:AU198" si="124">AF135+AQ135</f>
        <v>-79.612926757205955</v>
      </c>
      <c r="AV135" s="26">
        <f t="shared" si="115"/>
        <v>1.8104283857052545E-11</v>
      </c>
      <c r="AW135" s="26">
        <f t="shared" si="116"/>
        <v>1.169829671011168E-4</v>
      </c>
      <c r="AX135" s="27">
        <f t="shared" si="117"/>
        <v>-1.8104283857090279E-11</v>
      </c>
      <c r="AY135" s="26">
        <f t="shared" si="118"/>
        <v>-1.169829671011168E-4</v>
      </c>
      <c r="AZ135" s="28">
        <f t="shared" ref="AZ135:AZ198" si="125">AV135+AX135</f>
        <v>-3.7733653099196317E-23</v>
      </c>
      <c r="BA135" s="29">
        <f t="shared" ref="BA135:BA198" si="126">AW135+AY135</f>
        <v>0</v>
      </c>
      <c r="BB135" s="5">
        <f t="shared" si="99"/>
        <v>-5.2935335054533432</v>
      </c>
      <c r="BC135" s="5">
        <f t="shared" si="100"/>
        <v>-79.875730316000599</v>
      </c>
      <c r="BD135" s="5">
        <f t="shared" ref="BD135:BD198" si="127">BC135+180</f>
        <v>100.1242696839994</v>
      </c>
      <c r="BE135" s="41"/>
      <c r="BF135" s="40">
        <f t="shared" ref="BF135:BF198" si="128">ROUND(BB135,0)</f>
        <v>-5</v>
      </c>
      <c r="BG135" s="40">
        <f t="shared" ref="BG135:BG198" si="129">ROUND(BC135,0)</f>
        <v>-80</v>
      </c>
      <c r="BH135" s="40">
        <f t="shared" ref="BH135:BH198" si="130">ROUND(BD135,0)</f>
        <v>100</v>
      </c>
      <c r="BL135" s="26">
        <f t="shared" si="93"/>
        <v>-1.1435732115216551E-6</v>
      </c>
      <c r="BM135" s="26">
        <f t="shared" si="94"/>
        <v>-2.9401023822640093E-2</v>
      </c>
      <c r="BO135" s="238" t="str">
        <f t="shared" si="101"/>
        <v>2041.73794466953i</v>
      </c>
      <c r="BP135" s="238" t="str">
        <f t="shared" si="102"/>
        <v>0.999983511119308-0.00407359808117493i</v>
      </c>
      <c r="BQ135" s="238">
        <f t="shared" si="103"/>
        <v>-7.1152299348737393E-5</v>
      </c>
      <c r="BR135" s="238">
        <f t="shared" si="104"/>
        <v>-0.23340253497200625</v>
      </c>
    </row>
    <row r="136" spans="1:70" x14ac:dyDescent="0.3">
      <c r="V136" s="24">
        <v>2.3199999999999998</v>
      </c>
      <c r="W136" s="32">
        <f t="shared" si="119"/>
        <v>2089.2961308540398</v>
      </c>
      <c r="X136" s="25">
        <f t="shared" si="95"/>
        <v>31.450501351730402</v>
      </c>
      <c r="Y136" s="26">
        <f t="shared" si="105"/>
        <v>-8.722576316241188</v>
      </c>
      <c r="Z136" s="26">
        <f t="shared" si="106"/>
        <v>-68.510611496020033</v>
      </c>
      <c r="AA136" s="26">
        <f t="shared" si="107"/>
        <v>1.5310161818287546E-4</v>
      </c>
      <c r="AB136" s="26">
        <f t="shared" si="108"/>
        <v>-0.3401880794271907</v>
      </c>
      <c r="AC136" s="26">
        <f t="shared" si="120"/>
        <v>3.6223415094550243E-7</v>
      </c>
      <c r="AD136" s="26">
        <f t="shared" si="109"/>
        <v>1.6547224896309793E-2</v>
      </c>
      <c r="AE136" s="26">
        <f t="shared" si="121"/>
        <v>22.728078499341546</v>
      </c>
      <c r="AF136" s="26">
        <f t="shared" si="122"/>
        <v>-68.834252350550912</v>
      </c>
      <c r="AG136" s="26">
        <f t="shared" si="88"/>
        <v>64.037843837695164</v>
      </c>
      <c r="AH136" s="26">
        <f t="shared" si="110"/>
        <v>-106.71459219572731</v>
      </c>
      <c r="AI136" s="26">
        <f t="shared" si="111"/>
        <v>-89.999735519886485</v>
      </c>
      <c r="AJ136" s="26">
        <f t="shared" si="123"/>
        <v>14.475305836523813</v>
      </c>
      <c r="AK136" s="26">
        <f t="shared" si="112"/>
        <v>79.111333782578441</v>
      </c>
      <c r="AL136" s="27">
        <f t="shared" si="113"/>
        <v>-2.6943028722292067E-6</v>
      </c>
      <c r="AM136" s="26">
        <f t="shared" si="114"/>
        <v>-4.5128787094020885E-2</v>
      </c>
      <c r="AN136" s="26">
        <f t="shared" si="89"/>
        <v>-4.9324438560103917E-6</v>
      </c>
      <c r="AO136" s="26">
        <f t="shared" si="90"/>
        <v>-6.1060662353294902E-2</v>
      </c>
      <c r="AP136" s="26">
        <f t="shared" si="96"/>
        <v>-28.201450148255056</v>
      </c>
      <c r="AQ136" s="26">
        <f t="shared" si="97"/>
        <v>-10.994591186755359</v>
      </c>
      <c r="AR136" s="25">
        <f t="shared" si="91"/>
        <v>18.562359853877492</v>
      </c>
      <c r="AS136" s="25">
        <f t="shared" si="92"/>
        <v>-26.843517049310353</v>
      </c>
      <c r="AT136" s="56">
        <f t="shared" si="98"/>
        <v>-5.4733716489135098</v>
      </c>
      <c r="AU136" s="57">
        <f t="shared" si="124"/>
        <v>-79.82884353730627</v>
      </c>
      <c r="AV136" s="26">
        <f t="shared" si="115"/>
        <v>1.8958677992416936E-11</v>
      </c>
      <c r="AW136" s="26">
        <f t="shared" si="116"/>
        <v>1.1970785045077488E-4</v>
      </c>
      <c r="AX136" s="27">
        <f t="shared" si="117"/>
        <v>-1.8958677992458314E-11</v>
      </c>
      <c r="AY136" s="26">
        <f t="shared" si="118"/>
        <v>-1.1970785045077488E-4</v>
      </c>
      <c r="AZ136" s="28">
        <f t="shared" si="125"/>
        <v>-4.1378417673258095E-23</v>
      </c>
      <c r="BA136" s="29">
        <f t="shared" si="126"/>
        <v>0</v>
      </c>
      <c r="BB136" s="5">
        <f t="shared" si="99"/>
        <v>-5.4734473519568034</v>
      </c>
      <c r="BC136" s="5">
        <f t="shared" si="100"/>
        <v>-80.097768516168031</v>
      </c>
      <c r="BD136" s="5">
        <f t="shared" si="127"/>
        <v>99.902231483831969</v>
      </c>
      <c r="BE136" s="31"/>
      <c r="BF136" s="40">
        <f t="shared" si="128"/>
        <v>-5</v>
      </c>
      <c r="BG136" s="40">
        <f t="shared" si="129"/>
        <v>-80</v>
      </c>
      <c r="BH136" s="40">
        <f t="shared" si="130"/>
        <v>100</v>
      </c>
      <c r="BL136" s="26">
        <f t="shared" si="93"/>
        <v>-1.1974681491540316E-6</v>
      </c>
      <c r="BM136" s="26">
        <f t="shared" si="94"/>
        <v>-3.0085861519134231E-2</v>
      </c>
      <c r="BO136" s="238" t="str">
        <f t="shared" si="101"/>
        <v>2089.29613085404i</v>
      </c>
      <c r="BP136" s="238" t="str">
        <f t="shared" si="102"/>
        <v>0.999982734035633-0.00416848115126453i</v>
      </c>
      <c r="BQ136" s="238">
        <f t="shared" si="103"/>
        <v>-7.4505575144487855E-5</v>
      </c>
      <c r="BR136" s="238">
        <f t="shared" si="104"/>
        <v>-0.23883911734262089</v>
      </c>
    </row>
    <row r="137" spans="1:70" x14ac:dyDescent="0.3">
      <c r="V137" s="24">
        <v>2.33</v>
      </c>
      <c r="W137" s="30">
        <f t="shared" si="119"/>
        <v>2137.962089502234</v>
      </c>
      <c r="X137" s="25">
        <f t="shared" si="95"/>
        <v>31.450501351730402</v>
      </c>
      <c r="Y137" s="26">
        <f t="shared" si="105"/>
        <v>-8.8962660289690536</v>
      </c>
      <c r="Z137" s="26">
        <f t="shared" si="106"/>
        <v>-68.956522895548204</v>
      </c>
      <c r="AA137" s="26">
        <f t="shared" si="107"/>
        <v>1.603169419784829E-4</v>
      </c>
      <c r="AB137" s="26">
        <f t="shared" si="108"/>
        <v>-0.34811188495114537</v>
      </c>
      <c r="AC137" s="26">
        <f t="shared" si="120"/>
        <v>3.7930571843202259E-7</v>
      </c>
      <c r="AD137" s="26">
        <f t="shared" si="109"/>
        <v>1.6932659255900734E-2</v>
      </c>
      <c r="AE137" s="26">
        <f t="shared" si="121"/>
        <v>22.554396019009047</v>
      </c>
      <c r="AF137" s="26">
        <f t="shared" si="122"/>
        <v>-69.287702121243456</v>
      </c>
      <c r="AG137" s="26">
        <f t="shared" si="88"/>
        <v>64.037843837695164</v>
      </c>
      <c r="AH137" s="26">
        <f t="shared" si="110"/>
        <v>-106.91459219572315</v>
      </c>
      <c r="AI137" s="26">
        <f t="shared" si="111"/>
        <v>-89.999741540188879</v>
      </c>
      <c r="AJ137" s="26">
        <f t="shared" si="123"/>
        <v>14.668325332750445</v>
      </c>
      <c r="AK137" s="26">
        <f t="shared" si="112"/>
        <v>79.353460494090058</v>
      </c>
      <c r="AL137" s="27">
        <f t="shared" si="113"/>
        <v>-2.8212814134831343E-6</v>
      </c>
      <c r="AM137" s="26">
        <f t="shared" si="114"/>
        <v>-4.6179971133373403E-2</v>
      </c>
      <c r="AN137" s="26">
        <f t="shared" si="89"/>
        <v>-5.1649026351933385E-6</v>
      </c>
      <c r="AO137" s="26">
        <f t="shared" si="90"/>
        <v>-6.2482946775335155E-2</v>
      </c>
      <c r="AP137" s="26">
        <f t="shared" si="96"/>
        <v>-28.208431011461585</v>
      </c>
      <c r="AQ137" s="26">
        <f t="shared" si="97"/>
        <v>-10.754943964007529</v>
      </c>
      <c r="AR137" s="25">
        <f t="shared" si="91"/>
        <v>18.562359853877492</v>
      </c>
      <c r="AS137" s="25">
        <f t="shared" si="92"/>
        <v>-26.843517049310353</v>
      </c>
      <c r="AT137" s="56">
        <f t="shared" si="98"/>
        <v>-5.6540349924525373</v>
      </c>
      <c r="AU137" s="57">
        <f t="shared" si="124"/>
        <v>-80.042646085250979</v>
      </c>
      <c r="AV137" s="26">
        <f t="shared" si="115"/>
        <v>1.984971657151018E-11</v>
      </c>
      <c r="AW137" s="26">
        <f t="shared" si="116"/>
        <v>1.2249620448726215E-4</v>
      </c>
      <c r="AX137" s="27">
        <f t="shared" si="117"/>
        <v>-1.9849716571555546E-11</v>
      </c>
      <c r="AY137" s="26">
        <f t="shared" si="118"/>
        <v>-1.2249620448726215E-4</v>
      </c>
      <c r="AZ137" s="28">
        <f t="shared" si="125"/>
        <v>-4.5365686719705112E-23</v>
      </c>
      <c r="BA137" s="29">
        <f t="shared" si="126"/>
        <v>0</v>
      </c>
      <c r="BB137" s="5">
        <f t="shared" si="99"/>
        <v>-5.6541142632387968</v>
      </c>
      <c r="BC137" s="5">
        <f t="shared" si="100"/>
        <v>-80.31783506599335</v>
      </c>
      <c r="BD137" s="5">
        <f t="shared" si="127"/>
        <v>99.68216493400665</v>
      </c>
      <c r="BE137" s="41"/>
      <c r="BF137" s="40">
        <f t="shared" si="128"/>
        <v>-6</v>
      </c>
      <c r="BG137" s="40">
        <f t="shared" si="129"/>
        <v>-80</v>
      </c>
      <c r="BH137" s="40">
        <f t="shared" si="130"/>
        <v>100</v>
      </c>
      <c r="BL137" s="26">
        <f t="shared" si="93"/>
        <v>-1.2539030758889967E-6</v>
      </c>
      <c r="BM137" s="26">
        <f t="shared" si="94"/>
        <v>-3.0786651125905652E-2</v>
      </c>
      <c r="BO137" s="238" t="str">
        <f t="shared" si="101"/>
        <v>2137.96208950223i</v>
      </c>
      <c r="BP137" s="238" t="str">
        <f t="shared" si="102"/>
        <v>0.999981920330419-0.00426557410178885i</v>
      </c>
      <c r="BQ137" s="238">
        <f t="shared" si="103"/>
        <v>-7.8016883183789184E-5</v>
      </c>
      <c r="BR137" s="238">
        <f t="shared" si="104"/>
        <v>-0.2444023296164626</v>
      </c>
    </row>
    <row r="138" spans="1:70" x14ac:dyDescent="0.3">
      <c r="V138" s="24">
        <v>2.34</v>
      </c>
      <c r="W138" s="32">
        <f t="shared" si="119"/>
        <v>2187.7616239495524</v>
      </c>
      <c r="X138" s="25">
        <f t="shared" si="95"/>
        <v>31.450501351730402</v>
      </c>
      <c r="Y138" s="26">
        <f t="shared" si="105"/>
        <v>-9.0709902269079112</v>
      </c>
      <c r="Z138" s="26">
        <f t="shared" si="106"/>
        <v>-69.3948796796859</v>
      </c>
      <c r="AA138" s="26">
        <f t="shared" si="107"/>
        <v>1.6787230065750972E-4</v>
      </c>
      <c r="AB138" s="26">
        <f t="shared" si="108"/>
        <v>-0.35622024582863632</v>
      </c>
      <c r="AC138" s="26">
        <f t="shared" si="120"/>
        <v>3.9718184546878634E-7</v>
      </c>
      <c r="AD138" s="26">
        <f t="shared" si="109"/>
        <v>1.7327071533467558E-2</v>
      </c>
      <c r="AE138" s="26">
        <f t="shared" si="121"/>
        <v>22.379679394304997</v>
      </c>
      <c r="AF138" s="26">
        <f t="shared" si="122"/>
        <v>-69.733772853981066</v>
      </c>
      <c r="AG138" s="26">
        <f t="shared" si="88"/>
        <v>64.037843837695164</v>
      </c>
      <c r="AH138" s="26">
        <f t="shared" si="110"/>
        <v>-107.11459219571915</v>
      </c>
      <c r="AI138" s="26">
        <f t="shared" si="111"/>
        <v>-89.999747423452447</v>
      </c>
      <c r="AJ138" s="26">
        <f t="shared" si="123"/>
        <v>14.861648513241445</v>
      </c>
      <c r="AK138" s="26">
        <f t="shared" si="112"/>
        <v>79.590448035514854</v>
      </c>
      <c r="AL138" s="27">
        <f t="shared" si="113"/>
        <v>-2.9542442653349884E-6</v>
      </c>
      <c r="AM138" s="26">
        <f t="shared" si="114"/>
        <v>-4.7255640362251571E-2</v>
      </c>
      <c r="AN138" s="26">
        <f t="shared" si="89"/>
        <v>-5.4083168460677854E-6</v>
      </c>
      <c r="AO138" s="26">
        <f t="shared" si="90"/>
        <v>-6.3938360377708336E-2</v>
      </c>
      <c r="AP138" s="26">
        <f t="shared" si="96"/>
        <v>-28.215108207343658</v>
      </c>
      <c r="AQ138" s="26">
        <f t="shared" si="97"/>
        <v>-10.520493388677554</v>
      </c>
      <c r="AR138" s="25">
        <f t="shared" si="91"/>
        <v>18.562359853877492</v>
      </c>
      <c r="AS138" s="25">
        <f t="shared" si="92"/>
        <v>-26.843517049310353</v>
      </c>
      <c r="AT138" s="56">
        <f t="shared" si="98"/>
        <v>-5.8354288130386607</v>
      </c>
      <c r="AU138" s="57">
        <f t="shared" si="124"/>
        <v>-80.254266242658616</v>
      </c>
      <c r="AV138" s="26">
        <f t="shared" si="115"/>
        <v>2.0787042868997783E-11</v>
      </c>
      <c r="AW138" s="26">
        <f t="shared" si="116"/>
        <v>1.2534950763279647E-4</v>
      </c>
      <c r="AX138" s="27">
        <f t="shared" si="117"/>
        <v>-2.0787042869047531E-11</v>
      </c>
      <c r="AY138" s="26">
        <f t="shared" si="118"/>
        <v>-1.2534950763279647E-4</v>
      </c>
      <c r="AZ138" s="28">
        <f t="shared" si="125"/>
        <v>-4.974715902682193E-23</v>
      </c>
      <c r="BA138" s="29">
        <f t="shared" si="126"/>
        <v>0</v>
      </c>
      <c r="BB138" s="5">
        <f t="shared" si="99"/>
        <v>-5.8355118197073894</v>
      </c>
      <c r="BC138" s="5">
        <f t="shared" si="100"/>
        <v>-80.535865127939161</v>
      </c>
      <c r="BD138" s="5">
        <f t="shared" si="127"/>
        <v>99.464134872060839</v>
      </c>
      <c r="BE138" s="31"/>
      <c r="BF138" s="40">
        <f t="shared" si="128"/>
        <v>-6</v>
      </c>
      <c r="BG138" s="40">
        <f t="shared" si="129"/>
        <v>-81</v>
      </c>
      <c r="BH138" s="40">
        <f t="shared" si="130"/>
        <v>99</v>
      </c>
      <c r="BL138" s="26">
        <f t="shared" si="93"/>
        <v>-1.312997698584215E-6</v>
      </c>
      <c r="BM138" s="26">
        <f t="shared" si="94"/>
        <v>-3.1503764210040613E-2</v>
      </c>
      <c r="BO138" s="238" t="str">
        <f t="shared" si="101"/>
        <v>2187.76162394955i</v>
      </c>
      <c r="BP138" s="238" t="str">
        <f t="shared" si="102"/>
        <v>0.99998106827787-0.00436492839101384i</v>
      </c>
      <c r="BQ138" s="238">
        <f t="shared" si="103"/>
        <v>-8.1693671029746449E-5</v>
      </c>
      <c r="BR138" s="238">
        <f t="shared" si="104"/>
        <v>-0.25009512107050413</v>
      </c>
    </row>
    <row r="139" spans="1:70" x14ac:dyDescent="0.3">
      <c r="V139" s="24">
        <v>2.35</v>
      </c>
      <c r="W139" s="30">
        <f t="shared" si="119"/>
        <v>2238.7211385683413</v>
      </c>
      <c r="X139" s="25">
        <f t="shared" si="95"/>
        <v>31.450501351730402</v>
      </c>
      <c r="Y139" s="26">
        <f t="shared" si="105"/>
        <v>-9.2467139211595359</v>
      </c>
      <c r="Z139" s="26">
        <f t="shared" si="106"/>
        <v>-69.825708942035448</v>
      </c>
      <c r="AA139" s="26">
        <f t="shared" si="107"/>
        <v>1.7578371833523691E-4</v>
      </c>
      <c r="AB139" s="26">
        <f t="shared" si="108"/>
        <v>-0.36451745992007878</v>
      </c>
      <c r="AC139" s="26">
        <f t="shared" si="120"/>
        <v>4.1590044940499552E-7</v>
      </c>
      <c r="AD139" s="26">
        <f t="shared" si="109"/>
        <v>1.773067085147095E-2</v>
      </c>
      <c r="AE139" s="26">
        <f t="shared" si="121"/>
        <v>22.203963630189651</v>
      </c>
      <c r="AF139" s="26">
        <f t="shared" si="122"/>
        <v>-70.17249573110405</v>
      </c>
      <c r="AG139" s="26">
        <f t="shared" si="88"/>
        <v>64.037843837695164</v>
      </c>
      <c r="AH139" s="26">
        <f t="shared" si="110"/>
        <v>-107.31459219571535</v>
      </c>
      <c r="AI139" s="26">
        <f t="shared" si="111"/>
        <v>-89.999753172796588</v>
      </c>
      <c r="AJ139" s="26">
        <f t="shared" si="123"/>
        <v>15.055262603492343</v>
      </c>
      <c r="AK139" s="26">
        <f t="shared" si="112"/>
        <v>79.8223896093767</v>
      </c>
      <c r="AL139" s="27">
        <f t="shared" si="113"/>
        <v>-3.093473458263881E-6</v>
      </c>
      <c r="AM139" s="26">
        <f t="shared" si="114"/>
        <v>-4.8356365111684077E-2</v>
      </c>
      <c r="AN139" s="26">
        <f t="shared" si="89"/>
        <v>-5.6632028014245945E-6</v>
      </c>
      <c r="AO139" s="26">
        <f t="shared" si="90"/>
        <v>-6.5427674832454208E-2</v>
      </c>
      <c r="AP139" s="26">
        <f t="shared" si="96"/>
        <v>-28.221494511204103</v>
      </c>
      <c r="AQ139" s="26">
        <f t="shared" si="97"/>
        <v>-10.291147603364028</v>
      </c>
      <c r="AR139" s="25">
        <f t="shared" si="91"/>
        <v>18.562359853877492</v>
      </c>
      <c r="AS139" s="25">
        <f t="shared" si="92"/>
        <v>-26.843517049310353</v>
      </c>
      <c r="AT139" s="56">
        <f t="shared" si="98"/>
        <v>-6.0175308810144514</v>
      </c>
      <c r="AU139" s="57">
        <f t="shared" si="124"/>
        <v>-80.463643334468074</v>
      </c>
      <c r="AV139" s="26">
        <f t="shared" si="115"/>
        <v>2.1766799575013524E-11</v>
      </c>
      <c r="AW139" s="26">
        <f t="shared" si="116"/>
        <v>1.2826927274647401E-4</v>
      </c>
      <c r="AX139" s="27">
        <f t="shared" si="117"/>
        <v>-2.1766799575068069E-11</v>
      </c>
      <c r="AY139" s="26">
        <f t="shared" si="118"/>
        <v>-1.2826927274647401E-4</v>
      </c>
      <c r="AZ139" s="28">
        <f t="shared" si="125"/>
        <v>-5.4545452814483048E-23</v>
      </c>
      <c r="BA139" s="29">
        <f t="shared" si="126"/>
        <v>0</v>
      </c>
      <c r="BB139" s="5">
        <f t="shared" si="99"/>
        <v>-6.0176177996290425</v>
      </c>
      <c r="BC139" s="5">
        <f t="shared" si="100"/>
        <v>-80.75180142511843</v>
      </c>
      <c r="BD139" s="5">
        <f t="shared" si="127"/>
        <v>99.24819857488157</v>
      </c>
      <c r="BE139" s="41"/>
      <c r="BF139" s="40">
        <f t="shared" si="128"/>
        <v>-6</v>
      </c>
      <c r="BG139" s="40">
        <f t="shared" si="129"/>
        <v>-81</v>
      </c>
      <c r="BH139" s="40">
        <f t="shared" si="130"/>
        <v>99</v>
      </c>
      <c r="BL139" s="26">
        <f t="shared" si="93"/>
        <v>-1.3748773634908972E-6</v>
      </c>
      <c r="BM139" s="26">
        <f t="shared" si="94"/>
        <v>-3.2237580993489355E-2</v>
      </c>
      <c r="BO139" s="238" t="str">
        <f t="shared" si="101"/>
        <v>2238.72113856834i</v>
      </c>
      <c r="BP139" s="238" t="str">
        <f t="shared" si="102"/>
        <v>0.999980176070866-0.00446659667464516i</v>
      </c>
      <c r="BQ139" s="238">
        <f t="shared" si="103"/>
        <v>-8.5543737228050136E-5</v>
      </c>
      <c r="BR139" s="238">
        <f t="shared" si="104"/>
        <v>-0.25592050965686286</v>
      </c>
    </row>
    <row r="140" spans="1:70" x14ac:dyDescent="0.3">
      <c r="V140" s="24">
        <v>2.36</v>
      </c>
      <c r="W140" s="32">
        <f t="shared" si="119"/>
        <v>2290.8676527677744</v>
      </c>
      <c r="X140" s="25">
        <f t="shared" si="95"/>
        <v>31.450501351730402</v>
      </c>
      <c r="Y140" s="26">
        <f t="shared" si="105"/>
        <v>-9.4234028617655134</v>
      </c>
      <c r="Z140" s="26">
        <f t="shared" si="106"/>
        <v>-70.249044180271113</v>
      </c>
      <c r="AA140" s="26">
        <f t="shared" si="107"/>
        <v>1.8406797419225299E-4</v>
      </c>
      <c r="AB140" s="26">
        <f t="shared" si="108"/>
        <v>-0.37300792512540226</v>
      </c>
      <c r="AC140" s="26">
        <f t="shared" si="120"/>
        <v>4.3550123159501081E-7</v>
      </c>
      <c r="AD140" s="26">
        <f t="shared" si="109"/>
        <v>1.8143671203451225E-2</v>
      </c>
      <c r="AE140" s="26">
        <f t="shared" si="121"/>
        <v>22.027282993440313</v>
      </c>
      <c r="AF140" s="26">
        <f t="shared" si="122"/>
        <v>-70.603908434193073</v>
      </c>
      <c r="AG140" s="26">
        <f t="shared" si="88"/>
        <v>64.037843837695164</v>
      </c>
      <c r="AH140" s="26">
        <f t="shared" si="110"/>
        <v>-107.51459219571173</v>
      </c>
      <c r="AI140" s="26">
        <f t="shared" si="111"/>
        <v>-89.999758791269684</v>
      </c>
      <c r="AJ140" s="26">
        <f t="shared" si="123"/>
        <v>15.249155329012225</v>
      </c>
      <c r="AK140" s="26">
        <f t="shared" si="112"/>
        <v>80.049377771706162</v>
      </c>
      <c r="AL140" s="27">
        <f t="shared" si="113"/>
        <v>-3.2392643150749288E-6</v>
      </c>
      <c r="AM140" s="26">
        <f t="shared" si="114"/>
        <v>-4.9482728997250897E-2</v>
      </c>
      <c r="AN140" s="26">
        <f t="shared" si="89"/>
        <v>-5.9301011431936163E-6</v>
      </c>
      <c r="AO140" s="26">
        <f t="shared" si="90"/>
        <v>-6.6951679785755114E-2</v>
      </c>
      <c r="AP140" s="26">
        <f t="shared" si="96"/>
        <v>-28.227602198369798</v>
      </c>
      <c r="AQ140" s="26">
        <f t="shared" si="97"/>
        <v>-10.066815428346528</v>
      </c>
      <c r="AR140" s="25">
        <f t="shared" si="91"/>
        <v>18.562359853877492</v>
      </c>
      <c r="AS140" s="25">
        <f t="shared" si="92"/>
        <v>-26.843517049310353</v>
      </c>
      <c r="AT140" s="56">
        <f t="shared" si="98"/>
        <v>-6.2003192049294853</v>
      </c>
      <c r="AU140" s="57">
        <f t="shared" si="124"/>
        <v>-80.670723862539603</v>
      </c>
      <c r="AV140" s="26">
        <f t="shared" si="115"/>
        <v>2.2792843999423588E-11</v>
      </c>
      <c r="AW140" s="26">
        <f t="shared" si="116"/>
        <v>1.3125704792640522E-4</v>
      </c>
      <c r="AX140" s="27">
        <f t="shared" si="117"/>
        <v>-2.27928439994834E-11</v>
      </c>
      <c r="AY140" s="26">
        <f t="shared" si="118"/>
        <v>-1.3125704792640522E-4</v>
      </c>
      <c r="AZ140" s="28">
        <f t="shared" si="125"/>
        <v>-5.9812266870973028E-23</v>
      </c>
      <c r="BA140" s="29">
        <f t="shared" si="126"/>
        <v>0</v>
      </c>
      <c r="BB140" s="5">
        <f t="shared" si="99"/>
        <v>-6.2004102198505899</v>
      </c>
      <c r="BC140" s="5">
        <f t="shared" si="100"/>
        <v>-80.965593936695115</v>
      </c>
      <c r="BD140" s="5">
        <f t="shared" si="127"/>
        <v>99.034406063304885</v>
      </c>
      <c r="BE140" s="31"/>
      <c r="BF140" s="40">
        <f t="shared" si="128"/>
        <v>-6</v>
      </c>
      <c r="BG140" s="40">
        <f t="shared" si="129"/>
        <v>-81</v>
      </c>
      <c r="BH140" s="40">
        <f t="shared" si="130"/>
        <v>99</v>
      </c>
      <c r="BL140" s="26">
        <f t="shared" si="93"/>
        <v>-1.4396733281947763E-6</v>
      </c>
      <c r="BM140" s="26">
        <f t="shared" si="94"/>
        <v>-3.298849055466007E-2</v>
      </c>
      <c r="BO140" s="238" t="str">
        <f t="shared" si="101"/>
        <v>2290.86765276777i</v>
      </c>
      <c r="BP140" s="238" t="str">
        <f t="shared" si="102"/>
        <v>0.999979241817139-0.00457063283363598i</v>
      </c>
      <c r="BQ140" s="238">
        <f t="shared" si="103"/>
        <v>-8.9575247776266907E-5</v>
      </c>
      <c r="BR140" s="238">
        <f t="shared" si="104"/>
        <v>-0.26188158360085262</v>
      </c>
    </row>
    <row r="141" spans="1:70" x14ac:dyDescent="0.3">
      <c r="V141" s="24">
        <v>2.37</v>
      </c>
      <c r="W141" s="30">
        <f t="shared" si="119"/>
        <v>2344.2288153199233</v>
      </c>
      <c r="X141" s="25">
        <f t="shared" si="95"/>
        <v>31.450501351730402</v>
      </c>
      <c r="Y141" s="26">
        <f t="shared" si="105"/>
        <v>-9.6010235580677588</v>
      </c>
      <c r="Z141" s="26">
        <f t="shared" si="106"/>
        <v>-70.664924913193246</v>
      </c>
      <c r="AA141" s="26">
        <f t="shared" si="107"/>
        <v>1.9274263806228994E-4</v>
      </c>
      <c r="AB141" s="26">
        <f t="shared" si="108"/>
        <v>-0.38169614170923227</v>
      </c>
      <c r="AC141" s="26">
        <f t="shared" si="120"/>
        <v>4.5602577190238004E-7</v>
      </c>
      <c r="AD141" s="26">
        <f t="shared" si="109"/>
        <v>1.8566291567489967E-2</v>
      </c>
      <c r="AE141" s="26">
        <f t="shared" si="121"/>
        <v>21.84967099232648</v>
      </c>
      <c r="AF141" s="26">
        <f t="shared" si="122"/>
        <v>-71.028054763334978</v>
      </c>
      <c r="AG141" s="26">
        <f t="shared" si="88"/>
        <v>64.037843837695164</v>
      </c>
      <c r="AH141" s="26">
        <f t="shared" si="110"/>
        <v>-107.71459219570828</v>
      </c>
      <c r="AI141" s="26">
        <f t="shared" si="111"/>
        <v>-89.999764281850716</v>
      </c>
      <c r="AJ141" s="26">
        <f t="shared" si="123"/>
        <v>15.443314898955984</v>
      </c>
      <c r="AK141" s="26">
        <f t="shared" si="112"/>
        <v>80.271504359873589</v>
      </c>
      <c r="AL141" s="27">
        <f t="shared" si="113"/>
        <v>-3.3919260796442545E-6</v>
      </c>
      <c r="AM141" s="26">
        <f t="shared" si="114"/>
        <v>-5.0635329228508975E-2</v>
      </c>
      <c r="AN141" s="26">
        <f t="shared" si="89"/>
        <v>-6.2095780025413483E-6</v>
      </c>
      <c r="AO141" s="26">
        <f t="shared" si="90"/>
        <v>-6.851118327657911E-2</v>
      </c>
      <c r="AP141" s="26">
        <f t="shared" si="96"/>
        <v>-28.233443060561214</v>
      </c>
      <c r="AQ141" s="26">
        <f t="shared" si="97"/>
        <v>-9.847406434482215</v>
      </c>
      <c r="AR141" s="25">
        <f t="shared" si="91"/>
        <v>18.562359853877492</v>
      </c>
      <c r="AS141" s="25">
        <f t="shared" si="92"/>
        <v>-26.843517049310353</v>
      </c>
      <c r="AT141" s="56">
        <f t="shared" si="98"/>
        <v>-6.3837720682347339</v>
      </c>
      <c r="AU141" s="57">
        <f t="shared" si="124"/>
        <v>-80.875461197817188</v>
      </c>
      <c r="AV141" s="26">
        <f t="shared" si="115"/>
        <v>2.3865176142227963E-11</v>
      </c>
      <c r="AW141" s="26">
        <f t="shared" si="116"/>
        <v>1.343144173305385E-4</v>
      </c>
      <c r="AX141" s="27">
        <f t="shared" si="117"/>
        <v>-2.3865176142293536E-11</v>
      </c>
      <c r="AY141" s="26">
        <f t="shared" si="118"/>
        <v>-1.343144173305385E-4</v>
      </c>
      <c r="AZ141" s="28">
        <f t="shared" si="125"/>
        <v>-6.5573450590434155E-23</v>
      </c>
      <c r="BA141" s="29">
        <f t="shared" si="126"/>
        <v>0</v>
      </c>
      <c r="BB141" s="5">
        <f t="shared" si="99"/>
        <v>-6.3838673725113315</v>
      </c>
      <c r="BC141" s="5">
        <f t="shared" si="100"/>
        <v>-81.177199591888041</v>
      </c>
      <c r="BD141" s="5">
        <f t="shared" si="127"/>
        <v>98.822800408111959</v>
      </c>
      <c r="BE141" s="41"/>
      <c r="BF141" s="40">
        <f t="shared" si="128"/>
        <v>-6</v>
      </c>
      <c r="BG141" s="40">
        <f t="shared" si="129"/>
        <v>-81</v>
      </c>
      <c r="BH141" s="40">
        <f t="shared" si="130"/>
        <v>99</v>
      </c>
      <c r="BL141" s="26">
        <f t="shared" si="93"/>
        <v>-1.5075230306641592E-6</v>
      </c>
      <c r="BM141" s="26">
        <f t="shared" si="94"/>
        <v>-3.3756891034709177E-2</v>
      </c>
      <c r="BO141" s="238" t="str">
        <f t="shared" si="101"/>
        <v>2344.22881531992i</v>
      </c>
      <c r="BP141" s="238" t="str">
        <f t="shared" si="102"/>
        <v>0.999978263535248-0.00467709200263638i</v>
      </c>
      <c r="BQ141" s="238">
        <f t="shared" si="103"/>
        <v>-9.3796753566373765E-5</v>
      </c>
      <c r="BR141" s="238">
        <f t="shared" si="104"/>
        <v>-0.26798150303614438</v>
      </c>
    </row>
    <row r="142" spans="1:70" x14ac:dyDescent="0.3">
      <c r="V142" s="24">
        <v>2.38</v>
      </c>
      <c r="W142" s="32">
        <f t="shared" si="119"/>
        <v>2398.8329190194913</v>
      </c>
      <c r="X142" s="25">
        <f t="shared" si="95"/>
        <v>31.450501351730402</v>
      </c>
      <c r="Y142" s="26">
        <f t="shared" si="105"/>
        <v>-9.7795432954842649</v>
      </c>
      <c r="Z142" s="26">
        <f t="shared" si="106"/>
        <v>-71.073396304201935</v>
      </c>
      <c r="AA142" s="26">
        <f t="shared" si="107"/>
        <v>2.0182610767568667E-4</v>
      </c>
      <c r="AB142" s="26">
        <f t="shared" si="108"/>
        <v>-0.39058671467986533</v>
      </c>
      <c r="AC142" s="26">
        <f t="shared" si="120"/>
        <v>4.7751760391731147E-7</v>
      </c>
      <c r="AD142" s="26">
        <f t="shared" si="109"/>
        <v>1.899875602231417E-2</v>
      </c>
      <c r="AE142" s="26">
        <f t="shared" si="121"/>
        <v>21.671160359871415</v>
      </c>
      <c r="AF142" s="26">
        <f t="shared" si="122"/>
        <v>-71.444984262859492</v>
      </c>
      <c r="AG142" s="26">
        <f t="shared" si="88"/>
        <v>64.037843837695164</v>
      </c>
      <c r="AH142" s="26">
        <f t="shared" si="110"/>
        <v>-107.91459219570496</v>
      </c>
      <c r="AI142" s="26">
        <f t="shared" si="111"/>
        <v>-89.999769647450861</v>
      </c>
      <c r="AJ142" s="26">
        <f t="shared" si="123"/>
        <v>15.637729990009014</v>
      </c>
      <c r="AK142" s="26">
        <f t="shared" si="112"/>
        <v>80.488860426694046</v>
      </c>
      <c r="AL142" s="27">
        <f t="shared" si="113"/>
        <v>-3.5517825668795265E-6</v>
      </c>
      <c r="AM142" s="26">
        <f t="shared" si="114"/>
        <v>-5.1814776925623765E-2</v>
      </c>
      <c r="AN142" s="26">
        <f t="shared" si="89"/>
        <v>-6.5022261763632622E-6</v>
      </c>
      <c r="AO142" s="26">
        <f t="shared" si="90"/>
        <v>-7.0107012165071356E-2</v>
      </c>
      <c r="AP142" s="26">
        <f t="shared" si="96"/>
        <v>-28.239028422009522</v>
      </c>
      <c r="AQ142" s="26">
        <f t="shared" si="97"/>
        <v>-9.6328310098475107</v>
      </c>
      <c r="AR142" s="25">
        <f t="shared" si="91"/>
        <v>18.562359853877492</v>
      </c>
      <c r="AS142" s="25">
        <f t="shared" si="92"/>
        <v>-26.843517049310353</v>
      </c>
      <c r="AT142" s="56">
        <f t="shared" si="98"/>
        <v>-6.5678680621381069</v>
      </c>
      <c r="AU142" s="57">
        <f t="shared" si="124"/>
        <v>-81.077815272706999</v>
      </c>
      <c r="AV142" s="26">
        <f t="shared" si="115"/>
        <v>2.4991510623159036E-11</v>
      </c>
      <c r="AW142" s="26">
        <f t="shared" si="116"/>
        <v>1.3744300201660081E-4</v>
      </c>
      <c r="AX142" s="27">
        <f t="shared" si="117"/>
        <v>-2.4991510623230943E-11</v>
      </c>
      <c r="AY142" s="26">
        <f t="shared" si="118"/>
        <v>-1.3744300201660081E-4</v>
      </c>
      <c r="AZ142" s="28">
        <f t="shared" si="125"/>
        <v>-7.1906552155293273E-23</v>
      </c>
      <c r="BA142" s="29">
        <f t="shared" si="126"/>
        <v>0</v>
      </c>
      <c r="BB142" s="5">
        <f t="shared" si="99"/>
        <v>-6.5679678579168828</v>
      </c>
      <c r="BC142" s="5">
        <f t="shared" si="100"/>
        <v>-81.386581964233528</v>
      </c>
      <c r="BD142" s="5">
        <f t="shared" si="127"/>
        <v>98.613418035766472</v>
      </c>
      <c r="BE142" s="31"/>
      <c r="BF142" s="40">
        <f t="shared" si="128"/>
        <v>-7</v>
      </c>
      <c r="BG142" s="40">
        <f t="shared" si="129"/>
        <v>-81</v>
      </c>
      <c r="BH142" s="40">
        <f t="shared" si="130"/>
        <v>99</v>
      </c>
      <c r="BL142" s="26">
        <f t="shared" si="93"/>
        <v>-1.578570387227871E-6</v>
      </c>
      <c r="BM142" s="26">
        <f t="shared" si="94"/>
        <v>-3.4543189848635907E-2</v>
      </c>
      <c r="BO142" s="238" t="str">
        <f t="shared" si="101"/>
        <v>2398.83291901949i</v>
      </c>
      <c r="BP142" s="238" t="str">
        <f t="shared" si="102"/>
        <v>0.999977239150391-0.00478603059909919i</v>
      </c>
      <c r="BQ142" s="238">
        <f t="shared" si="103"/>
        <v>-9.8217208388785786E-5</v>
      </c>
      <c r="BR142" s="238">
        <f t="shared" si="104"/>
        <v>-0.27422350167789705</v>
      </c>
    </row>
    <row r="143" spans="1:70" x14ac:dyDescent="0.3">
      <c r="V143" s="24">
        <v>2.39</v>
      </c>
      <c r="W143" s="30">
        <f t="shared" si="119"/>
        <v>2454.7089156850329</v>
      </c>
      <c r="X143" s="25">
        <f t="shared" si="95"/>
        <v>31.450501351730402</v>
      </c>
      <c r="Y143" s="26">
        <f t="shared" si="105"/>
        <v>-9.9589301489046704</v>
      </c>
      <c r="Z143" s="26">
        <f t="shared" si="106"/>
        <v>-71.474508792342192</v>
      </c>
      <c r="AA143" s="26">
        <f t="shared" si="107"/>
        <v>2.1133764766252149E-4</v>
      </c>
      <c r="AB143" s="26">
        <f t="shared" si="108"/>
        <v>-0.39968435622327453</v>
      </c>
      <c r="AC143" s="26">
        <f t="shared" si="120"/>
        <v>5.0002231331799991E-7</v>
      </c>
      <c r="AD143" s="26">
        <f t="shared" si="109"/>
        <v>1.9441293866104922E-2</v>
      </c>
      <c r="AE143" s="26">
        <f t="shared" si="121"/>
        <v>21.491783040495708</v>
      </c>
      <c r="AF143" s="26">
        <f t="shared" si="122"/>
        <v>-71.854751854699359</v>
      </c>
      <c r="AG143" s="26">
        <f t="shared" si="88"/>
        <v>64.037843837695164</v>
      </c>
      <c r="AH143" s="26">
        <f t="shared" si="110"/>
        <v>-108.1145921957018</v>
      </c>
      <c r="AI143" s="26">
        <f t="shared" si="111"/>
        <v>-89.999774890915035</v>
      </c>
      <c r="AJ143" s="26">
        <f t="shared" si="123"/>
        <v>15.832389730549112</v>
      </c>
      <c r="AK143" s="26">
        <f t="shared" si="112"/>
        <v>80.701536180467329</v>
      </c>
      <c r="AL143" s="27">
        <f t="shared" si="113"/>
        <v>-3.7191728502896419E-6</v>
      </c>
      <c r="AM143" s="26">
        <f t="shared" si="114"/>
        <v>-5.3021697443375523E-2</v>
      </c>
      <c r="AN143" s="26">
        <f t="shared" si="89"/>
        <v>-6.8086664156393951E-6</v>
      </c>
      <c r="AO143" s="26">
        <f t="shared" si="90"/>
        <v>-7.1740012570922398E-2</v>
      </c>
      <c r="AP143" s="26">
        <f t="shared" si="96"/>
        <v>-28.244369155296795</v>
      </c>
      <c r="AQ143" s="26">
        <f t="shared" si="97"/>
        <v>-9.423000420462003</v>
      </c>
      <c r="AR143" s="25">
        <f t="shared" si="91"/>
        <v>18.562359853877492</v>
      </c>
      <c r="AS143" s="25">
        <f t="shared" si="92"/>
        <v>-26.843517049310353</v>
      </c>
      <c r="AT143" s="56">
        <f t="shared" si="98"/>
        <v>-6.7525861148010868</v>
      </c>
      <c r="AU143" s="57">
        <f t="shared" si="124"/>
        <v>-81.277752275161362</v>
      </c>
      <c r="AV143" s="26">
        <f t="shared" si="115"/>
        <v>2.616799013235058E-11</v>
      </c>
      <c r="AW143" s="26">
        <f t="shared" si="116"/>
        <v>1.4064446080160457E-4</v>
      </c>
      <c r="AX143" s="27">
        <f t="shared" si="117"/>
        <v>-2.6167990132429417E-11</v>
      </c>
      <c r="AY143" s="26">
        <f t="shared" si="118"/>
        <v>-1.4064446080160457E-4</v>
      </c>
      <c r="AZ143" s="28">
        <f t="shared" si="125"/>
        <v>-7.8837420959692665E-23</v>
      </c>
      <c r="BA143" s="29">
        <f t="shared" si="126"/>
        <v>0</v>
      </c>
      <c r="BB143" s="5">
        <f t="shared" si="99"/>
        <v>-6.7526906137552087</v>
      </c>
      <c r="BC143" s="5">
        <f t="shared" si="100"/>
        <v>-81.593710967597374</v>
      </c>
      <c r="BD143" s="5">
        <f t="shared" si="127"/>
        <v>98.406289032402626</v>
      </c>
      <c r="BE143" s="41"/>
      <c r="BF143" s="40">
        <f t="shared" si="128"/>
        <v>-7</v>
      </c>
      <c r="BG143" s="40">
        <f t="shared" si="129"/>
        <v>-82</v>
      </c>
      <c r="BH143" s="40">
        <f t="shared" si="130"/>
        <v>98</v>
      </c>
      <c r="BL143" s="26">
        <f t="shared" si="93"/>
        <v>-1.6529661050181854E-6</v>
      </c>
      <c r="BM143" s="26">
        <f t="shared" si="94"/>
        <v>-3.5347803901293953E-2</v>
      </c>
      <c r="BO143" s="238" t="str">
        <f t="shared" si="101"/>
        <v>2454.70891568503i</v>
      </c>
      <c r="BP143" s="238" t="str">
        <f t="shared" si="102"/>
        <v>0.999976166489997-0.00489750635305656i</v>
      </c>
      <c r="BQ143" s="238">
        <f t="shared" si="103"/>
        <v>-1.0284598801671546E-4</v>
      </c>
      <c r="BR143" s="238">
        <f t="shared" si="104"/>
        <v>-0.28061088853471805</v>
      </c>
    </row>
    <row r="144" spans="1:70" x14ac:dyDescent="0.3">
      <c r="V144" s="24">
        <v>2.4</v>
      </c>
      <c r="W144" s="32">
        <f t="shared" si="119"/>
        <v>2511.8864315095807</v>
      </c>
      <c r="X144" s="25">
        <f t="shared" si="95"/>
        <v>31.450501351730402</v>
      </c>
      <c r="Y144" s="26">
        <f t="shared" si="105"/>
        <v>-10.139152992912123</v>
      </c>
      <c r="Z144" s="26">
        <f t="shared" si="106"/>
        <v>-71.868317731924364</v>
      </c>
      <c r="AA144" s="26">
        <f t="shared" si="107"/>
        <v>2.2129743038858791E-4</v>
      </c>
      <c r="AB144" s="26">
        <f t="shared" si="108"/>
        <v>-0.40899388819339333</v>
      </c>
      <c r="AC144" s="26">
        <f t="shared" si="120"/>
        <v>5.2358763623194398E-7</v>
      </c>
      <c r="AD144" s="26">
        <f t="shared" si="109"/>
        <v>1.9894139738073319E-2</v>
      </c>
      <c r="AE144" s="26">
        <f t="shared" si="121"/>
        <v>21.311570179836306</v>
      </c>
      <c r="AF144" s="26">
        <f t="shared" si="122"/>
        <v>-72.257417480379686</v>
      </c>
      <c r="AG144" s="26">
        <f t="shared" si="88"/>
        <v>64.037843837695164</v>
      </c>
      <c r="AH144" s="26">
        <f t="shared" si="110"/>
        <v>-108.31459219569878</v>
      </c>
      <c r="AI144" s="26">
        <f t="shared" si="111"/>
        <v>-89.999780015023404</v>
      </c>
      <c r="AJ144" s="26">
        <f t="shared" si="123"/>
        <v>16.027283685106461</v>
      </c>
      <c r="AK144" s="26">
        <f t="shared" si="112"/>
        <v>80.909620930625849</v>
      </c>
      <c r="AL144" s="27">
        <f t="shared" si="113"/>
        <v>-3.8944519881279177E-6</v>
      </c>
      <c r="AM144" s="26">
        <f t="shared" si="114"/>
        <v>-5.4256730702711344E-2</v>
      </c>
      <c r="AN144" s="26">
        <f t="shared" si="89"/>
        <v>-7.1295487147555826E-6</v>
      </c>
      <c r="AO144" s="26">
        <f t="shared" si="90"/>
        <v>-7.3411050321944282E-2</v>
      </c>
      <c r="AP144" s="26">
        <f t="shared" si="96"/>
        <v>-28.249475696897857</v>
      </c>
      <c r="AQ144" s="26">
        <f t="shared" si="97"/>
        <v>-9.2178268654222109</v>
      </c>
      <c r="AR144" s="25">
        <f t="shared" si="91"/>
        <v>18.562359853877492</v>
      </c>
      <c r="AS144" s="25">
        <f t="shared" si="92"/>
        <v>-26.843517049310353</v>
      </c>
      <c r="AT144" s="56">
        <f t="shared" si="98"/>
        <v>-6.9379055170615516</v>
      </c>
      <c r="AU144" s="57">
        <f t="shared" si="124"/>
        <v>-81.475244345801897</v>
      </c>
      <c r="AV144" s="26">
        <f t="shared" si="115"/>
        <v>2.740232928953498E-11</v>
      </c>
      <c r="AW144" s="26">
        <f t="shared" si="116"/>
        <v>1.4392049114137341E-4</v>
      </c>
      <c r="AX144" s="27">
        <f t="shared" si="117"/>
        <v>-2.740232928962143E-11</v>
      </c>
      <c r="AY144" s="26">
        <f t="shared" si="118"/>
        <v>-1.4392049114137341E-4</v>
      </c>
      <c r="AZ144" s="28">
        <f t="shared" si="125"/>
        <v>-8.6450067534594748E-23</v>
      </c>
      <c r="BA144" s="29">
        <f t="shared" si="126"/>
        <v>0</v>
      </c>
      <c r="BB144" s="5">
        <f t="shared" si="99"/>
        <v>-6.9380149408395511</v>
      </c>
      <c r="BC144" s="5">
        <f t="shared" si="100"/>
        <v>-81.798562555270706</v>
      </c>
      <c r="BD144" s="5">
        <f t="shared" si="127"/>
        <v>98.201437444729294</v>
      </c>
      <c r="BE144" s="31"/>
      <c r="BF144" s="40">
        <f t="shared" si="128"/>
        <v>-7</v>
      </c>
      <c r="BG144" s="40">
        <f t="shared" si="129"/>
        <v>-82</v>
      </c>
      <c r="BH144" s="40">
        <f t="shared" si="130"/>
        <v>98</v>
      </c>
      <c r="BL144" s="26">
        <f t="shared" si="93"/>
        <v>-1.7308679818775727E-6</v>
      </c>
      <c r="BM144" s="26">
        <f t="shared" si="94"/>
        <v>-3.6171159808434127E-2</v>
      </c>
      <c r="BO144" s="238" t="str">
        <f t="shared" si="101"/>
        <v>2511.88643150958i</v>
      </c>
      <c r="BP144" s="238" t="str">
        <f t="shared" si="102"/>
        <v>0.999975043279127-0.00501157833758301i</v>
      </c>
      <c r="BQ144" s="238">
        <f t="shared" si="103"/>
        <v>-1.0769291001697852E-4</v>
      </c>
      <c r="BR144" s="238">
        <f t="shared" si="104"/>
        <v>-0.28714704966037158</v>
      </c>
    </row>
    <row r="145" spans="22:70" x14ac:dyDescent="0.3">
      <c r="V145" s="24">
        <v>2.41</v>
      </c>
      <c r="W145" s="30">
        <f t="shared" si="119"/>
        <v>2570.3957827688664</v>
      </c>
      <c r="X145" s="25">
        <f t="shared" si="95"/>
        <v>31.450501351730402</v>
      </c>
      <c r="Y145" s="26">
        <f t="shared" si="105"/>
        <v>-10.320181509038381</v>
      </c>
      <c r="Z145" s="26">
        <f t="shared" si="106"/>
        <v>-72.254883041581806</v>
      </c>
      <c r="AA145" s="26">
        <f t="shared" si="107"/>
        <v>2.3172657873402015E-4</v>
      </c>
      <c r="AB145" s="26">
        <f t="shared" si="108"/>
        <v>-0.4185202446599679</v>
      </c>
      <c r="AC145" s="26">
        <f t="shared" si="120"/>
        <v>5.4826356145456739E-7</v>
      </c>
      <c r="AD145" s="26">
        <f t="shared" si="109"/>
        <v>2.0357533742868427E-2</v>
      </c>
      <c r="AE145" s="26">
        <f t="shared" si="121"/>
        <v>21.130552117534315</v>
      </c>
      <c r="AF145" s="26">
        <f t="shared" si="122"/>
        <v>-72.653045752498912</v>
      </c>
      <c r="AG145" s="26">
        <f t="shared" si="88"/>
        <v>64.037843837695164</v>
      </c>
      <c r="AH145" s="26">
        <f t="shared" si="110"/>
        <v>-108.51459219569591</v>
      </c>
      <c r="AI145" s="26">
        <f t="shared" si="111"/>
        <v>-89.999785022492816</v>
      </c>
      <c r="AJ145" s="26">
        <f t="shared" si="123"/>
        <v>16.222401839139721</v>
      </c>
      <c r="AK145" s="26">
        <f t="shared" si="112"/>
        <v>81.113203038673802</v>
      </c>
      <c r="AL145" s="27">
        <f t="shared" si="113"/>
        <v>-4.0779917707509228E-6</v>
      </c>
      <c r="AM145" s="26">
        <f t="shared" si="114"/>
        <v>-5.5520531530019727E-2</v>
      </c>
      <c r="AN145" s="26">
        <f t="shared" si="89"/>
        <v>-7.4655537040092563E-6</v>
      </c>
      <c r="AO145" s="26">
        <f t="shared" si="90"/>
        <v>-7.5121011413093977E-2</v>
      </c>
      <c r="AP145" s="26">
        <f t="shared" si="96"/>
        <v>-28.254358062406503</v>
      </c>
      <c r="AQ145" s="26">
        <f t="shared" si="97"/>
        <v>-9.0172235267621268</v>
      </c>
      <c r="AR145" s="25">
        <f t="shared" si="91"/>
        <v>18.562359853877492</v>
      </c>
      <c r="AS145" s="25">
        <f t="shared" si="92"/>
        <v>-26.843517049310353</v>
      </c>
      <c r="AT145" s="56">
        <f t="shared" si="98"/>
        <v>-7.1238059448721884</v>
      </c>
      <c r="AU145" s="57">
        <f t="shared" si="124"/>
        <v>-81.670269279261035</v>
      </c>
      <c r="AV145" s="26">
        <f t="shared" si="115"/>
        <v>2.8694528094712212E-11</v>
      </c>
      <c r="AW145" s="26">
        <f t="shared" si="116"/>
        <v>1.4727283003055728E-4</v>
      </c>
      <c r="AX145" s="27">
        <f t="shared" si="117"/>
        <v>-2.8694528094807008E-11</v>
      </c>
      <c r="AY145" s="26">
        <f t="shared" si="118"/>
        <v>-1.4727283003055728E-4</v>
      </c>
      <c r="AZ145" s="28">
        <f t="shared" si="125"/>
        <v>-9.4796190668284086E-23</v>
      </c>
      <c r="BA145" s="29">
        <f t="shared" si="126"/>
        <v>0</v>
      </c>
      <c r="BB145" s="5">
        <f t="shared" si="99"/>
        <v>-7.1239205255680611</v>
      </c>
      <c r="BC145" s="5">
        <f t="shared" si="100"/>
        <v>-82.001118423330055</v>
      </c>
      <c r="BD145" s="5">
        <f t="shared" si="127"/>
        <v>97.998881576669945</v>
      </c>
      <c r="BE145" s="41"/>
      <c r="BF145" s="40">
        <f t="shared" si="128"/>
        <v>-7</v>
      </c>
      <c r="BG145" s="40">
        <f t="shared" si="129"/>
        <v>-82</v>
      </c>
      <c r="BH145" s="40">
        <f t="shared" si="130"/>
        <v>98</v>
      </c>
      <c r="BL145" s="26">
        <f t="shared" si="93"/>
        <v>-1.812441259303553E-6</v>
      </c>
      <c r="BM145" s="26">
        <f t="shared" si="94"/>
        <v>-3.7013694122895915E-2</v>
      </c>
      <c r="BO145" s="238" t="str">
        <f t="shared" si="101"/>
        <v>2570.39578276887i</v>
      </c>
      <c r="BP145" s="238" t="str">
        <f t="shared" si="102"/>
        <v>0.999973867135647-0.00512830699995997i</v>
      </c>
      <c r="BQ145" s="238">
        <f t="shared" si="103"/>
        <v>-1.1276825461322201E-4</v>
      </c>
      <c r="BR145" s="238">
        <f t="shared" si="104"/>
        <v>-0.29383544994613414</v>
      </c>
    </row>
    <row r="146" spans="22:70" x14ac:dyDescent="0.3">
      <c r="V146" s="24">
        <v>2.42</v>
      </c>
      <c r="W146" s="32">
        <f t="shared" si="119"/>
        <v>2630.2679918953818</v>
      </c>
      <c r="X146" s="25">
        <f t="shared" si="95"/>
        <v>31.450501351730402</v>
      </c>
      <c r="Y146" s="26">
        <f t="shared" si="105"/>
        <v>-10.501986190257252</v>
      </c>
      <c r="Z146" s="26">
        <f t="shared" si="106"/>
        <v>-72.634268863494455</v>
      </c>
      <c r="AA146" s="26">
        <f t="shared" si="107"/>
        <v>2.4264721085493304E-4</v>
      </c>
      <c r="AB146" s="26">
        <f t="shared" si="108"/>
        <v>-0.42826847451527239</v>
      </c>
      <c r="AC146" s="26">
        <f t="shared" si="120"/>
        <v>5.7410242495321048E-7</v>
      </c>
      <c r="AD146" s="26">
        <f t="shared" si="109"/>
        <v>2.0831721577882635E-2</v>
      </c>
      <c r="AE146" s="26">
        <f t="shared" si="121"/>
        <v>20.94875838278643</v>
      </c>
      <c r="AF146" s="26">
        <f t="shared" si="122"/>
        <v>-73.041705616431855</v>
      </c>
      <c r="AG146" s="26">
        <f t="shared" si="88"/>
        <v>64.037843837695164</v>
      </c>
      <c r="AH146" s="26">
        <f t="shared" si="110"/>
        <v>-108.71459219569316</v>
      </c>
      <c r="AI146" s="26">
        <f t="shared" si="111"/>
        <v>-89.999789915978312</v>
      </c>
      <c r="AJ146" s="26">
        <f t="shared" si="123"/>
        <v>16.417734584142856</v>
      </c>
      <c r="AK146" s="26">
        <f t="shared" si="112"/>
        <v>81.312369874111567</v>
      </c>
      <c r="AL146" s="27">
        <f t="shared" si="113"/>
        <v>-4.2701815055865681E-6</v>
      </c>
      <c r="AM146" s="26">
        <f t="shared" si="114"/>
        <v>-5.6813770004305646E-2</v>
      </c>
      <c r="AN146" s="26">
        <f t="shared" si="89"/>
        <v>-7.8173940951548674E-6</v>
      </c>
      <c r="AO146" s="26">
        <f t="shared" si="90"/>
        <v>-7.6870802476184372E-2</v>
      </c>
      <c r="AP146" s="26">
        <f t="shared" si="96"/>
        <v>-28.259025861430739</v>
      </c>
      <c r="AQ146" s="26">
        <f t="shared" si="97"/>
        <v>-8.8211046143472345</v>
      </c>
      <c r="AR146" s="25">
        <f t="shared" si="91"/>
        <v>18.562359853877492</v>
      </c>
      <c r="AS146" s="25">
        <f t="shared" si="92"/>
        <v>-26.843517049310353</v>
      </c>
      <c r="AT146" s="56">
        <f t="shared" si="98"/>
        <v>-7.3102674786443096</v>
      </c>
      <c r="AU146" s="57">
        <f t="shared" si="124"/>
        <v>-81.86281023077909</v>
      </c>
      <c r="AV146" s="26">
        <f t="shared" si="115"/>
        <v>3.004458654788225E-11</v>
      </c>
      <c r="AW146" s="26">
        <f t="shared" si="116"/>
        <v>1.5070325492360804E-4</v>
      </c>
      <c r="AX146" s="27">
        <f t="shared" si="117"/>
        <v>-3.0044586547986177E-11</v>
      </c>
      <c r="AY146" s="26">
        <f t="shared" si="118"/>
        <v>-1.5070325492360804E-4</v>
      </c>
      <c r="AZ146" s="28">
        <f t="shared" si="125"/>
        <v>-1.0392748914904524E-22</v>
      </c>
      <c r="BA146" s="29">
        <f t="shared" si="126"/>
        <v>0</v>
      </c>
      <c r="BB146" s="5">
        <f t="shared" si="99"/>
        <v>-7.3103874592897444</v>
      </c>
      <c r="BC146" s="5">
        <f t="shared" si="100"/>
        <v>-82.201365719299886</v>
      </c>
      <c r="BD146" s="5">
        <f t="shared" si="127"/>
        <v>97.798634280700114</v>
      </c>
      <c r="BE146" s="31"/>
      <c r="BF146" s="40">
        <f t="shared" si="128"/>
        <v>-7</v>
      </c>
      <c r="BG146" s="40">
        <f t="shared" si="129"/>
        <v>-82</v>
      </c>
      <c r="BH146" s="40">
        <f t="shared" si="130"/>
        <v>98</v>
      </c>
      <c r="BL146" s="26">
        <f t="shared" si="93"/>
        <v>-1.8978589647860395E-6</v>
      </c>
      <c r="BM146" s="26">
        <f t="shared" si="94"/>
        <v>-3.7875853566066625E-2</v>
      </c>
      <c r="BO146" s="238" t="str">
        <f t="shared" si="101"/>
        <v>2630.26799189538i</v>
      </c>
      <c r="BP146" s="238" t="str">
        <f t="shared" si="102"/>
        <v>0.999972635565179-0.0052477541935577i</v>
      </c>
      <c r="BQ146" s="238">
        <f t="shared" si="103"/>
        <v>-1.1808278646949243E-4</v>
      </c>
      <c r="BR146" s="238">
        <f t="shared" si="104"/>
        <v>-0.30067963495473454</v>
      </c>
    </row>
    <row r="147" spans="22:70" x14ac:dyDescent="0.3">
      <c r="V147" s="24">
        <v>2.4300000000000002</v>
      </c>
      <c r="W147" s="30">
        <f t="shared" si="119"/>
        <v>2691.5348039269179</v>
      </c>
      <c r="X147" s="25">
        <f t="shared" si="95"/>
        <v>31.450501351730402</v>
      </c>
      <c r="Y147" s="26">
        <f t="shared" si="105"/>
        <v>-10.684538342919341</v>
      </c>
      <c r="Z147" s="26">
        <f t="shared" si="106"/>
        <v>-73.006543233382288</v>
      </c>
      <c r="AA147" s="26">
        <f t="shared" si="107"/>
        <v>2.5408248708028738E-4</v>
      </c>
      <c r="AB147" s="26">
        <f t="shared" si="108"/>
        <v>-0.438243744141044</v>
      </c>
      <c r="AC147" s="26">
        <f t="shared" si="120"/>
        <v>6.0115903715824525E-7</v>
      </c>
      <c r="AD147" s="26">
        <f t="shared" si="109"/>
        <v>2.1316954663522777E-2</v>
      </c>
      <c r="AE147" s="26">
        <f t="shared" si="121"/>
        <v>20.766217692457182</v>
      </c>
      <c r="AF147" s="26">
        <f t="shared" si="122"/>
        <v>-73.423470022859817</v>
      </c>
      <c r="AG147" s="26">
        <f t="shared" si="88"/>
        <v>64.037843837695164</v>
      </c>
      <c r="AH147" s="26">
        <f t="shared" si="110"/>
        <v>-108.91459219569052</v>
      </c>
      <c r="AI147" s="26">
        <f t="shared" si="111"/>
        <v>-89.999794698074481</v>
      </c>
      <c r="AJ147" s="26">
        <f t="shared" si="123"/>
        <v>16.613272703095269</v>
      </c>
      <c r="AK147" s="26">
        <f t="shared" si="112"/>
        <v>81.507207775051143</v>
      </c>
      <c r="AL147" s="27">
        <f t="shared" si="113"/>
        <v>-4.4714288570694127E-6</v>
      </c>
      <c r="AM147" s="26">
        <f t="shared" si="114"/>
        <v>-5.813713181245253E-2</v>
      </c>
      <c r="AN147" s="26">
        <f t="shared" si="89"/>
        <v>-8.1858161809534282E-6</v>
      </c>
      <c r="AO147" s="26">
        <f t="shared" si="90"/>
        <v>-7.8661351260535362E-2</v>
      </c>
      <c r="AP147" s="26">
        <f t="shared" si="96"/>
        <v>-28.263488312145121</v>
      </c>
      <c r="AQ147" s="26">
        <f t="shared" si="97"/>
        <v>-8.6293854060963273</v>
      </c>
      <c r="AR147" s="25">
        <f t="shared" si="91"/>
        <v>18.562359853877492</v>
      </c>
      <c r="AS147" s="25">
        <f t="shared" si="92"/>
        <v>-26.843517049310353</v>
      </c>
      <c r="AT147" s="56">
        <f t="shared" si="98"/>
        <v>-7.4972706196879386</v>
      </c>
      <c r="AU147" s="57">
        <f t="shared" si="124"/>
        <v>-82.05285542895615</v>
      </c>
      <c r="AV147" s="26">
        <f t="shared" si="115"/>
        <v>3.1462147923710566E-11</v>
      </c>
      <c r="AW147" s="26">
        <f t="shared" si="116"/>
        <v>1.5421358467721156E-4</v>
      </c>
      <c r="AX147" s="27">
        <f t="shared" si="117"/>
        <v>-3.1462147923824523E-11</v>
      </c>
      <c r="AY147" s="26">
        <f t="shared" si="118"/>
        <v>-1.5421358467721156E-4</v>
      </c>
      <c r="AZ147" s="28">
        <f t="shared" si="125"/>
        <v>-1.139570540762507E-22</v>
      </c>
      <c r="BA147" s="29">
        <f t="shared" si="126"/>
        <v>0</v>
      </c>
      <c r="BB147" s="5">
        <f t="shared" si="99"/>
        <v>-7.4973962547677546</v>
      </c>
      <c r="BC147" s="5">
        <f t="shared" si="100"/>
        <v>-82.399296757017723</v>
      </c>
      <c r="BD147" s="5">
        <f t="shared" si="127"/>
        <v>97.600703242982277</v>
      </c>
      <c r="BE147" s="41"/>
      <c r="BF147" s="40">
        <f t="shared" si="128"/>
        <v>-7</v>
      </c>
      <c r="BG147" s="40">
        <f t="shared" si="129"/>
        <v>-82</v>
      </c>
      <c r="BH147" s="40">
        <f t="shared" si="130"/>
        <v>98</v>
      </c>
      <c r="BL147" s="26">
        <f t="shared" si="93"/>
        <v>-1.9873022821102841E-6</v>
      </c>
      <c r="BM147" s="26">
        <f t="shared" si="94"/>
        <v>-3.8758095264732589E-2</v>
      </c>
      <c r="BO147" s="238" t="str">
        <f t="shared" si="101"/>
        <v>2691.53480392692i</v>
      </c>
      <c r="BP147" s="238" t="str">
        <f t="shared" si="102"/>
        <v>0.999971345955813-0.00536998321045089i</v>
      </c>
      <c r="BQ147" s="238">
        <f t="shared" si="103"/>
        <v>-1.2364777753400829E-4</v>
      </c>
      <c r="BR147" s="238">
        <f t="shared" si="104"/>
        <v>-0.30768323279684834</v>
      </c>
    </row>
    <row r="148" spans="22:70" x14ac:dyDescent="0.3">
      <c r="V148" s="24">
        <v>2.44</v>
      </c>
      <c r="W148" s="32">
        <f t="shared" si="119"/>
        <v>2754.2287033381681</v>
      </c>
      <c r="X148" s="25">
        <f t="shared" si="95"/>
        <v>31.450501351730402</v>
      </c>
      <c r="Y148" s="26">
        <f t="shared" si="105"/>
        <v>-10.867810086326084</v>
      </c>
      <c r="Z148" s="26">
        <f t="shared" si="106"/>
        <v>-73.371777761754402</v>
      </c>
      <c r="AA148" s="26">
        <f t="shared" si="107"/>
        <v>2.6605665899588881E-4</v>
      </c>
      <c r="AB148" s="26">
        <f t="shared" si="108"/>
        <v>-0.44845134013698185</v>
      </c>
      <c r="AC148" s="26">
        <f t="shared" si="120"/>
        <v>6.2949078711032234E-7</v>
      </c>
      <c r="AD148" s="26">
        <f t="shared" si="109"/>
        <v>2.1813490276515034E-2</v>
      </c>
      <c r="AE148" s="26">
        <f t="shared" si="121"/>
        <v>20.582957951554103</v>
      </c>
      <c r="AF148" s="26">
        <f t="shared" si="122"/>
        <v>-73.798415611614871</v>
      </c>
      <c r="AG148" s="26">
        <f t="shared" si="88"/>
        <v>64.037843837695164</v>
      </c>
      <c r="AH148" s="26">
        <f t="shared" si="110"/>
        <v>-109.114592195688</v>
      </c>
      <c r="AI148" s="26">
        <f t="shared" si="111"/>
        <v>-89.999799371316854</v>
      </c>
      <c r="AJ148" s="26">
        <f t="shared" si="123"/>
        <v>16.809007356264619</v>
      </c>
      <c r="AK148" s="26">
        <f t="shared" si="112"/>
        <v>81.697802013238871</v>
      </c>
      <c r="AL148" s="27">
        <f t="shared" si="113"/>
        <v>-4.6821606933268195E-6</v>
      </c>
      <c r="AM148" s="26">
        <f t="shared" si="114"/>
        <v>-5.9491318612756604E-2</v>
      </c>
      <c r="AN148" s="26">
        <f t="shared" si="89"/>
        <v>-8.5716014321211227E-6</v>
      </c>
      <c r="AO148" s="26">
        <f t="shared" si="90"/>
        <v>-8.0493607124815278E-2</v>
      </c>
      <c r="AP148" s="26">
        <f t="shared" si="96"/>
        <v>-28.267754255490345</v>
      </c>
      <c r="AQ148" s="26">
        <f t="shared" si="97"/>
        <v>-8.4419822838155554</v>
      </c>
      <c r="AR148" s="25">
        <f t="shared" si="91"/>
        <v>18.562359853877492</v>
      </c>
      <c r="AS148" s="25">
        <f t="shared" si="92"/>
        <v>-26.843517049310353</v>
      </c>
      <c r="AT148" s="56">
        <f t="shared" si="98"/>
        <v>-7.6847963039362419</v>
      </c>
      <c r="AU148" s="57">
        <f t="shared" si="124"/>
        <v>-82.240397895430419</v>
      </c>
      <c r="AV148" s="26">
        <f t="shared" si="115"/>
        <v>3.2945283567264022E-11</v>
      </c>
      <c r="AW148" s="26">
        <f t="shared" si="116"/>
        <v>1.5780568051466728E-4</v>
      </c>
      <c r="AX148" s="27">
        <f t="shared" si="117"/>
        <v>-3.2945283567388984E-11</v>
      </c>
      <c r="AY148" s="26">
        <f t="shared" si="118"/>
        <v>-1.5780568051466728E-4</v>
      </c>
      <c r="AZ148" s="28">
        <f t="shared" si="125"/>
        <v>-1.2496243363232731E-22</v>
      </c>
      <c r="BA148" s="29">
        <f t="shared" si="126"/>
        <v>0</v>
      </c>
      <c r="BB148" s="5">
        <f t="shared" si="99"/>
        <v>-7.6849278599280684</v>
      </c>
      <c r="BC148" s="5">
        <f t="shared" si="100"/>
        <v>-82.59490873847497</v>
      </c>
      <c r="BD148" s="5">
        <f t="shared" si="127"/>
        <v>97.40509126152503</v>
      </c>
      <c r="BE148" s="31"/>
      <c r="BF148" s="40">
        <f t="shared" si="128"/>
        <v>-8</v>
      </c>
      <c r="BG148" s="40">
        <f t="shared" si="129"/>
        <v>-83</v>
      </c>
      <c r="BH148" s="40">
        <f t="shared" si="130"/>
        <v>97</v>
      </c>
      <c r="BL148" s="26">
        <f t="shared" si="93"/>
        <v>-2.0809609303388873E-6</v>
      </c>
      <c r="BM148" s="26">
        <f t="shared" si="94"/>
        <v>-3.9660886993445769E-2</v>
      </c>
      <c r="BO148" s="238" t="str">
        <f t="shared" si="101"/>
        <v>2754.22870333817i</v>
      </c>
      <c r="BP148" s="238" t="str">
        <f t="shared" si="102"/>
        <v>0.999969995572573-0.00549505881478401i</v>
      </c>
      <c r="BQ148" s="238">
        <f t="shared" si="103"/>
        <v>-1.2947503089592367E-4</v>
      </c>
      <c r="BR148" s="238">
        <f t="shared" si="104"/>
        <v>-0.31484995605110361</v>
      </c>
    </row>
    <row r="149" spans="22:70" x14ac:dyDescent="0.3">
      <c r="V149" s="24">
        <v>2.4500000000000002</v>
      </c>
      <c r="W149" s="30">
        <f t="shared" si="119"/>
        <v>2818.3829312644552</v>
      </c>
      <c r="X149" s="25">
        <f t="shared" si="95"/>
        <v>31.450501351730402</v>
      </c>
      <c r="Y149" s="26">
        <f t="shared" si="105"/>
        <v>-11.051774350136823</v>
      </c>
      <c r="Z149" s="26">
        <f t="shared" si="106"/>
        <v>-73.730047326793155</v>
      </c>
      <c r="AA149" s="26">
        <f t="shared" si="107"/>
        <v>2.7859512086577217E-4</v>
      </c>
      <c r="AB149" s="26">
        <f t="shared" si="108"/>
        <v>-0.45889667211222701</v>
      </c>
      <c r="AC149" s="26">
        <f t="shared" si="120"/>
        <v>6.5915777168011917E-7</v>
      </c>
      <c r="AD149" s="26">
        <f t="shared" si="109"/>
        <v>2.2321591686315374E-2</v>
      </c>
      <c r="AE149" s="26">
        <f t="shared" si="121"/>
        <v>20.399006255872212</v>
      </c>
      <c r="AF149" s="26">
        <f t="shared" si="122"/>
        <v>-74.166622407219066</v>
      </c>
      <c r="AG149" s="26">
        <f t="shared" si="88"/>
        <v>64.037843837695164</v>
      </c>
      <c r="AH149" s="26">
        <f t="shared" si="110"/>
        <v>-109.31459219568561</v>
      </c>
      <c r="AI149" s="26">
        <f t="shared" si="111"/>
        <v>-89.999803938183234</v>
      </c>
      <c r="AJ149" s="26">
        <f t="shared" si="123"/>
        <v>17.004930067370239</v>
      </c>
      <c r="AK149" s="26">
        <f t="shared" si="112"/>
        <v>81.884236763214062</v>
      </c>
      <c r="AL149" s="27">
        <f t="shared" si="113"/>
        <v>-4.9028240032616822E-6</v>
      </c>
      <c r="AM149" s="26">
        <f t="shared" si="114"/>
        <v>-6.0877048406929E-2</v>
      </c>
      <c r="AN149" s="26">
        <f t="shared" si="89"/>
        <v>-8.9755681434607286E-6</v>
      </c>
      <c r="AO149" s="26">
        <f t="shared" si="90"/>
        <v>-8.2368541540337611E-2</v>
      </c>
      <c r="AP149" s="26">
        <f t="shared" si="96"/>
        <v>-28.271832169012349</v>
      </c>
      <c r="AQ149" s="26">
        <f t="shared" si="97"/>
        <v>-8.2588127649164385</v>
      </c>
      <c r="AR149" s="25">
        <f t="shared" si="91"/>
        <v>18.562359853877492</v>
      </c>
      <c r="AS149" s="25">
        <f t="shared" si="92"/>
        <v>-26.843517049310353</v>
      </c>
      <c r="AT149" s="56">
        <f t="shared" si="98"/>
        <v>-7.8728259131401366</v>
      </c>
      <c r="AU149" s="57">
        <f t="shared" si="124"/>
        <v>-82.425435172135508</v>
      </c>
      <c r="AV149" s="26">
        <f t="shared" si="115"/>
        <v>3.4495922133475688E-11</v>
      </c>
      <c r="AW149" s="26">
        <f t="shared" si="116"/>
        <v>1.6148144701273531E-4</v>
      </c>
      <c r="AX149" s="27">
        <f t="shared" si="117"/>
        <v>-3.449592213361269E-11</v>
      </c>
      <c r="AY149" s="26">
        <f t="shared" si="118"/>
        <v>-1.6148144701273531E-4</v>
      </c>
      <c r="AZ149" s="28">
        <f t="shared" si="125"/>
        <v>-1.3700178895409521E-22</v>
      </c>
      <c r="BA149" s="29">
        <f t="shared" si="126"/>
        <v>0</v>
      </c>
      <c r="BB149" s="5">
        <f t="shared" si="99"/>
        <v>-7.8729636690795868</v>
      </c>
      <c r="BC149" s="5">
        <f t="shared" si="100"/>
        <v>-82.788203483286665</v>
      </c>
      <c r="BD149" s="5">
        <f t="shared" si="127"/>
        <v>97.211796516713335</v>
      </c>
      <c r="BE149" s="41"/>
      <c r="BF149" s="40">
        <f t="shared" si="128"/>
        <v>-8</v>
      </c>
      <c r="BG149" s="40">
        <f t="shared" si="129"/>
        <v>-83</v>
      </c>
      <c r="BH149" s="40">
        <f t="shared" si="130"/>
        <v>97</v>
      </c>
      <c r="BL149" s="26">
        <f t="shared" si="93"/>
        <v>-2.1790335726880839E-6</v>
      </c>
      <c r="BM149" s="26">
        <f t="shared" si="94"/>
        <v>-4.0584707422536496E-2</v>
      </c>
      <c r="BO149" s="238" t="str">
        <f t="shared" si="101"/>
        <v>2818.38293126446i</v>
      </c>
      <c r="BP149" s="238" t="str">
        <f t="shared" si="102"/>
        <v>0.999968581551614-0.00562304727690352i</v>
      </c>
      <c r="BQ149" s="238">
        <f t="shared" si="103"/>
        <v>-1.3557690587788731E-4</v>
      </c>
      <c r="BR149" s="238">
        <f t="shared" si="104"/>
        <v>-0.32218360372862231</v>
      </c>
    </row>
    <row r="150" spans="22:70" x14ac:dyDescent="0.3">
      <c r="V150" s="24">
        <v>2.46</v>
      </c>
      <c r="W150" s="32">
        <f t="shared" si="119"/>
        <v>2884.0315031266073</v>
      </c>
      <c r="X150" s="25">
        <f t="shared" si="95"/>
        <v>31.450501351730402</v>
      </c>
      <c r="Y150" s="26">
        <f t="shared" si="105"/>
        <v>-11.23640486979583</v>
      </c>
      <c r="Z150" s="26">
        <f t="shared" si="106"/>
        <v>-74.081429779151492</v>
      </c>
      <c r="AA150" s="26">
        <f t="shared" si="107"/>
        <v>2.9172446343898927E-4</v>
      </c>
      <c r="AB150" s="26">
        <f t="shared" si="108"/>
        <v>-0.46958527554123031</v>
      </c>
      <c r="AC150" s="26">
        <f t="shared" si="120"/>
        <v>6.9022291707345638E-7</v>
      </c>
      <c r="AD150" s="26">
        <f t="shared" si="109"/>
        <v>2.2841528294696937E-2</v>
      </c>
      <c r="AE150" s="26">
        <f t="shared" si="121"/>
        <v>20.214388896620928</v>
      </c>
      <c r="AF150" s="26">
        <f t="shared" si="122"/>
        <v>-74.528173526398035</v>
      </c>
      <c r="AG150" s="26">
        <f t="shared" si="88"/>
        <v>64.037843837695164</v>
      </c>
      <c r="AH150" s="26">
        <f t="shared" si="110"/>
        <v>-109.51459219568333</v>
      </c>
      <c r="AI150" s="26">
        <f t="shared" si="111"/>
        <v>-89.999808401095052</v>
      </c>
      <c r="AJ150" s="26">
        <f t="shared" si="123"/>
        <v>17.201032710112383</v>
      </c>
      <c r="AK150" s="26">
        <f t="shared" si="112"/>
        <v>82.066595075343116</v>
      </c>
      <c r="AL150" s="27">
        <f t="shared" si="113"/>
        <v>-5.1338868425656719E-6</v>
      </c>
      <c r="AM150" s="26">
        <f t="shared" si="114"/>
        <v>-6.2295055920760616E-2</v>
      </c>
      <c r="AN150" s="26">
        <f t="shared" si="89"/>
        <v>-9.3985731812498274E-6</v>
      </c>
      <c r="AO150" s="26">
        <f t="shared" si="90"/>
        <v>-8.4287148606075807E-2</v>
      </c>
      <c r="AP150" s="26">
        <f t="shared" si="96"/>
        <v>-28.27573018033581</v>
      </c>
      <c r="AQ150" s="26">
        <f t="shared" si="97"/>
        <v>-8.0797955302787727</v>
      </c>
      <c r="AR150" s="25">
        <f t="shared" si="91"/>
        <v>18.562359853877492</v>
      </c>
      <c r="AS150" s="25">
        <f t="shared" si="92"/>
        <v>-26.843517049310353</v>
      </c>
      <c r="AT150" s="56">
        <f t="shared" si="98"/>
        <v>-8.0613412837148815</v>
      </c>
      <c r="AU150" s="57">
        <f t="shared" si="124"/>
        <v>-82.607969056676808</v>
      </c>
      <c r="AV150" s="26">
        <f t="shared" si="115"/>
        <v>3.6123706897011013E-11</v>
      </c>
      <c r="AW150" s="26">
        <f t="shared" si="116"/>
        <v>1.6524283311146733E-4</v>
      </c>
      <c r="AX150" s="27">
        <f t="shared" si="117"/>
        <v>-3.6123706897161256E-11</v>
      </c>
      <c r="AY150" s="26">
        <f t="shared" si="118"/>
        <v>-1.6524283311146733E-4</v>
      </c>
      <c r="AZ150" s="28">
        <f t="shared" si="125"/>
        <v>-1.5024314110347922E-22</v>
      </c>
      <c r="BA150" s="29">
        <f t="shared" si="126"/>
        <v>0</v>
      </c>
      <c r="BB150" s="5">
        <f t="shared" si="99"/>
        <v>-8.0614855317872909</v>
      </c>
      <c r="BC150" s="5">
        <f t="shared" si="100"/>
        <v>-82.979187166331812</v>
      </c>
      <c r="BD150" s="5">
        <f t="shared" si="127"/>
        <v>97.020812833668188</v>
      </c>
      <c r="BE150" s="31"/>
      <c r="BF150" s="40">
        <f t="shared" si="128"/>
        <v>-8</v>
      </c>
      <c r="BG150" s="40">
        <f t="shared" si="129"/>
        <v>-83</v>
      </c>
      <c r="BH150" s="40">
        <f t="shared" si="130"/>
        <v>97</v>
      </c>
      <c r="BL150" s="26">
        <f t="shared" si="93"/>
        <v>-2.2817282340831196E-6</v>
      </c>
      <c r="BM150" s="26">
        <f t="shared" si="94"/>
        <v>-4.1530046371902031E-2</v>
      </c>
      <c r="BO150" s="238" t="str">
        <f t="shared" si="101"/>
        <v>2884.03150312661i</v>
      </c>
      <c r="BP150" s="238" t="str">
        <f t="shared" si="102"/>
        <v>0.99996710089416-0.00575401640827391i</v>
      </c>
      <c r="BQ150" s="238">
        <f t="shared" si="103"/>
        <v>-1.4196634417639804E-4</v>
      </c>
      <c r="BR150" s="238">
        <f t="shared" si="104"/>
        <v>-0.32968806328310318</v>
      </c>
    </row>
    <row r="151" spans="22:70" x14ac:dyDescent="0.3">
      <c r="V151" s="24">
        <v>2.4700000000000002</v>
      </c>
      <c r="W151" s="30">
        <f t="shared" si="119"/>
        <v>2951.2092266663894</v>
      </c>
      <c r="X151" s="25">
        <f t="shared" si="95"/>
        <v>31.450501351730402</v>
      </c>
      <c r="Y151" s="26">
        <f t="shared" si="105"/>
        <v>-11.421676180160013</v>
      </c>
      <c r="Z151" s="26">
        <f t="shared" si="106"/>
        <v>-74.426005658851651</v>
      </c>
      <c r="AA151" s="26">
        <f t="shared" si="107"/>
        <v>3.0547253032094405E-4</v>
      </c>
      <c r="AB151" s="26">
        <f t="shared" si="108"/>
        <v>-0.4805228146854752</v>
      </c>
      <c r="AC151" s="26">
        <f t="shared" si="120"/>
        <v>7.2275211769429399E-7</v>
      </c>
      <c r="AD151" s="26">
        <f t="shared" si="109"/>
        <v>2.3373575778588954E-2</v>
      </c>
      <c r="AE151" s="26">
        <f t="shared" si="121"/>
        <v>20.029131366852827</v>
      </c>
      <c r="AF151" s="26">
        <f t="shared" si="122"/>
        <v>-74.88315489775853</v>
      </c>
      <c r="AG151" s="26">
        <f t="shared" si="88"/>
        <v>64.037843837695164</v>
      </c>
      <c r="AH151" s="26">
        <f t="shared" si="110"/>
        <v>-109.71459219568115</v>
      </c>
      <c r="AI151" s="26">
        <f t="shared" si="111"/>
        <v>-89.999812762418586</v>
      </c>
      <c r="AJ151" s="26">
        <f t="shared" si="123"/>
        <v>17.397307495071146</v>
      </c>
      <c r="AK151" s="26">
        <f t="shared" si="112"/>
        <v>82.244958852480309</v>
      </c>
      <c r="AL151" s="27">
        <f t="shared" si="113"/>
        <v>-5.3758393260209742E-6</v>
      </c>
      <c r="AM151" s="26">
        <f t="shared" si="114"/>
        <v>-6.3746092993652553E-2</v>
      </c>
      <c r="AN151" s="26">
        <f t="shared" si="89"/>
        <v>-9.841513787526873E-6</v>
      </c>
      <c r="AO151" s="26">
        <f t="shared" si="90"/>
        <v>-8.6250445575671145E-2</v>
      </c>
      <c r="AP151" s="26">
        <f t="shared" si="96"/>
        <v>-28.279456080267952</v>
      </c>
      <c r="AQ151" s="26">
        <f t="shared" si="97"/>
        <v>-7.9048504485076005</v>
      </c>
      <c r="AR151" s="25">
        <f t="shared" si="91"/>
        <v>18.562359853877492</v>
      </c>
      <c r="AS151" s="25">
        <f t="shared" si="92"/>
        <v>-26.843517049310353</v>
      </c>
      <c r="AT151" s="56">
        <f t="shared" si="98"/>
        <v>-8.2503247134151252</v>
      </c>
      <c r="AU151" s="57">
        <f t="shared" si="124"/>
        <v>-82.788005346266132</v>
      </c>
      <c r="AV151" s="26">
        <f t="shared" si="115"/>
        <v>3.7824780548003774E-11</v>
      </c>
      <c r="AW151" s="26">
        <f t="shared" si="116"/>
        <v>1.6909183314756075E-4</v>
      </c>
      <c r="AX151" s="27">
        <f t="shared" si="117"/>
        <v>-3.7824780548168493E-11</v>
      </c>
      <c r="AY151" s="26">
        <f t="shared" si="118"/>
        <v>-1.6909183314756075E-4</v>
      </c>
      <c r="AZ151" s="28">
        <f t="shared" si="125"/>
        <v>-1.6471880182315721E-22</v>
      </c>
      <c r="BA151" s="29">
        <f t="shared" si="126"/>
        <v>0</v>
      </c>
      <c r="BB151" s="5">
        <f t="shared" si="99"/>
        <v>-8.2504757595752185</v>
      </c>
      <c r="BC151" s="5">
        <f t="shared" si="100"/>
        <v>-83.167870064004333</v>
      </c>
      <c r="BD151" s="5">
        <f t="shared" si="127"/>
        <v>96.832129935995667</v>
      </c>
      <c r="BE151" s="41"/>
      <c r="BF151" s="40">
        <f t="shared" si="128"/>
        <v>-8</v>
      </c>
      <c r="BG151" s="40">
        <f t="shared" si="129"/>
        <v>-83</v>
      </c>
      <c r="BH151" s="40">
        <f t="shared" si="130"/>
        <v>97</v>
      </c>
      <c r="BL151" s="26">
        <f t="shared" si="93"/>
        <v>-2.3892627447506157E-6</v>
      </c>
      <c r="BM151" s="26">
        <f t="shared" si="94"/>
        <v>-4.2497405070706436E-2</v>
      </c>
      <c r="BO151" s="238" t="str">
        <f t="shared" si="101"/>
        <v>2951.20922666639i</v>
      </c>
      <c r="BP151" s="238" t="str">
        <f t="shared" si="102"/>
        <v>0.999965550460139-0.0058880355971949i</v>
      </c>
      <c r="BQ151" s="238">
        <f t="shared" si="103"/>
        <v>-1.4865689734798828E-4</v>
      </c>
      <c r="BR151" s="238">
        <f t="shared" si="104"/>
        <v>-0.33736731266749576</v>
      </c>
    </row>
    <row r="152" spans="22:70" x14ac:dyDescent="0.3">
      <c r="V152" s="24">
        <v>2.48</v>
      </c>
      <c r="W152" s="32">
        <f t="shared" si="119"/>
        <v>3019.9517204020167</v>
      </c>
      <c r="X152" s="25">
        <f t="shared" si="95"/>
        <v>31.450501351730402</v>
      </c>
      <c r="Y152" s="26">
        <f t="shared" si="105"/>
        <v>-11.607563607500239</v>
      </c>
      <c r="Z152" s="26">
        <f t="shared" si="106"/>
        <v>-74.763857924390138</v>
      </c>
      <c r="AA152" s="26">
        <f t="shared" si="107"/>
        <v>3.198684769900397E-4</v>
      </c>
      <c r="AB152" s="26">
        <f t="shared" si="108"/>
        <v>-0.49171508558253235</v>
      </c>
      <c r="AC152" s="26">
        <f t="shared" si="120"/>
        <v>7.568143730790585E-7</v>
      </c>
      <c r="AD152" s="26">
        <f t="shared" si="109"/>
        <v>2.3918016236242561E-2</v>
      </c>
      <c r="AE152" s="26">
        <f t="shared" si="121"/>
        <v>19.843258369521525</v>
      </c>
      <c r="AF152" s="26">
        <f t="shared" si="122"/>
        <v>-75.231654993736427</v>
      </c>
      <c r="AG152" s="26">
        <f t="shared" si="88"/>
        <v>64.037843837695164</v>
      </c>
      <c r="AH152" s="26">
        <f t="shared" si="110"/>
        <v>-109.91459219567903</v>
      </c>
      <c r="AI152" s="26">
        <f t="shared" si="111"/>
        <v>-89.999817024466282</v>
      </c>
      <c r="AJ152" s="26">
        <f t="shared" si="123"/>
        <v>17.593746956977007</v>
      </c>
      <c r="AK152" s="26">
        <f t="shared" si="112"/>
        <v>82.419408830017645</v>
      </c>
      <c r="AL152" s="27">
        <f t="shared" si="113"/>
        <v>-5.6291946641619285E-6</v>
      </c>
      <c r="AM152" s="26">
        <f t="shared" si="114"/>
        <v>-6.5230928977217897E-2</v>
      </c>
      <c r="AN152" s="26">
        <f t="shared" si="89"/>
        <v>-1.0305329491420495E-5</v>
      </c>
      <c r="AO152" s="26">
        <f t="shared" si="90"/>
        <v>-8.8259473396711641E-2</v>
      </c>
      <c r="AP152" s="26">
        <f t="shared" si="96"/>
        <v>-28.283017335531021</v>
      </c>
      <c r="AQ152" s="26">
        <f t="shared" si="97"/>
        <v>-7.7338985968225664</v>
      </c>
      <c r="AR152" s="25">
        <f t="shared" si="91"/>
        <v>18.562359853877492</v>
      </c>
      <c r="AS152" s="25">
        <f t="shared" si="92"/>
        <v>-26.843517049310353</v>
      </c>
      <c r="AT152" s="56">
        <f t="shared" si="98"/>
        <v>-8.4397589660094958</v>
      </c>
      <c r="AU152" s="57">
        <f t="shared" si="124"/>
        <v>-82.965553590558997</v>
      </c>
      <c r="AV152" s="26">
        <f t="shared" si="115"/>
        <v>3.9606857706186301E-11</v>
      </c>
      <c r="AW152" s="26">
        <f t="shared" si="116"/>
        <v>1.7303048791178158E-4</v>
      </c>
      <c r="AX152" s="27">
        <f t="shared" si="117"/>
        <v>-3.9606857706366911E-11</v>
      </c>
      <c r="AY152" s="26">
        <f t="shared" si="118"/>
        <v>-1.7303048791178158E-4</v>
      </c>
      <c r="AZ152" s="28">
        <f t="shared" si="125"/>
        <v>-1.8060971687212514E-22</v>
      </c>
      <c r="BA152" s="29">
        <f t="shared" si="126"/>
        <v>0</v>
      </c>
      <c r="BB152" s="5">
        <f t="shared" si="99"/>
        <v>-8.4399171306302279</v>
      </c>
      <c r="BC152" s="5">
        <f t="shared" si="100"/>
        <v>-83.354266309420467</v>
      </c>
      <c r="BD152" s="5">
        <f t="shared" si="127"/>
        <v>96.645733690579533</v>
      </c>
      <c r="BE152" s="31"/>
      <c r="BF152" s="40">
        <f t="shared" si="128"/>
        <v>-8</v>
      </c>
      <c r="BG152" s="40">
        <f t="shared" si="129"/>
        <v>-83</v>
      </c>
      <c r="BH152" s="40">
        <f t="shared" si="130"/>
        <v>97</v>
      </c>
      <c r="BL152" s="26">
        <f t="shared" si="93"/>
        <v>-2.5018651953830348E-6</v>
      </c>
      <c r="BM152" s="26">
        <f t="shared" si="94"/>
        <v>-4.3487296423128943E-2</v>
      </c>
      <c r="BO152" s="238" t="str">
        <f t="shared" si="101"/>
        <v>3019.95172040202i</v>
      </c>
      <c r="BP152" s="238" t="str">
        <f t="shared" si="102"/>
        <v>0.999963926961533-0.00602517584533792i</v>
      </c>
      <c r="BQ152" s="238">
        <f t="shared" si="103"/>
        <v>-1.556627555371438E-4</v>
      </c>
      <c r="BR152" s="238">
        <f t="shared" si="104"/>
        <v>-0.34522542243834353</v>
      </c>
    </row>
    <row r="153" spans="22:70" x14ac:dyDescent="0.3">
      <c r="V153" s="24">
        <v>2.4900000000000002</v>
      </c>
      <c r="W153" s="30">
        <f t="shared" si="119"/>
        <v>3090.2954325135938</v>
      </c>
      <c r="X153" s="25">
        <f t="shared" si="95"/>
        <v>31.450501351730402</v>
      </c>
      <c r="Y153" s="26">
        <f t="shared" si="105"/>
        <v>-11.79404326004196</v>
      </c>
      <c r="Z153" s="26">
        <f t="shared" si="106"/>
        <v>-75.095071694079905</v>
      </c>
      <c r="AA153" s="26">
        <f t="shared" si="107"/>
        <v>3.3494283257702151E-4</v>
      </c>
      <c r="AB153" s="26">
        <f t="shared" si="108"/>
        <v>-0.50316801910397757</v>
      </c>
      <c r="AC153" s="26">
        <f t="shared" si="120"/>
        <v>7.9248193254557099E-7</v>
      </c>
      <c r="AD153" s="26">
        <f t="shared" si="109"/>
        <v>2.4475138336801532E-2</v>
      </c>
      <c r="AE153" s="26">
        <f t="shared" si="121"/>
        <v>19.656793827002954</v>
      </c>
      <c r="AF153" s="26">
        <f t="shared" si="122"/>
        <v>-75.57376457484709</v>
      </c>
      <c r="AG153" s="26">
        <f t="shared" si="88"/>
        <v>64.037843837695164</v>
      </c>
      <c r="AH153" s="26">
        <f t="shared" si="110"/>
        <v>-110.11459219567706</v>
      </c>
      <c r="AI153" s="26">
        <f t="shared" si="111"/>
        <v>-89.999821189497922</v>
      </c>
      <c r="AJ153" s="26">
        <f t="shared" si="123"/>
        <v>17.790343942353765</v>
      </c>
      <c r="AK153" s="26">
        <f t="shared" si="112"/>
        <v>82.590024559097969</v>
      </c>
      <c r="AL153" s="27">
        <f t="shared" si="113"/>
        <v>-5.894490254904281E-6</v>
      </c>
      <c r="AM153" s="26">
        <f t="shared" si="114"/>
        <v>-6.6750351143167186E-2</v>
      </c>
      <c r="AN153" s="26">
        <f t="shared" si="89"/>
        <v>-1.0791004104378364E-5</v>
      </c>
      <c r="AO153" s="26">
        <f t="shared" si="90"/>
        <v>-9.0315297262568942E-2</v>
      </c>
      <c r="AP153" s="26">
        <f t="shared" si="96"/>
        <v>-28.286421101122492</v>
      </c>
      <c r="AQ153" s="26">
        <f t="shared" si="97"/>
        <v>-7.5668622788056883</v>
      </c>
      <c r="AR153" s="25">
        <f t="shared" si="91"/>
        <v>18.562359853877492</v>
      </c>
      <c r="AS153" s="25">
        <f t="shared" si="92"/>
        <v>-26.843517049310353</v>
      </c>
      <c r="AT153" s="56">
        <f t="shared" si="98"/>
        <v>-8.6296272741195388</v>
      </c>
      <c r="AU153" s="57">
        <f t="shared" si="124"/>
        <v>-83.140626853652776</v>
      </c>
      <c r="AV153" s="26">
        <f t="shared" si="115"/>
        <v>4.1473795681424758E-11</v>
      </c>
      <c r="AW153" s="26">
        <f t="shared" si="116"/>
        <v>1.7706088573102061E-4</v>
      </c>
      <c r="AX153" s="27">
        <f t="shared" si="117"/>
        <v>-4.147379568162279E-11</v>
      </c>
      <c r="AY153" s="26">
        <f t="shared" si="118"/>
        <v>-1.7706088573102061E-4</v>
      </c>
      <c r="AZ153" s="28">
        <f t="shared" si="125"/>
        <v>-1.9803220852402328E-22</v>
      </c>
      <c r="BA153" s="29">
        <f t="shared" si="126"/>
        <v>0</v>
      </c>
      <c r="BB153" s="5">
        <f t="shared" si="99"/>
        <v>-8.6297928926715102</v>
      </c>
      <c r="BC153" s="5">
        <f t="shared" si="100"/>
        <v>-83.538393656841961</v>
      </c>
      <c r="BD153" s="5">
        <f t="shared" si="127"/>
        <v>96.461606343158039</v>
      </c>
      <c r="BE153" s="41"/>
      <c r="BF153" s="40">
        <f t="shared" si="128"/>
        <v>-9</v>
      </c>
      <c r="BG153" s="40">
        <f t="shared" si="129"/>
        <v>-84</v>
      </c>
      <c r="BH153" s="40">
        <f t="shared" si="130"/>
        <v>96</v>
      </c>
      <c r="BL153" s="26">
        <f t="shared" si="93"/>
        <v>-2.6197744347337386E-6</v>
      </c>
      <c r="BM153" s="26">
        <f t="shared" si="94"/>
        <v>-4.4500245280302393E-2</v>
      </c>
      <c r="BO153" s="238" t="str">
        <f t="shared" si="101"/>
        <v>3090.29543251359i</v>
      </c>
      <c r="BP153" s="238" t="str">
        <f t="shared" si="102"/>
        <v>0.999962226955409-0.00616550980511972i</v>
      </c>
      <c r="BQ153" s="238">
        <f t="shared" si="103"/>
        <v>-1.6299877753666846E-4</v>
      </c>
      <c r="BR153" s="238">
        <f t="shared" si="104"/>
        <v>-0.35326655790887451</v>
      </c>
    </row>
    <row r="154" spans="22:70" x14ac:dyDescent="0.3">
      <c r="V154" s="24">
        <v>2.5</v>
      </c>
      <c r="W154" s="32">
        <f t="shared" si="119"/>
        <v>3162.2776601683827</v>
      </c>
      <c r="X154" s="25">
        <f t="shared" si="95"/>
        <v>31.450501351730402</v>
      </c>
      <c r="Y154" s="26">
        <f t="shared" si="105"/>
        <v>-11.981092017201938</v>
      </c>
      <c r="Z154" s="26">
        <f t="shared" si="106"/>
        <v>-75.41973399959295</v>
      </c>
      <c r="AA154" s="26">
        <f t="shared" si="107"/>
        <v>3.507275645764488E-4</v>
      </c>
      <c r="AB154" s="26">
        <f t="shared" si="108"/>
        <v>-0.51488768408369756</v>
      </c>
      <c r="AC154" s="26">
        <f t="shared" si="120"/>
        <v>8.2983045141388921E-7</v>
      </c>
      <c r="AD154" s="26">
        <f t="shared" si="109"/>
        <v>2.5045237473356234E-2</v>
      </c>
      <c r="AE154" s="26">
        <f t="shared" si="121"/>
        <v>19.469760891923492</v>
      </c>
      <c r="AF154" s="26">
        <f t="shared" si="122"/>
        <v>-75.909576446203303</v>
      </c>
      <c r="AG154" s="26">
        <f t="shared" si="88"/>
        <v>64.037843837695164</v>
      </c>
      <c r="AH154" s="26">
        <f t="shared" si="110"/>
        <v>-110.31459219567516</v>
      </c>
      <c r="AI154" s="26">
        <f t="shared" si="111"/>
        <v>-89.999825259721874</v>
      </c>
      <c r="AJ154" s="26">
        <f t="shared" si="123"/>
        <v>17.987091597532697</v>
      </c>
      <c r="AK154" s="26">
        <f t="shared" si="112"/>
        <v>82.756884392775248</v>
      </c>
      <c r="AL154" s="27">
        <f t="shared" si="113"/>
        <v>-6.1722888243561328E-6</v>
      </c>
      <c r="AM154" s="26">
        <f t="shared" si="114"/>
        <v>-6.8305165100691345E-2</v>
      </c>
      <c r="AN154" s="26">
        <f t="shared" si="89"/>
        <v>-1.1299567797367329E-5</v>
      </c>
      <c r="AO154" s="26">
        <f t="shared" si="90"/>
        <v>-9.2419007177082318E-2</v>
      </c>
      <c r="AP154" s="26">
        <f t="shared" si="96"/>
        <v>-28.289674232303923</v>
      </c>
      <c r="AQ154" s="26">
        <f t="shared" si="97"/>
        <v>-7.403665039224399</v>
      </c>
      <c r="AR154" s="25">
        <f t="shared" si="91"/>
        <v>18.562359853877492</v>
      </c>
      <c r="AS154" s="25">
        <f t="shared" si="92"/>
        <v>-26.843517049310353</v>
      </c>
      <c r="AT154" s="56">
        <f t="shared" si="98"/>
        <v>-8.8199133403804311</v>
      </c>
      <c r="AU154" s="57">
        <f t="shared" si="124"/>
        <v>-83.313241485427696</v>
      </c>
      <c r="AV154" s="26">
        <f t="shared" si="115"/>
        <v>4.3429451783585265E-11</v>
      </c>
      <c r="AW154" s="26">
        <f t="shared" si="116"/>
        <v>1.8118516357554956E-4</v>
      </c>
      <c r="AX154" s="27">
        <f t="shared" si="117"/>
        <v>-4.3429451783802413E-11</v>
      </c>
      <c r="AY154" s="26">
        <f t="shared" si="118"/>
        <v>-1.8118516357554956E-4</v>
      </c>
      <c r="AZ154" s="28">
        <f t="shared" si="125"/>
        <v>-2.1714783549224091E-22</v>
      </c>
      <c r="BA154" s="29">
        <f t="shared" si="126"/>
        <v>0</v>
      </c>
      <c r="BB154" s="5">
        <f t="shared" si="99"/>
        <v>-8.8200867641433138</v>
      </c>
      <c r="BC154" s="5">
        <f t="shared" si="100"/>
        <v>-83.720273255498242</v>
      </c>
      <c r="BD154" s="5">
        <f t="shared" si="127"/>
        <v>96.279726744501758</v>
      </c>
      <c r="BE154" s="31"/>
      <c r="BF154" s="40">
        <f t="shared" si="128"/>
        <v>-9</v>
      </c>
      <c r="BG154" s="40">
        <f t="shared" si="129"/>
        <v>-84</v>
      </c>
      <c r="BH154" s="40">
        <f t="shared" si="130"/>
        <v>96</v>
      </c>
      <c r="BL154" s="26">
        <f t="shared" si="93"/>
        <v>-2.7432405614262777E-6</v>
      </c>
      <c r="BM154" s="26">
        <f t="shared" si="94"/>
        <v>-4.5536788718584402E-2</v>
      </c>
      <c r="BO154" s="238" t="str">
        <f t="shared" si="101"/>
        <v>3162.27766016838i</v>
      </c>
      <c r="BP154" s="238" t="str">
        <f t="shared" si="102"/>
        <v>0.99996044683662-0.00630911181793181i</v>
      </c>
      <c r="BQ154" s="238">
        <f t="shared" si="103"/>
        <v>-1.7068052232135605E-4</v>
      </c>
      <c r="BR154" s="238">
        <f t="shared" si="104"/>
        <v>-0.36149498135196872</v>
      </c>
    </row>
    <row r="155" spans="22:70" x14ac:dyDescent="0.3">
      <c r="V155" s="24">
        <v>2.5099999999999998</v>
      </c>
      <c r="W155" s="30">
        <f t="shared" si="119"/>
        <v>3235.9365692962824</v>
      </c>
      <c r="X155" s="25">
        <f t="shared" si="95"/>
        <v>31.450501351730402</v>
      </c>
      <c r="Y155" s="26">
        <f t="shared" si="105"/>
        <v>-12.1686875176705</v>
      </c>
      <c r="Z155" s="26">
        <f t="shared" si="106"/>
        <v>-75.737933551608663</v>
      </c>
      <c r="AA155" s="26">
        <f t="shared" si="107"/>
        <v>3.6725614658641108E-4</v>
      </c>
      <c r="AB155" s="26">
        <f t="shared" si="108"/>
        <v>-0.52688029051819296</v>
      </c>
      <c r="AC155" s="26">
        <f t="shared" si="120"/>
        <v>8.6893915301309121E-7</v>
      </c>
      <c r="AD155" s="26">
        <f t="shared" si="109"/>
        <v>2.5628615919563238E-2</v>
      </c>
      <c r="AE155" s="26">
        <f t="shared" si="121"/>
        <v>19.282181959145642</v>
      </c>
      <c r="AF155" s="26">
        <f t="shared" si="122"/>
        <v>-76.239185226207297</v>
      </c>
      <c r="AG155" s="26">
        <f t="shared" si="88"/>
        <v>64.037843837695164</v>
      </c>
      <c r="AH155" s="26">
        <f t="shared" si="110"/>
        <v>-110.51459219567333</v>
      </c>
      <c r="AI155" s="26">
        <f t="shared" si="111"/>
        <v>-89.999829237296225</v>
      </c>
      <c r="AJ155" s="26">
        <f t="shared" si="123"/>
        <v>18.183983357036571</v>
      </c>
      <c r="AK155" s="26">
        <f t="shared" si="112"/>
        <v>82.920065474918104</v>
      </c>
      <c r="AL155" s="27">
        <f t="shared" si="113"/>
        <v>-6.4631796187393799E-6</v>
      </c>
      <c r="AM155" s="26">
        <f t="shared" si="114"/>
        <v>-6.9896195223566035E-2</v>
      </c>
      <c r="AN155" s="26">
        <f t="shared" si="89"/>
        <v>-1.1832099296689555E-5</v>
      </c>
      <c r="AO155" s="26">
        <f t="shared" si="90"/>
        <v>-9.457171853239299E-2</v>
      </c>
      <c r="AP155" s="26">
        <f t="shared" si="96"/>
        <v>-28.292783296220513</v>
      </c>
      <c r="AQ155" s="26">
        <f t="shared" si="97"/>
        <v>-7.2442316761340804</v>
      </c>
      <c r="AR155" s="25">
        <f t="shared" si="91"/>
        <v>18.562359853877492</v>
      </c>
      <c r="AS155" s="25">
        <f t="shared" si="92"/>
        <v>-26.843517049310353</v>
      </c>
      <c r="AT155" s="56">
        <f t="shared" si="98"/>
        <v>-9.0106013370748705</v>
      </c>
      <c r="AU155" s="57">
        <f t="shared" si="124"/>
        <v>-83.483416902341375</v>
      </c>
      <c r="AV155" s="26">
        <f t="shared" si="115"/>
        <v>4.5475754667600863E-11</v>
      </c>
      <c r="AW155" s="26">
        <f t="shared" si="116"/>
        <v>1.8540550819207271E-4</v>
      </c>
      <c r="AX155" s="27">
        <f t="shared" si="117"/>
        <v>-4.5475754667838962E-11</v>
      </c>
      <c r="AY155" s="26">
        <f t="shared" si="118"/>
        <v>-1.8540550819207271E-4</v>
      </c>
      <c r="AZ155" s="28">
        <f t="shared" si="125"/>
        <v>-2.3809876944456056E-22</v>
      </c>
      <c r="BA155" s="29">
        <f t="shared" si="126"/>
        <v>0</v>
      </c>
      <c r="BB155" s="5">
        <f t="shared" si="99"/>
        <v>-9.01078293388235</v>
      </c>
      <c r="BC155" s="5">
        <f t="shared" si="100"/>
        <v>-83.899929432919819</v>
      </c>
      <c r="BD155" s="5">
        <f t="shared" si="127"/>
        <v>96.100070567080181</v>
      </c>
      <c r="BE155" s="41"/>
      <c r="BF155" s="40">
        <f t="shared" si="128"/>
        <v>-9</v>
      </c>
      <c r="BG155" s="40">
        <f t="shared" si="129"/>
        <v>-84</v>
      </c>
      <c r="BH155" s="40">
        <f t="shared" si="130"/>
        <v>96</v>
      </c>
      <c r="BL155" s="26">
        <f t="shared" si="93"/>
        <v>-2.8725254630159528E-6</v>
      </c>
      <c r="BM155" s="26">
        <f t="shared" si="94"/>
        <v>-4.659747632431066E-2</v>
      </c>
      <c r="BO155" s="238" t="str">
        <f t="shared" si="101"/>
        <v>3235.93656929628i</v>
      </c>
      <c r="BP155" s="238" t="str">
        <f t="shared" si="102"/>
        <v>0.999958582830167-0.00645605795324447i</v>
      </c>
      <c r="BQ155" s="238">
        <f t="shared" si="103"/>
        <v>-1.7872428201646889E-4</v>
      </c>
      <c r="BR155" s="238">
        <f t="shared" si="104"/>
        <v>-0.36991505425413185</v>
      </c>
    </row>
    <row r="156" spans="22:70" x14ac:dyDescent="0.3">
      <c r="V156" s="24">
        <v>2.52</v>
      </c>
      <c r="W156" s="32">
        <f t="shared" si="119"/>
        <v>3311.3112148259138</v>
      </c>
      <c r="X156" s="25">
        <f t="shared" si="95"/>
        <v>31.450501351730402</v>
      </c>
      <c r="Y156" s="26">
        <f t="shared" si="105"/>
        <v>-12.356808146479587</v>
      </c>
      <c r="Z156" s="26">
        <f t="shared" si="106"/>
        <v>-76.049760517419571</v>
      </c>
      <c r="AA156" s="26">
        <f t="shared" si="107"/>
        <v>3.8456362924393515E-4</v>
      </c>
      <c r="AB156" s="26">
        <f t="shared" si="108"/>
        <v>-0.53915219284047122</v>
      </c>
      <c r="AC156" s="26">
        <f t="shared" si="120"/>
        <v>9.0989098875938472E-7</v>
      </c>
      <c r="AD156" s="26">
        <f t="shared" si="109"/>
        <v>2.6225582989912604E-2</v>
      </c>
      <c r="AE156" s="26">
        <f t="shared" si="121"/>
        <v>19.094078678771048</v>
      </c>
      <c r="AF156" s="26">
        <f t="shared" si="122"/>
        <v>-76.562687127270138</v>
      </c>
      <c r="AG156" s="26">
        <f t="shared" si="88"/>
        <v>64.037843837695164</v>
      </c>
      <c r="AH156" s="26">
        <f t="shared" si="110"/>
        <v>-110.7145921956716</v>
      </c>
      <c r="AI156" s="26">
        <f t="shared" si="111"/>
        <v>-89.999833124329911</v>
      </c>
      <c r="AJ156" s="26">
        <f t="shared" si="123"/>
        <v>18.381012932330123</v>
      </c>
      <c r="AK156" s="26">
        <f t="shared" si="112"/>
        <v>83.07964373166223</v>
      </c>
      <c r="AL156" s="27">
        <f t="shared" si="113"/>
        <v>-6.767779652243351E-6</v>
      </c>
      <c r="AM156" s="26">
        <f t="shared" si="114"/>
        <v>-7.1524285087202072E-2</v>
      </c>
      <c r="AN156" s="26">
        <f t="shared" si="89"/>
        <v>-1.2389728160806272E-5</v>
      </c>
      <c r="AO156" s="26">
        <f t="shared" si="90"/>
        <v>-9.6774572700231418E-2</v>
      </c>
      <c r="AP156" s="26">
        <f t="shared" si="96"/>
        <v>-28.295754583154128</v>
      </c>
      <c r="AQ156" s="26">
        <f t="shared" si="97"/>
        <v>-7.0884882504551134</v>
      </c>
      <c r="AR156" s="25">
        <f t="shared" si="91"/>
        <v>18.562359853877492</v>
      </c>
      <c r="AS156" s="25">
        <f t="shared" si="92"/>
        <v>-26.843517049310353</v>
      </c>
      <c r="AT156" s="56">
        <f t="shared" si="98"/>
        <v>-9.2016759043830803</v>
      </c>
      <c r="AU156" s="57">
        <f t="shared" si="124"/>
        <v>-83.651175377725252</v>
      </c>
      <c r="AV156" s="26">
        <f t="shared" si="115"/>
        <v>4.7618490298270789E-11</v>
      </c>
      <c r="AW156" s="26">
        <f t="shared" si="116"/>
        <v>1.8972415726316891E-4</v>
      </c>
      <c r="AX156" s="27">
        <f t="shared" si="117"/>
        <v>-4.7618490298531842E-11</v>
      </c>
      <c r="AY156" s="26">
        <f t="shared" si="118"/>
        <v>-1.8972415726316891E-4</v>
      </c>
      <c r="AZ156" s="28">
        <f t="shared" si="125"/>
        <v>-2.6105303144290708E-22</v>
      </c>
      <c r="BA156" s="29">
        <f t="shared" si="126"/>
        <v>0</v>
      </c>
      <c r="BB156" s="5">
        <f t="shared" si="99"/>
        <v>-9.2018660594029154</v>
      </c>
      <c r="BC156" s="5">
        <f t="shared" si="100"/>
        <v>-84.077389487832093</v>
      </c>
      <c r="BD156" s="5">
        <f t="shared" si="127"/>
        <v>95.922610512167907</v>
      </c>
      <c r="BE156" s="31"/>
      <c r="BF156" s="40">
        <f t="shared" si="128"/>
        <v>-9</v>
      </c>
      <c r="BG156" s="40">
        <f t="shared" si="129"/>
        <v>-84</v>
      </c>
      <c r="BH156" s="40">
        <f t="shared" si="130"/>
        <v>96</v>
      </c>
      <c r="BL156" s="26">
        <f t="shared" si="93"/>
        <v>-3.0079033695165269E-6</v>
      </c>
      <c r="BM156" s="26">
        <f t="shared" si="94"/>
        <v>-4.7682870485179989E-2</v>
      </c>
      <c r="BO156" s="238" t="str">
        <f t="shared" si="101"/>
        <v>3311.31121482591i</v>
      </c>
      <c r="BP156" s="238" t="str">
        <f t="shared" si="102"/>
        <v>0.999956630983196-0.0066064260486048i</v>
      </c>
      <c r="BQ156" s="238">
        <f t="shared" si="103"/>
        <v>-1.8714711646600755E-4</v>
      </c>
      <c r="BR156" s="238">
        <f t="shared" si="104"/>
        <v>-0.37853123962165991</v>
      </c>
    </row>
    <row r="157" spans="22:70" x14ac:dyDescent="0.3">
      <c r="V157" s="24">
        <v>2.5299999999999998</v>
      </c>
      <c r="W157" s="30">
        <f t="shared" si="119"/>
        <v>3388.4415613920246</v>
      </c>
      <c r="X157" s="25">
        <f t="shared" si="95"/>
        <v>31.450501351730402</v>
      </c>
      <c r="Y157" s="26">
        <f t="shared" si="105"/>
        <v>-12.545433021188598</v>
      </c>
      <c r="Z157" s="26">
        <f t="shared" si="106"/>
        <v>-76.35530631030133</v>
      </c>
      <c r="AA157" s="26">
        <f t="shared" si="107"/>
        <v>4.026867145061362E-4</v>
      </c>
      <c r="AB157" s="26">
        <f t="shared" si="108"/>
        <v>-0.55170989326917985</v>
      </c>
      <c r="AC157" s="26">
        <f t="shared" si="120"/>
        <v>9.5277282523535891E-7</v>
      </c>
      <c r="AD157" s="26">
        <f t="shared" si="109"/>
        <v>2.6836455203727988E-2</v>
      </c>
      <c r="AE157" s="26">
        <f t="shared" si="121"/>
        <v>18.905471970029133</v>
      </c>
      <c r="AF157" s="26">
        <f t="shared" si="122"/>
        <v>-76.880179748366785</v>
      </c>
      <c r="AG157" s="26">
        <f t="shared" si="88"/>
        <v>64.037843837695164</v>
      </c>
      <c r="AH157" s="26">
        <f t="shared" si="110"/>
        <v>-110.91459219566994</v>
      </c>
      <c r="AI157" s="26">
        <f t="shared" si="111"/>
        <v>-89.999836922883915</v>
      </c>
      <c r="AJ157" s="26">
        <f t="shared" si="123"/>
        <v>18.578174300933185</v>
      </c>
      <c r="AK157" s="26">
        <f t="shared" si="112"/>
        <v>83.235693865227432</v>
      </c>
      <c r="AL157" s="27">
        <f t="shared" si="113"/>
        <v>-7.0867350214184005E-6</v>
      </c>
      <c r="AM157" s="26">
        <f t="shared" si="114"/>
        <v>-7.3190297915872379E-2</v>
      </c>
      <c r="AN157" s="26">
        <f t="shared" si="89"/>
        <v>-1.2973637188314564E-5</v>
      </c>
      <c r="AO157" s="26">
        <f t="shared" si="90"/>
        <v>-9.9028737636970593E-2</v>
      </c>
      <c r="AP157" s="26">
        <f t="shared" si="96"/>
        <v>-28.298594117413799</v>
      </c>
      <c r="AQ157" s="26">
        <f t="shared" si="97"/>
        <v>-6.9363620932093264</v>
      </c>
      <c r="AR157" s="25">
        <f t="shared" si="91"/>
        <v>18.562359853877492</v>
      </c>
      <c r="AS157" s="25">
        <f t="shared" si="92"/>
        <v>-26.843517049310353</v>
      </c>
      <c r="AT157" s="56">
        <f t="shared" si="98"/>
        <v>-9.3931221473846662</v>
      </c>
      <c r="AU157" s="57">
        <f t="shared" si="124"/>
        <v>-83.816541841576111</v>
      </c>
      <c r="AV157" s="26">
        <f t="shared" si="115"/>
        <v>4.9863444640394242E-11</v>
      </c>
      <c r="AW157" s="26">
        <f t="shared" si="116"/>
        <v>1.9414340059373882E-4</v>
      </c>
      <c r="AX157" s="27">
        <f t="shared" si="117"/>
        <v>-4.9863444640680498E-11</v>
      </c>
      <c r="AY157" s="26">
        <f t="shared" si="118"/>
        <v>-1.9414340059373882E-4</v>
      </c>
      <c r="AZ157" s="28">
        <f t="shared" si="125"/>
        <v>-2.8625619073163214E-22</v>
      </c>
      <c r="BA157" s="29">
        <f t="shared" si="126"/>
        <v>0</v>
      </c>
      <c r="BB157" s="5">
        <f t="shared" si="99"/>
        <v>-9.3933212639354657</v>
      </c>
      <c r="BC157" s="5">
        <f t="shared" si="100"/>
        <v>-84.252683492604703</v>
      </c>
      <c r="BD157" s="5">
        <f t="shared" si="127"/>
        <v>95.747316507395297</v>
      </c>
      <c r="BE157" s="41"/>
      <c r="BF157" s="40">
        <f t="shared" si="128"/>
        <v>-9</v>
      </c>
      <c r="BG157" s="40">
        <f t="shared" si="129"/>
        <v>-84</v>
      </c>
      <c r="BH157" s="40">
        <f t="shared" si="130"/>
        <v>96</v>
      </c>
      <c r="BL157" s="26">
        <f t="shared" si="93"/>
        <v>-3.1496614377856814E-6</v>
      </c>
      <c r="BM157" s="26">
        <f t="shared" si="94"/>
        <v>-4.8793546688425303E-2</v>
      </c>
      <c r="BO157" s="238" t="str">
        <f t="shared" si="101"/>
        <v>3388.44156139202i</v>
      </c>
      <c r="BP157" s="238" t="str">
        <f t="shared" si="102"/>
        <v>0.999954587156626-0.0067602957505481i</v>
      </c>
      <c r="BQ157" s="238">
        <f t="shared" si="103"/>
        <v>-1.9596688936035804E-4</v>
      </c>
      <c r="BR157" s="238">
        <f t="shared" si="104"/>
        <v>-0.38734810434016315</v>
      </c>
    </row>
    <row r="158" spans="22:70" x14ac:dyDescent="0.3">
      <c r="V158" s="24">
        <v>2.54</v>
      </c>
      <c r="W158" s="32">
        <f t="shared" si="119"/>
        <v>3467.3685045253183</v>
      </c>
      <c r="X158" s="25">
        <f t="shared" si="95"/>
        <v>31.450501351730402</v>
      </c>
      <c r="Y158" s="26">
        <f t="shared" si="105"/>
        <v>-12.734541977312098</v>
      </c>
      <c r="Z158" s="26">
        <f t="shared" si="106"/>
        <v>-76.654663390414996</v>
      </c>
      <c r="AA158" s="26">
        <f t="shared" si="107"/>
        <v>4.216638334039888E-4</v>
      </c>
      <c r="AB158" s="26">
        <f t="shared" si="108"/>
        <v>-0.5645600452346734</v>
      </c>
      <c r="AC158" s="26">
        <f t="shared" si="120"/>
        <v>9.9767561969728214E-7</v>
      </c>
      <c r="AD158" s="26">
        <f t="shared" si="109"/>
        <v>2.7461556452987274E-2</v>
      </c>
      <c r="AE158" s="26">
        <f t="shared" si="121"/>
        <v>18.716382035927328</v>
      </c>
      <c r="AF158" s="26">
        <f t="shared" si="122"/>
        <v>-77.191761879196676</v>
      </c>
      <c r="AG158" s="26">
        <f t="shared" si="88"/>
        <v>64.037843837695164</v>
      </c>
      <c r="AH158" s="26">
        <f t="shared" si="110"/>
        <v>-111.11459219566837</v>
      </c>
      <c r="AI158" s="26">
        <f t="shared" si="111"/>
        <v>-89.999840634972273</v>
      </c>
      <c r="AJ158" s="26">
        <f t="shared" si="123"/>
        <v>18.77546169589214</v>
      </c>
      <c r="AK158" s="26">
        <f t="shared" si="112"/>
        <v>83.388289349925671</v>
      </c>
      <c r="AL158" s="27">
        <f t="shared" si="113"/>
        <v>-7.4207222687516543E-6</v>
      </c>
      <c r="AM158" s="26">
        <f t="shared" si="114"/>
        <v>-7.4895117040355966E-2</v>
      </c>
      <c r="AN158" s="26">
        <f t="shared" si="89"/>
        <v>-1.3585064916575863E-5</v>
      </c>
      <c r="AO158" s="26">
        <f t="shared" si="90"/>
        <v>-0.10133540850276904</v>
      </c>
      <c r="AP158" s="26">
        <f t="shared" si="96"/>
        <v>-28.301307667868247</v>
      </c>
      <c r="AQ158" s="26">
        <f t="shared" si="97"/>
        <v>-6.7877818105897267</v>
      </c>
      <c r="AR158" s="25">
        <f t="shared" si="91"/>
        <v>18.562359853877492</v>
      </c>
      <c r="AS158" s="25">
        <f t="shared" si="92"/>
        <v>-26.843517049310353</v>
      </c>
      <c r="AT158" s="56">
        <f t="shared" si="98"/>
        <v>-9.5849256319409193</v>
      </c>
      <c r="AU158" s="57">
        <f t="shared" si="124"/>
        <v>-83.979543689786396</v>
      </c>
      <c r="AV158" s="26">
        <f t="shared" si="115"/>
        <v>5.2212546348904242E-11</v>
      </c>
      <c r="AW158" s="26">
        <f t="shared" si="116"/>
        <v>1.9866558132509244E-4</v>
      </c>
      <c r="AX158" s="27">
        <f t="shared" si="117"/>
        <v>-5.2212546349218106E-11</v>
      </c>
      <c r="AY158" s="26">
        <f t="shared" si="118"/>
        <v>-1.9866558132509244E-4</v>
      </c>
      <c r="AZ158" s="28">
        <f t="shared" si="125"/>
        <v>-3.1386334367558944E-22</v>
      </c>
      <c r="BA158" s="29">
        <f t="shared" si="126"/>
        <v>0</v>
      </c>
      <c r="BB158" s="5">
        <f t="shared" si="99"/>
        <v>-9.585134132347422</v>
      </c>
      <c r="BC158" s="5">
        <f t="shared" si="100"/>
        <v>-84.425844105201023</v>
      </c>
      <c r="BD158" s="5">
        <f t="shared" si="127"/>
        <v>95.574155894798977</v>
      </c>
      <c r="BE158" s="31"/>
      <c r="BF158" s="40">
        <f t="shared" si="128"/>
        <v>-10</v>
      </c>
      <c r="BG158" s="40">
        <f t="shared" si="129"/>
        <v>-84</v>
      </c>
      <c r="BH158" s="40">
        <f t="shared" si="130"/>
        <v>96</v>
      </c>
      <c r="BL158" s="26">
        <f t="shared" si="93"/>
        <v>-3.2981003513400011E-6</v>
      </c>
      <c r="BM158" s="26">
        <f t="shared" si="94"/>
        <v>-4.9930093825930451E-2</v>
      </c>
      <c r="BO158" s="238" t="str">
        <f t="shared" si="101"/>
        <v>3467.36850452532i</v>
      </c>
      <c r="BP158" s="238" t="str">
        <f t="shared" si="102"/>
        <v>0.999952447016374-0.00691774855644292i</v>
      </c>
      <c r="BQ158" s="238">
        <f t="shared" si="103"/>
        <v>-2.052023061519634E-4</v>
      </c>
      <c r="BR158" s="238">
        <f t="shared" si="104"/>
        <v>-0.39637032158869567</v>
      </c>
    </row>
    <row r="159" spans="22:70" x14ac:dyDescent="0.3">
      <c r="V159" s="24">
        <v>2.5499999999999998</v>
      </c>
      <c r="W159" s="30">
        <f t="shared" si="119"/>
        <v>3548.1338923357566</v>
      </c>
      <c r="X159" s="25">
        <f t="shared" si="95"/>
        <v>31.450501351730402</v>
      </c>
      <c r="Y159" s="26">
        <f t="shared" si="105"/>
        <v>-12.924115553104292</v>
      </c>
      <c r="Z159" s="26">
        <f t="shared" si="106"/>
        <v>-76.947925076974499</v>
      </c>
      <c r="AA159" s="26">
        <f t="shared" si="107"/>
        <v>4.4153522748426673E-4</v>
      </c>
      <c r="AB159" s="26">
        <f t="shared" si="108"/>
        <v>-0.57770945688370501</v>
      </c>
      <c r="AC159" s="26">
        <f t="shared" si="120"/>
        <v>1.0446946187262277E-6</v>
      </c>
      <c r="AD159" s="26">
        <f t="shared" si="109"/>
        <v>2.8101218174051357E-2</v>
      </c>
      <c r="AE159" s="26">
        <f t="shared" si="121"/>
        <v>18.52682837854821</v>
      </c>
      <c r="AF159" s="26">
        <f t="shared" si="122"/>
        <v>-77.497533315684151</v>
      </c>
      <c r="AG159" s="26">
        <f t="shared" si="88"/>
        <v>64.037843837695164</v>
      </c>
      <c r="AH159" s="26">
        <f t="shared" si="110"/>
        <v>-111.31459219566685</v>
      </c>
      <c r="AI159" s="26">
        <f t="shared" si="111"/>
        <v>-89.999844262563187</v>
      </c>
      <c r="AJ159" s="26">
        <f t="shared" si="123"/>
        <v>18.972869595603747</v>
      </c>
      <c r="AK159" s="26">
        <f t="shared" si="112"/>
        <v>83.537502430194991</v>
      </c>
      <c r="AL159" s="27">
        <f t="shared" si="113"/>
        <v>-7.770449821461934E-6</v>
      </c>
      <c r="AM159" s="26">
        <f t="shared" si="114"/>
        <v>-7.6639646366236686E-2</v>
      </c>
      <c r="AN159" s="26">
        <f t="shared" si="89"/>
        <v>-1.4225308251498384E-5</v>
      </c>
      <c r="AO159" s="26">
        <f t="shared" si="90"/>
        <v>-0.10369580829512577</v>
      </c>
      <c r="AP159" s="26">
        <f t="shared" si="96"/>
        <v>-28.303900758126012</v>
      </c>
      <c r="AQ159" s="26">
        <f t="shared" si="97"/>
        <v>-6.6426772870295592</v>
      </c>
      <c r="AR159" s="25">
        <f t="shared" si="91"/>
        <v>18.562359853877492</v>
      </c>
      <c r="AS159" s="25">
        <f t="shared" si="92"/>
        <v>-26.843517049310353</v>
      </c>
      <c r="AT159" s="56">
        <f t="shared" si="98"/>
        <v>-9.7770723795778025</v>
      </c>
      <c r="AU159" s="57">
        <f t="shared" si="124"/>
        <v>-84.140210602713708</v>
      </c>
      <c r="AV159" s="26">
        <f t="shared" si="115"/>
        <v>5.4673510043533094E-11</v>
      </c>
      <c r="AW159" s="26">
        <f t="shared" si="116"/>
        <v>2.0329309717731099E-4</v>
      </c>
      <c r="AX159" s="27">
        <f t="shared" si="117"/>
        <v>-5.467351004387724E-11</v>
      </c>
      <c r="AY159" s="26">
        <f t="shared" si="118"/>
        <v>-2.0329309717731099E-4</v>
      </c>
      <c r="AZ159" s="28">
        <f t="shared" si="125"/>
        <v>-3.4414590891327294E-22</v>
      </c>
      <c r="BA159" s="29">
        <f t="shared" si="126"/>
        <v>0</v>
      </c>
      <c r="BB159" s="5">
        <f t="shared" si="99"/>
        <v>-9.7772907060664576</v>
      </c>
      <c r="BC159" s="5">
        <f t="shared" si="100"/>
        <v>-84.596906390529867</v>
      </c>
      <c r="BD159" s="5">
        <f t="shared" si="127"/>
        <v>95.403093609470133</v>
      </c>
      <c r="BE159" s="41"/>
      <c r="BF159" s="40">
        <f t="shared" si="128"/>
        <v>-10</v>
      </c>
      <c r="BG159" s="40">
        <f t="shared" si="129"/>
        <v>-85</v>
      </c>
      <c r="BH159" s="40">
        <f t="shared" si="130"/>
        <v>95</v>
      </c>
      <c r="BL159" s="26">
        <f t="shared" si="93"/>
        <v>-3.4535349703153127E-6</v>
      </c>
      <c r="BM159" s="26">
        <f t="shared" si="94"/>
        <v>-5.1093114506451813E-2</v>
      </c>
      <c r="BO159" s="238" t="str">
        <f t="shared" si="101"/>
        <v>3548.13389233576i</v>
      </c>
      <c r="BP159" s="238" t="str">
        <f t="shared" si="102"/>
        <v>0.999950206024174-0.00707886785728969i</v>
      </c>
      <c r="BQ159" s="238">
        <f t="shared" si="103"/>
        <v>-2.148729536848723E-4</v>
      </c>
      <c r="BR159" s="238">
        <f t="shared" si="104"/>
        <v>-0.4056026733097029</v>
      </c>
    </row>
    <row r="160" spans="22:70" x14ac:dyDescent="0.3">
      <c r="V160" s="24">
        <v>2.56</v>
      </c>
      <c r="W160" s="32">
        <f t="shared" si="119"/>
        <v>3630.7805477010152</v>
      </c>
      <c r="X160" s="25">
        <f t="shared" si="95"/>
        <v>31.450501351730402</v>
      </c>
      <c r="Y160" s="26">
        <f t="shared" si="105"/>
        <v>-13.114134973808051</v>
      </c>
      <c r="Z160" s="26">
        <f t="shared" si="106"/>
        <v>-77.235185371386237</v>
      </c>
      <c r="AA160" s="26">
        <f t="shared" si="107"/>
        <v>4.6234303406644269E-4</v>
      </c>
      <c r="AB160" s="26">
        <f t="shared" si="108"/>
        <v>-0.59116509466451483</v>
      </c>
      <c r="AC160" s="26">
        <f t="shared" si="120"/>
        <v>1.0939295530218602E-6</v>
      </c>
      <c r="AD160" s="26">
        <f t="shared" si="109"/>
        <v>2.8755779523393508E-2</v>
      </c>
      <c r="AE160" s="26">
        <f t="shared" si="121"/>
        <v>18.33682981488597</v>
      </c>
      <c r="AF160" s="26">
        <f t="shared" si="122"/>
        <v>-77.797594686527361</v>
      </c>
      <c r="AG160" s="26">
        <f t="shared" si="88"/>
        <v>64.037843837695164</v>
      </c>
      <c r="AH160" s="26">
        <f t="shared" si="110"/>
        <v>-111.5145921956654</v>
      </c>
      <c r="AI160" s="26">
        <f t="shared" si="111"/>
        <v>-89.999847807580053</v>
      </c>
      <c r="AJ160" s="26">
        <f t="shared" si="123"/>
        <v>19.170392713985951</v>
      </c>
      <c r="AK160" s="26">
        <f t="shared" si="112"/>
        <v>83.683404120504193</v>
      </c>
      <c r="AL160" s="27">
        <f t="shared" si="113"/>
        <v>-8.1366594958706945E-6</v>
      </c>
      <c r="AM160" s="26">
        <f t="shared" si="114"/>
        <v>-7.8424810853108914E-2</v>
      </c>
      <c r="AN160" s="26">
        <f t="shared" si="89"/>
        <v>-1.4895725225581048E-5</v>
      </c>
      <c r="AO160" s="26">
        <f t="shared" si="90"/>
        <v>-0.10611118849718788</v>
      </c>
      <c r="AP160" s="26">
        <f t="shared" si="96"/>
        <v>-28.306378676369008</v>
      </c>
      <c r="AQ160" s="26">
        <f t="shared" si="97"/>
        <v>-6.5009796864261578</v>
      </c>
      <c r="AR160" s="25">
        <f t="shared" si="91"/>
        <v>18.562359853877492</v>
      </c>
      <c r="AS160" s="25">
        <f t="shared" si="92"/>
        <v>-26.843517049310353</v>
      </c>
      <c r="AT160" s="56">
        <f t="shared" si="98"/>
        <v>-9.9695488614830374</v>
      </c>
      <c r="AU160" s="57">
        <f t="shared" si="124"/>
        <v>-84.298574372953524</v>
      </c>
      <c r="AV160" s="26">
        <f t="shared" si="115"/>
        <v>5.7250193034146879E-11</v>
      </c>
      <c r="AW160" s="26">
        <f t="shared" si="116"/>
        <v>2.0802840172055154E-4</v>
      </c>
      <c r="AX160" s="27">
        <f t="shared" si="117"/>
        <v>-5.7250193034524222E-11</v>
      </c>
      <c r="AY160" s="26">
        <f t="shared" si="118"/>
        <v>-2.0802840172055154E-4</v>
      </c>
      <c r="AZ160" s="28">
        <f t="shared" si="125"/>
        <v>-3.7734299334049874E-22</v>
      </c>
      <c r="BA160" s="29">
        <f t="shared" si="126"/>
        <v>0</v>
      </c>
      <c r="BB160" s="5">
        <f t="shared" si="99"/>
        <v>-9.9697774771197434</v>
      </c>
      <c r="BC160" s="5">
        <f t="shared" si="100"/>
        <v>-84.765907651064722</v>
      </c>
      <c r="BD160" s="5">
        <f t="shared" si="127"/>
        <v>95.234092348935278</v>
      </c>
      <c r="BE160" s="31"/>
      <c r="BF160" s="40">
        <f t="shared" si="128"/>
        <v>-10</v>
      </c>
      <c r="BG160" s="40">
        <f t="shared" si="129"/>
        <v>-85</v>
      </c>
      <c r="BH160" s="40">
        <f t="shared" si="130"/>
        <v>95</v>
      </c>
      <c r="BL160" s="26">
        <f t="shared" si="93"/>
        <v>-3.6162949910706363E-6</v>
      </c>
      <c r="BM160" s="26">
        <f t="shared" si="94"/>
        <v>-5.2283225375112818E-2</v>
      </c>
      <c r="BO160" s="238" t="str">
        <f t="shared" si="101"/>
        <v>3630.78054770102i</v>
      </c>
      <c r="BP160" s="238" t="str">
        <f t="shared" si="102"/>
        <v>0.999947859427962-0.00724373898149423i</v>
      </c>
      <c r="BQ160" s="238">
        <f t="shared" si="103"/>
        <v>-2.2499934171475743E-4</v>
      </c>
      <c r="BR160" s="238">
        <f t="shared" si="104"/>
        <v>-0.4150500527360973</v>
      </c>
    </row>
    <row r="161" spans="22:70" x14ac:dyDescent="0.3">
      <c r="V161" s="24">
        <v>2.57</v>
      </c>
      <c r="W161" s="30">
        <f t="shared" si="119"/>
        <v>3715.3522909717267</v>
      </c>
      <c r="X161" s="25">
        <f t="shared" si="95"/>
        <v>31.450501351730402</v>
      </c>
      <c r="Y161" s="26">
        <f t="shared" si="105"/>
        <v>-13.304582135467541</v>
      </c>
      <c r="Z161" s="26">
        <f t="shared" si="106"/>
        <v>-77.516538791042393</v>
      </c>
      <c r="AA161" s="26">
        <f t="shared" si="107"/>
        <v>4.8413137550686362E-4</v>
      </c>
      <c r="AB161" s="26">
        <f t="shared" si="108"/>
        <v>-0.60493408699408102</v>
      </c>
      <c r="AC161" s="26">
        <f t="shared" si="120"/>
        <v>1.1454848572686978E-6</v>
      </c>
      <c r="AD161" s="26">
        <f t="shared" si="109"/>
        <v>2.9425587557421449E-2</v>
      </c>
      <c r="AE161" s="26">
        <f t="shared" si="121"/>
        <v>18.146404493123228</v>
      </c>
      <c r="AF161" s="26">
        <f t="shared" si="122"/>
        <v>-78.092047290479044</v>
      </c>
      <c r="AG161" s="26">
        <f t="shared" si="88"/>
        <v>64.037843837695164</v>
      </c>
      <c r="AH161" s="26">
        <f t="shared" si="110"/>
        <v>-111.71459219566403</v>
      </c>
      <c r="AI161" s="26">
        <f t="shared" si="111"/>
        <v>-89.999851271902486</v>
      </c>
      <c r="AJ161" s="26">
        <f t="shared" si="123"/>
        <v>19.368025990988823</v>
      </c>
      <c r="AK161" s="26">
        <f t="shared" si="112"/>
        <v>83.826064206981329</v>
      </c>
      <c r="AL161" s="27">
        <f t="shared" si="113"/>
        <v>-8.5201280663848485E-6</v>
      </c>
      <c r="AM161" s="26">
        <f t="shared" si="114"/>
        <v>-8.0251557004941396E-2</v>
      </c>
      <c r="AN161" s="26">
        <f t="shared" si="89"/>
        <v>-1.5597737867825864E-5</v>
      </c>
      <c r="AO161" s="26">
        <f t="shared" si="90"/>
        <v>-0.10858282974115006</v>
      </c>
      <c r="AP161" s="26">
        <f t="shared" si="96"/>
        <v>-28.308746484845972</v>
      </c>
      <c r="AQ161" s="26">
        <f t="shared" si="97"/>
        <v>-6.3626214516672484</v>
      </c>
      <c r="AR161" s="25">
        <f t="shared" si="91"/>
        <v>18.562359853877492</v>
      </c>
      <c r="AS161" s="25">
        <f t="shared" si="92"/>
        <v>-26.843517049310353</v>
      </c>
      <c r="AT161" s="56">
        <f t="shared" si="98"/>
        <v>-10.162341991722744</v>
      </c>
      <c r="AU161" s="57">
        <f t="shared" si="124"/>
        <v>-84.454668742146296</v>
      </c>
      <c r="AV161" s="26">
        <f t="shared" si="115"/>
        <v>5.9950309940477862E-11</v>
      </c>
      <c r="AW161" s="26">
        <f t="shared" si="116"/>
        <v>2.1287400567596184E-4</v>
      </c>
      <c r="AX161" s="27">
        <f t="shared" si="117"/>
        <v>-5.9950309940891633E-11</v>
      </c>
      <c r="AY161" s="26">
        <f t="shared" si="118"/>
        <v>-2.1287400567596184E-4</v>
      </c>
      <c r="AZ161" s="28">
        <f t="shared" si="125"/>
        <v>-4.1377125203550981E-22</v>
      </c>
      <c r="BA161" s="29">
        <f t="shared" si="126"/>
        <v>0</v>
      </c>
      <c r="BB161" s="5">
        <f t="shared" si="99"/>
        <v>-10.162581381394791</v>
      </c>
      <c r="BC161" s="5">
        <f t="shared" si="100"/>
        <v>-84.93288726656337</v>
      </c>
      <c r="BD161" s="5">
        <f t="shared" si="127"/>
        <v>95.06711273343663</v>
      </c>
      <c r="BE161" s="41"/>
      <c r="BF161" s="40">
        <f t="shared" si="128"/>
        <v>-10</v>
      </c>
      <c r="BG161" s="40">
        <f t="shared" si="129"/>
        <v>-85</v>
      </c>
      <c r="BH161" s="40">
        <f t="shared" si="130"/>
        <v>95</v>
      </c>
      <c r="BL161" s="26">
        <f t="shared" si="93"/>
        <v>-3.7867256491872644E-6</v>
      </c>
      <c r="BM161" s="26">
        <f t="shared" si="94"/>
        <v>-5.3501057440338874E-2</v>
      </c>
      <c r="BO161" s="238" t="str">
        <f t="shared" si="101"/>
        <v>3715.35229097173i</v>
      </c>
      <c r="BP161" s="238" t="str">
        <f t="shared" si="102"/>
        <v>0.999945402251807-0.00741244923963663i</v>
      </c>
      <c r="BQ161" s="238">
        <f t="shared" si="103"/>
        <v>-2.3560294639764386E-4</v>
      </c>
      <c r="BR161" s="238">
        <f t="shared" si="104"/>
        <v>-0.42471746697672624</v>
      </c>
    </row>
    <row r="162" spans="22:70" x14ac:dyDescent="0.3">
      <c r="V162" s="24">
        <v>2.58</v>
      </c>
      <c r="W162" s="32">
        <f t="shared" si="119"/>
        <v>3801.8939632056163</v>
      </c>
      <c r="X162" s="25">
        <f t="shared" si="95"/>
        <v>31.450501351730402</v>
      </c>
      <c r="Y162" s="26">
        <f t="shared" si="105"/>
        <v>-13.495439588396378</v>
      </c>
      <c r="Z162" s="26">
        <f t="shared" si="106"/>
        <v>-77.792080213432627</v>
      </c>
      <c r="AA162" s="26">
        <f t="shared" si="107"/>
        <v>5.0694645268753414E-4</v>
      </c>
      <c r="AB162" s="26">
        <f t="shared" si="108"/>
        <v>-0.61902372800936056</v>
      </c>
      <c r="AC162" s="26">
        <f t="shared" si="120"/>
        <v>1.199469888073684E-6</v>
      </c>
      <c r="AD162" s="26">
        <f t="shared" si="109"/>
        <v>3.0110997416488091E-2</v>
      </c>
      <c r="AE162" s="26">
        <f t="shared" si="121"/>
        <v>17.955569909256599</v>
      </c>
      <c r="AF162" s="26">
        <f t="shared" si="122"/>
        <v>-78.380992944025508</v>
      </c>
      <c r="AG162" s="26">
        <f t="shared" si="88"/>
        <v>64.037843837695164</v>
      </c>
      <c r="AH162" s="26">
        <f t="shared" si="110"/>
        <v>-111.91459219566271</v>
      </c>
      <c r="AI162" s="26">
        <f t="shared" si="111"/>
        <v>-89.999854657367308</v>
      </c>
      <c r="AJ162" s="26">
        <f t="shared" si="123"/>
        <v>19.56576458343887</v>
      </c>
      <c r="AK162" s="26">
        <f t="shared" si="112"/>
        <v>83.965551250628153</v>
      </c>
      <c r="AL162" s="27">
        <f t="shared" si="113"/>
        <v>-8.921668920306883E-6</v>
      </c>
      <c r="AM162" s="26">
        <f t="shared" si="114"/>
        <v>-8.2120853371859967E-2</v>
      </c>
      <c r="AN162" s="26">
        <f t="shared" si="89"/>
        <v>-1.6332835223128238E-5</v>
      </c>
      <c r="AO162" s="26">
        <f t="shared" si="90"/>
        <v>-0.11111204248709881</v>
      </c>
      <c r="AP162" s="26">
        <f t="shared" si="96"/>
        <v>-28.311009029032817</v>
      </c>
      <c r="AQ162" s="26">
        <f t="shared" si="97"/>
        <v>-6.2275363025981143</v>
      </c>
      <c r="AR162" s="25">
        <f t="shared" si="91"/>
        <v>18.562359853877492</v>
      </c>
      <c r="AS162" s="25">
        <f t="shared" si="92"/>
        <v>-26.843517049310353</v>
      </c>
      <c r="AT162" s="56">
        <f t="shared" si="98"/>
        <v>-10.355439119776218</v>
      </c>
      <c r="AU162" s="57">
        <f t="shared" si="124"/>
        <v>-84.608529246623618</v>
      </c>
      <c r="AV162" s="26">
        <f t="shared" si="115"/>
        <v>6.2773860762525939E-11</v>
      </c>
      <c r="AW162" s="26">
        <f t="shared" si="116"/>
        <v>2.1783247824689816E-4</v>
      </c>
      <c r="AX162" s="27">
        <f t="shared" si="117"/>
        <v>-6.2773860762979621E-11</v>
      </c>
      <c r="AY162" s="26">
        <f t="shared" si="118"/>
        <v>-2.1783247824689816E-4</v>
      </c>
      <c r="AZ162" s="28">
        <f t="shared" si="125"/>
        <v>-4.536827165911934E-22</v>
      </c>
      <c r="BA162" s="29">
        <f t="shared" si="126"/>
        <v>0</v>
      </c>
      <c r="BB162" s="5">
        <f t="shared" si="99"/>
        <v>-10.355689791220502</v>
      </c>
      <c r="BC162" s="5">
        <f t="shared" si="100"/>
        <v>-85.097886542693615</v>
      </c>
      <c r="BD162" s="5">
        <f t="shared" si="127"/>
        <v>94.902113457306385</v>
      </c>
      <c r="BE162" s="31"/>
      <c r="BF162" s="40">
        <f t="shared" si="128"/>
        <v>-10</v>
      </c>
      <c r="BG162" s="40">
        <f t="shared" si="129"/>
        <v>-85</v>
      </c>
      <c r="BH162" s="40">
        <f t="shared" si="130"/>
        <v>95</v>
      </c>
      <c r="BL162" s="26">
        <f t="shared" si="93"/>
        <v>-3.9651884504337562E-6</v>
      </c>
      <c r="BM162" s="26">
        <f t="shared" si="94"/>
        <v>-5.4747256408406844E-2</v>
      </c>
      <c r="BO162" s="238" t="str">
        <f t="shared" si="101"/>
        <v>3801.89396320562i</v>
      </c>
      <c r="BP162" s="238" t="str">
        <f t="shared" si="102"/>
        <v>0.999942829285366-0.00758508797025752i</v>
      </c>
      <c r="BQ162" s="238">
        <f t="shared" si="103"/>
        <v>-2.4670625583524483E-4</v>
      </c>
      <c r="BR162" s="238">
        <f t="shared" si="104"/>
        <v>-0.43461003966159034</v>
      </c>
    </row>
    <row r="163" spans="22:70" x14ac:dyDescent="0.3">
      <c r="V163" s="24">
        <v>2.59</v>
      </c>
      <c r="W163" s="30">
        <f t="shared" si="119"/>
        <v>3890.4514499428064</v>
      </c>
      <c r="X163" s="25">
        <f t="shared" si="95"/>
        <v>31.450501351730402</v>
      </c>
      <c r="Y163" s="26">
        <f t="shared" si="105"/>
        <v>-13.686690520385618</v>
      </c>
      <c r="Z163" s="26">
        <f t="shared" si="106"/>
        <v>-78.061904730222921</v>
      </c>
      <c r="AA163" s="26">
        <f t="shared" si="107"/>
        <v>5.3083664286578418E-4</v>
      </c>
      <c r="AB163" s="26">
        <f t="shared" si="108"/>
        <v>-0.63344148140436862</v>
      </c>
      <c r="AC163" s="26">
        <f t="shared" si="120"/>
        <v>1.2559991534756455E-6</v>
      </c>
      <c r="AD163" s="26">
        <f t="shared" si="109"/>
        <v>3.0812372513187976E-2</v>
      </c>
      <c r="AE163" s="26">
        <f t="shared" si="121"/>
        <v>17.764342923986803</v>
      </c>
      <c r="AF163" s="26">
        <f t="shared" si="122"/>
        <v>-78.664533839114114</v>
      </c>
      <c r="AG163" s="26">
        <f t="shared" si="88"/>
        <v>64.037843837695164</v>
      </c>
      <c r="AH163" s="26">
        <f t="shared" si="110"/>
        <v>-112.11459219566144</v>
      </c>
      <c r="AI163" s="26">
        <f t="shared" si="111"/>
        <v>-89.999857965769536</v>
      </c>
      <c r="AJ163" s="26">
        <f t="shared" si="123"/>
        <v>19.763603856209393</v>
      </c>
      <c r="AK163" s="26">
        <f t="shared" si="112"/>
        <v>84.10193259199005</v>
      </c>
      <c r="AL163" s="27">
        <f t="shared" si="113"/>
        <v>-9.3421337705069088E-6</v>
      </c>
      <c r="AM163" s="26">
        <f t="shared" si="114"/>
        <v>-8.4033691063614413E-2</v>
      </c>
      <c r="AN163" s="26">
        <f t="shared" si="89"/>
        <v>-1.7102576517288502E-5</v>
      </c>
      <c r="AO163" s="26">
        <f t="shared" si="90"/>
        <v>-0.11370016771765956</v>
      </c>
      <c r="AP163" s="26">
        <f t="shared" si="96"/>
        <v>-28.313170946467174</v>
      </c>
      <c r="AQ163" s="26">
        <f t="shared" si="97"/>
        <v>-6.0956592325607604</v>
      </c>
      <c r="AR163" s="25">
        <f t="shared" si="91"/>
        <v>18.562359853877492</v>
      </c>
      <c r="AS163" s="25">
        <f t="shared" si="92"/>
        <v>-26.843517049310353</v>
      </c>
      <c r="AT163" s="56">
        <f t="shared" si="98"/>
        <v>-10.548828022480372</v>
      </c>
      <c r="AU163" s="57">
        <f t="shared" si="124"/>
        <v>-84.760193071674877</v>
      </c>
      <c r="AV163" s="26">
        <f t="shared" si="115"/>
        <v>6.5732417429889533E-11</v>
      </c>
      <c r="AW163" s="26">
        <f t="shared" si="116"/>
        <v>2.2290644848114988E-4</v>
      </c>
      <c r="AX163" s="27">
        <f t="shared" si="117"/>
        <v>-6.5732417430386992E-11</v>
      </c>
      <c r="AY163" s="26">
        <f t="shared" si="118"/>
        <v>-2.2290644848114988E-4</v>
      </c>
      <c r="AZ163" s="28">
        <f t="shared" si="125"/>
        <v>-4.9745866557114816E-22</v>
      </c>
      <c r="BA163" s="29">
        <f t="shared" si="126"/>
        <v>0</v>
      </c>
      <c r="BB163" s="5">
        <f t="shared" si="99"/>
        <v>-10.549090507360008</v>
      </c>
      <c r="BC163" s="5">
        <f t="shared" si="100"/>
        <v>-85.260948568348795</v>
      </c>
      <c r="BD163" s="5">
        <f t="shared" si="127"/>
        <v>94.739051431651205</v>
      </c>
      <c r="BE163" s="41"/>
      <c r="BF163" s="40">
        <f t="shared" si="128"/>
        <v>-11</v>
      </c>
      <c r="BG163" s="40">
        <f t="shared" si="129"/>
        <v>-85</v>
      </c>
      <c r="BH163" s="40">
        <f t="shared" si="130"/>
        <v>95</v>
      </c>
      <c r="BL163" s="26">
        <f t="shared" si="93"/>
        <v>-4.1520619345185237E-6</v>
      </c>
      <c r="BM163" s="26">
        <f t="shared" si="94"/>
        <v>-5.6022483025785774E-2</v>
      </c>
      <c r="BO163" s="238" t="str">
        <f t="shared" si="101"/>
        <v>3890.45144994281i</v>
      </c>
      <c r="BP163" s="238" t="str">
        <f t="shared" si="102"/>
        <v>0.999940135072853-0.00776174658668306i</v>
      </c>
      <c r="BQ163" s="238">
        <f t="shared" si="103"/>
        <v>-2.5833281770116709E-4</v>
      </c>
      <c r="BR163" s="238">
        <f t="shared" si="104"/>
        <v>-0.44473301364813483</v>
      </c>
    </row>
    <row r="164" spans="22:70" x14ac:dyDescent="0.3">
      <c r="V164" s="24">
        <v>2.6</v>
      </c>
      <c r="W164" s="32">
        <f t="shared" si="119"/>
        <v>3981.071705534976</v>
      </c>
      <c r="X164" s="25">
        <f t="shared" si="95"/>
        <v>31.450501351730402</v>
      </c>
      <c r="Y164" s="26">
        <f t="shared" si="105"/>
        <v>-13.878318739729053</v>
      </c>
      <c r="Z164" s="26">
        <f t="shared" si="106"/>
        <v>-78.326107510940673</v>
      </c>
      <c r="AA164" s="26">
        <f t="shared" si="107"/>
        <v>5.558526021656765E-4</v>
      </c>
      <c r="AB164" s="26">
        <f t="shared" si="108"/>
        <v>-0.64819498435499645</v>
      </c>
      <c r="AC164" s="26">
        <f t="shared" si="120"/>
        <v>1.3151925617412535E-6</v>
      </c>
      <c r="AD164" s="26">
        <f t="shared" si="109"/>
        <v>3.1530084725039959E-2</v>
      </c>
      <c r="AE164" s="26">
        <f t="shared" si="121"/>
        <v>17.572739779796077</v>
      </c>
      <c r="AF164" s="26">
        <f t="shared" si="122"/>
        <v>-78.94277241057064</v>
      </c>
      <c r="AG164" s="26">
        <f t="shared" si="88"/>
        <v>64.037843837695164</v>
      </c>
      <c r="AH164" s="26">
        <f t="shared" si="110"/>
        <v>-112.31459219566025</v>
      </c>
      <c r="AI164" s="26">
        <f t="shared" si="111"/>
        <v>-89.999861198863343</v>
      </c>
      <c r="AJ164" s="26">
        <f t="shared" si="123"/>
        <v>19.961539373709506</v>
      </c>
      <c r="AK164" s="26">
        <f t="shared" si="112"/>
        <v>84.235274357159568</v>
      </c>
      <c r="AL164" s="27">
        <f t="shared" si="113"/>
        <v>-9.7824144741733329E-6</v>
      </c>
      <c r="AM164" s="26">
        <f t="shared" si="114"/>
        <v>-8.5991084275002724E-2</v>
      </c>
      <c r="AN164" s="26">
        <f t="shared" si="89"/>
        <v>-1.7908594455109224E-5</v>
      </c>
      <c r="AO164" s="26">
        <f t="shared" si="90"/>
        <v>-0.11634857764881608</v>
      </c>
      <c r="AP164" s="26">
        <f t="shared" si="96"/>
        <v>-28.315236675264511</v>
      </c>
      <c r="AQ164" s="26">
        <f t="shared" si="97"/>
        <v>-5.9669265036275938</v>
      </c>
      <c r="AR164" s="25">
        <f t="shared" si="91"/>
        <v>18.562359853877492</v>
      </c>
      <c r="AS164" s="25">
        <f t="shared" si="92"/>
        <v>-26.843517049310353</v>
      </c>
      <c r="AT164" s="56">
        <f t="shared" si="98"/>
        <v>-10.742496895468435</v>
      </c>
      <c r="AU164" s="57">
        <f t="shared" si="124"/>
        <v>-84.909698914198231</v>
      </c>
      <c r="AV164" s="26">
        <f t="shared" si="115"/>
        <v>6.8829837252434701E-11</v>
      </c>
      <c r="AW164" s="26">
        <f t="shared" si="116"/>
        <v>2.2809860666489753E-4</v>
      </c>
      <c r="AX164" s="27">
        <f t="shared" si="117"/>
        <v>-6.8829837252980136E-11</v>
      </c>
      <c r="AY164" s="26">
        <f t="shared" si="118"/>
        <v>-2.2809860666489753E-4</v>
      </c>
      <c r="AZ164" s="28">
        <f t="shared" si="125"/>
        <v>-5.4543514109922376E-22</v>
      </c>
      <c r="BA164" s="29">
        <f t="shared" si="126"/>
        <v>0</v>
      </c>
      <c r="BB164" s="5">
        <f t="shared" si="99"/>
        <v>-10.742771750500108</v>
      </c>
      <c r="BC164" s="5">
        <f t="shared" si="100"/>
        <v>-85.422118081417722</v>
      </c>
      <c r="BD164" s="5">
        <f t="shared" si="127"/>
        <v>94.577881918582278</v>
      </c>
      <c r="BE164" s="31"/>
      <c r="BF164" s="40">
        <f t="shared" si="128"/>
        <v>-11</v>
      </c>
      <c r="BG164" s="40">
        <f t="shared" si="129"/>
        <v>-85</v>
      </c>
      <c r="BH164" s="40">
        <f t="shared" si="130"/>
        <v>95</v>
      </c>
      <c r="BL164" s="26">
        <f t="shared" si="93"/>
        <v>-4.3477424870592969E-6</v>
      </c>
      <c r="BM164" s="26">
        <f t="shared" si="94"/>
        <v>-5.732741342945144E-2</v>
      </c>
      <c r="BO164" s="238" t="str">
        <f t="shared" si="101"/>
        <v>3981.07170553498i</v>
      </c>
      <c r="BP164" s="238" t="str">
        <f t="shared" si="102"/>
        <v>0.999937313901477-0.00794251862491154i</v>
      </c>
      <c r="BQ164" s="238">
        <f t="shared" si="103"/>
        <v>-2.7050728918538648E-4</v>
      </c>
      <c r="BR164" s="238">
        <f t="shared" si="104"/>
        <v>-0.45509175379004579</v>
      </c>
    </row>
    <row r="165" spans="22:70" x14ac:dyDescent="0.3">
      <c r="V165" s="24">
        <v>2.61</v>
      </c>
      <c r="W165" s="30">
        <f t="shared" si="119"/>
        <v>4073.8027780411271</v>
      </c>
      <c r="X165" s="25">
        <f t="shared" si="95"/>
        <v>31.450501351730402</v>
      </c>
      <c r="Y165" s="26">
        <f t="shared" si="105"/>
        <v>-14.070308658136081</v>
      </c>
      <c r="Z165" s="26">
        <f t="shared" si="106"/>
        <v>-78.584783675896247</v>
      </c>
      <c r="AA165" s="26">
        <f t="shared" si="107"/>
        <v>5.8204737286658074E-4</v>
      </c>
      <c r="AB165" s="26">
        <f t="shared" si="108"/>
        <v>-0.66329205153347315</v>
      </c>
      <c r="AC165" s="26">
        <f t="shared" si="120"/>
        <v>1.3771756663036246E-6</v>
      </c>
      <c r="AD165" s="26">
        <f t="shared" si="109"/>
        <v>3.2264514591657273E-2</v>
      </c>
      <c r="AE165" s="26">
        <f t="shared" si="121"/>
        <v>17.380776118142855</v>
      </c>
      <c r="AF165" s="26">
        <f t="shared" si="122"/>
        <v>-79.215811212838062</v>
      </c>
      <c r="AG165" s="26">
        <f t="shared" si="88"/>
        <v>64.037843837695164</v>
      </c>
      <c r="AH165" s="26">
        <f t="shared" si="110"/>
        <v>-112.51459219565909</v>
      </c>
      <c r="AI165" s="26">
        <f t="shared" si="111"/>
        <v>-89.999864358362956</v>
      </c>
      <c r="AJ165" s="26">
        <f t="shared" si="123"/>
        <v>20.159566891683696</v>
      </c>
      <c r="AK165" s="26">
        <f t="shared" si="112"/>
        <v>84.365641464998134</v>
      </c>
      <c r="AL165" s="27">
        <f t="shared" si="113"/>
        <v>-1.0243444921962222E-5</v>
      </c>
      <c r="AM165" s="26">
        <f t="shared" si="114"/>
        <v>-8.7994070823528031E-2</v>
      </c>
      <c r="AN165" s="26">
        <f t="shared" si="89"/>
        <v>-1.8752598686294878E-5</v>
      </c>
      <c r="AO165" s="26">
        <f t="shared" si="90"/>
        <v>-0.1190586764572744</v>
      </c>
      <c r="AP165" s="26">
        <f t="shared" si="96"/>
        <v>-28.317210462323839</v>
      </c>
      <c r="AQ165" s="26">
        <f t="shared" si="97"/>
        <v>-5.8412756406456232</v>
      </c>
      <c r="AR165" s="25">
        <f t="shared" si="91"/>
        <v>18.562359853877492</v>
      </c>
      <c r="AS165" s="25">
        <f t="shared" si="92"/>
        <v>-26.843517049310353</v>
      </c>
      <c r="AT165" s="56">
        <f t="shared" si="98"/>
        <v>-10.936434344180984</v>
      </c>
      <c r="AU165" s="57">
        <f t="shared" si="124"/>
        <v>-85.057086853483682</v>
      </c>
      <c r="AV165" s="26">
        <f t="shared" si="115"/>
        <v>7.2073834849893654E-11</v>
      </c>
      <c r="AW165" s="26">
        <f t="shared" si="116"/>
        <v>2.3341170574913545E-4</v>
      </c>
      <c r="AX165" s="27">
        <f t="shared" si="117"/>
        <v>-7.2073834850491706E-11</v>
      </c>
      <c r="AY165" s="26">
        <f t="shared" si="118"/>
        <v>-2.3341170574913545E-4</v>
      </c>
      <c r="AZ165" s="28">
        <f t="shared" si="125"/>
        <v>-5.9805158287583901E-22</v>
      </c>
      <c r="BA165" s="29">
        <f t="shared" si="126"/>
        <v>0</v>
      </c>
      <c r="BB165" s="5">
        <f t="shared" si="99"/>
        <v>-10.936722152315413</v>
      </c>
      <c r="BC165" s="5">
        <f t="shared" si="100"/>
        <v>-85.58144134275895</v>
      </c>
      <c r="BD165" s="5">
        <f t="shared" si="127"/>
        <v>94.41855865724105</v>
      </c>
      <c r="BE165" s="41"/>
      <c r="BF165" s="40">
        <f t="shared" si="128"/>
        <v>-11</v>
      </c>
      <c r="BG165" s="40">
        <f t="shared" si="129"/>
        <v>-86</v>
      </c>
      <c r="BH165" s="40">
        <f t="shared" si="130"/>
        <v>94</v>
      </c>
      <c r="BL165" s="26">
        <f t="shared" si="93"/>
        <v>-4.5526451698753646E-6</v>
      </c>
      <c r="BM165" s="26">
        <f t="shared" si="94"/>
        <v>-5.8662739505358247E-2</v>
      </c>
      <c r="BO165" s="238" t="str">
        <f t="shared" si="101"/>
        <v>4073.80277804113i</v>
      </c>
      <c r="BP165" s="238" t="str">
        <f t="shared" si="102"/>
        <v>0.999934359789342-0.00812749979258342i</v>
      </c>
      <c r="BQ165" s="238">
        <f t="shared" si="103"/>
        <v>-2.8325548926007223E-4</v>
      </c>
      <c r="BR165" s="238">
        <f t="shared" si="104"/>
        <v>-0.46569174976991357</v>
      </c>
    </row>
    <row r="166" spans="22:70" x14ac:dyDescent="0.3">
      <c r="V166" s="24">
        <v>2.62</v>
      </c>
      <c r="W166" s="32">
        <f t="shared" si="119"/>
        <v>4168.6938347033574</v>
      </c>
      <c r="X166" s="25">
        <f t="shared" si="95"/>
        <v>31.450501351730402</v>
      </c>
      <c r="Y166" s="26">
        <f t="shared" si="105"/>
        <v>-14.26264527359675</v>
      </c>
      <c r="Z166" s="26">
        <f t="shared" si="106"/>
        <v>-78.838028177968283</v>
      </c>
      <c r="AA166" s="26">
        <f t="shared" si="107"/>
        <v>6.0947649573684162E-4</v>
      </c>
      <c r="AB166" s="26">
        <f t="shared" si="108"/>
        <v>-0.67874067921446268</v>
      </c>
      <c r="AC166" s="26">
        <f t="shared" si="120"/>
        <v>1.4420799454166533E-6</v>
      </c>
      <c r="AD166" s="26">
        <f t="shared" si="109"/>
        <v>3.30160515165107E-2</v>
      </c>
      <c r="AE166" s="26">
        <f t="shared" si="121"/>
        <v>17.188466996709334</v>
      </c>
      <c r="AF166" s="26">
        <f t="shared" si="122"/>
        <v>-79.483752805666228</v>
      </c>
      <c r="AG166" s="26">
        <f t="shared" si="88"/>
        <v>64.037843837695164</v>
      </c>
      <c r="AH166" s="26">
        <f t="shared" si="110"/>
        <v>-112.714592195658</v>
      </c>
      <c r="AI166" s="26">
        <f t="shared" si="111"/>
        <v>-89.999867445943551</v>
      </c>
      <c r="AJ166" s="26">
        <f t="shared" si="123"/>
        <v>20.357682349314366</v>
      </c>
      <c r="AK166" s="26">
        <f t="shared" si="112"/>
        <v>84.493097635468658</v>
      </c>
      <c r="AL166" s="27">
        <f t="shared" si="113"/>
        <v>-1.0726203012010542E-5</v>
      </c>
      <c r="AM166" s="26">
        <f t="shared" si="114"/>
        <v>-9.0043712699577103E-2</v>
      </c>
      <c r="AN166" s="26">
        <f t="shared" si="89"/>
        <v>-1.9636379436261822E-5</v>
      </c>
      <c r="AO166" s="26">
        <f t="shared" si="90"/>
        <v>-0.1218319010247612</v>
      </c>
      <c r="AP166" s="26">
        <f t="shared" si="96"/>
        <v>-28.31909637123092</v>
      </c>
      <c r="AQ166" s="26">
        <f t="shared" si="97"/>
        <v>-5.7186454241992308</v>
      </c>
      <c r="AR166" s="25">
        <f t="shared" si="91"/>
        <v>18.562359853877492</v>
      </c>
      <c r="AS166" s="25">
        <f t="shared" si="92"/>
        <v>-26.843517049310353</v>
      </c>
      <c r="AT166" s="56">
        <f t="shared" si="98"/>
        <v>-11.130629374521586</v>
      </c>
      <c r="AU166" s="57">
        <f t="shared" si="124"/>
        <v>-85.202398229865452</v>
      </c>
      <c r="AV166" s="26">
        <f t="shared" si="115"/>
        <v>7.5472124841998581E-11</v>
      </c>
      <c r="AW166" s="26">
        <f t="shared" si="116"/>
        <v>2.3884856280932562E-4</v>
      </c>
      <c r="AX166" s="27">
        <f t="shared" si="117"/>
        <v>-7.5472124842654354E-11</v>
      </c>
      <c r="AY166" s="26">
        <f t="shared" si="118"/>
        <v>-2.3884856280932562E-4</v>
      </c>
      <c r="AZ166" s="28">
        <f t="shared" si="125"/>
        <v>-6.5577327999555497E-22</v>
      </c>
      <c r="BA166" s="29">
        <f t="shared" si="126"/>
        <v>0</v>
      </c>
      <c r="BB166" s="5">
        <f t="shared" si="99"/>
        <v>-11.13093074617959</v>
      </c>
      <c r="BC166" s="5">
        <f t="shared" si="100"/>
        <v>-85.738966018117964</v>
      </c>
      <c r="BD166" s="5">
        <f t="shared" si="127"/>
        <v>94.261033981882036</v>
      </c>
      <c r="BE166" s="31"/>
      <c r="BF166" s="40">
        <f t="shared" si="128"/>
        <v>-11</v>
      </c>
      <c r="BG166" s="40">
        <f t="shared" si="129"/>
        <v>-86</v>
      </c>
      <c r="BH166" s="40">
        <f t="shared" si="130"/>
        <v>94</v>
      </c>
      <c r="BL166" s="26">
        <f t="shared" si="93"/>
        <v>-4.7672046091400763E-6</v>
      </c>
      <c r="BM166" s="26">
        <f t="shared" si="94"/>
        <v>-6.002916925526125E-2</v>
      </c>
      <c r="BO166" s="238" t="str">
        <f t="shared" si="101"/>
        <v>4168.69383470336i</v>
      </c>
      <c r="BP166" s="238" t="str">
        <f t="shared" si="102"/>
        <v>0.999931266472778-0.00831678801905863i</v>
      </c>
      <c r="BQ166" s="238">
        <f t="shared" si="103"/>
        <v>-2.966044533952222E-4</v>
      </c>
      <c r="BR166" s="238">
        <f t="shared" si="104"/>
        <v>-0.47653861899725958</v>
      </c>
    </row>
    <row r="167" spans="22:70" x14ac:dyDescent="0.3">
      <c r="V167" s="24">
        <v>2.63</v>
      </c>
      <c r="W167" s="30">
        <f t="shared" si="119"/>
        <v>4265.7951880159289</v>
      </c>
      <c r="X167" s="25">
        <f t="shared" si="95"/>
        <v>31.450501351730402</v>
      </c>
      <c r="Y167" s="26">
        <f t="shared" si="105"/>
        <v>-14.455314153256595</v>
      </c>
      <c r="Z167" s="26">
        <f t="shared" si="106"/>
        <v>-79.085935692876575</v>
      </c>
      <c r="AA167" s="26">
        <f t="shared" si="107"/>
        <v>6.3819812766809049E-4</v>
      </c>
      <c r="AB167" s="26">
        <f t="shared" si="108"/>
        <v>-0.69454904947476304</v>
      </c>
      <c r="AC167" s="26">
        <f t="shared" si="120"/>
        <v>1.5100430683087027E-6</v>
      </c>
      <c r="AD167" s="26">
        <f t="shared" si="109"/>
        <v>3.3785093973390454E-2</v>
      </c>
      <c r="AE167" s="26">
        <f t="shared" si="121"/>
        <v>16.995826906644542</v>
      </c>
      <c r="AF167" s="26">
        <f t="shared" si="122"/>
        <v>-79.746699648377941</v>
      </c>
      <c r="AG167" s="26">
        <f t="shared" si="88"/>
        <v>64.037843837695164</v>
      </c>
      <c r="AH167" s="26">
        <f t="shared" si="110"/>
        <v>-112.91459219565695</v>
      </c>
      <c r="AI167" s="26">
        <f t="shared" si="111"/>
        <v>-89.99987046324226</v>
      </c>
      <c r="AJ167" s="26">
        <f t="shared" si="123"/>
        <v>20.555881861618907</v>
      </c>
      <c r="AK167" s="26">
        <f t="shared" si="112"/>
        <v>84.617705398977492</v>
      </c>
      <c r="AL167" s="27">
        <f t="shared" si="113"/>
        <v>-1.1231712732921808E-5</v>
      </c>
      <c r="AM167" s="26">
        <f t="shared" si="114"/>
        <v>-9.2141096629407004E-2</v>
      </c>
      <c r="AN167" s="26">
        <f t="shared" si="89"/>
        <v>-2.0561811298002241E-5</v>
      </c>
      <c r="AO167" s="26">
        <f t="shared" si="90"/>
        <v>-0.12466972169964423</v>
      </c>
      <c r="AP167" s="26">
        <f t="shared" si="96"/>
        <v>-28.320898289866911</v>
      </c>
      <c r="AQ167" s="26">
        <f t="shared" si="97"/>
        <v>-5.5989758825938196</v>
      </c>
      <c r="AR167" s="25">
        <f t="shared" si="91"/>
        <v>18.562359853877492</v>
      </c>
      <c r="AS167" s="25">
        <f t="shared" si="92"/>
        <v>-26.843517049310353</v>
      </c>
      <c r="AT167" s="56">
        <f t="shared" si="98"/>
        <v>-11.325071383222369</v>
      </c>
      <c r="AU167" s="57">
        <f t="shared" si="124"/>
        <v>-85.345675530971761</v>
      </c>
      <c r="AV167" s="26">
        <f t="shared" si="115"/>
        <v>7.9028564538615459E-11</v>
      </c>
      <c r="AW167" s="26">
        <f t="shared" si="116"/>
        <v>2.4441206053904568E-4</v>
      </c>
      <c r="AX167" s="27">
        <f t="shared" si="117"/>
        <v>-7.9028564539334499E-11</v>
      </c>
      <c r="AY167" s="26">
        <f t="shared" si="118"/>
        <v>-2.4441206053904568E-4</v>
      </c>
      <c r="AZ167" s="28">
        <f t="shared" si="125"/>
        <v>-7.1903967215879045E-22</v>
      </c>
      <c r="BA167" s="29">
        <f t="shared" si="126"/>
        <v>0</v>
      </c>
      <c r="BB167" s="5">
        <f t="shared" si="99"/>
        <v>-11.325386957589128</v>
      </c>
      <c r="BC167" s="5">
        <f t="shared" si="100"/>
        <v>-85.894741067717206</v>
      </c>
      <c r="BD167" s="5">
        <f t="shared" si="127"/>
        <v>94.105258932282794</v>
      </c>
      <c r="BE167" s="41"/>
      <c r="BF167" s="40">
        <f t="shared" si="128"/>
        <v>-11</v>
      </c>
      <c r="BG167" s="40">
        <f t="shared" si="129"/>
        <v>-86</v>
      </c>
      <c r="BH167" s="40">
        <f t="shared" si="130"/>
        <v>94</v>
      </c>
      <c r="BL167" s="26">
        <f t="shared" si="93"/>
        <v>-4.9918759124638186E-6</v>
      </c>
      <c r="BM167" s="26">
        <f t="shared" si="94"/>
        <v>-6.14274271720796E-2</v>
      </c>
      <c r="BO167" s="238" t="str">
        <f t="shared" si="101"/>
        <v>4265.79518801593i</v>
      </c>
      <c r="BP167" s="238" t="str">
        <f t="shared" si="102"/>
        <v>0.999928027393077-0.00851048350662377i</v>
      </c>
      <c r="BQ167" s="238">
        <f t="shared" si="103"/>
        <v>-3.1058249084776993E-4</v>
      </c>
      <c r="BR167" s="238">
        <f t="shared" si="104"/>
        <v>-0.48763810957336085</v>
      </c>
    </row>
    <row r="168" spans="22:70" x14ac:dyDescent="0.3">
      <c r="V168" s="24">
        <v>2.64</v>
      </c>
      <c r="W168" s="32">
        <f t="shared" si="119"/>
        <v>4365.1583224016622</v>
      </c>
      <c r="X168" s="25">
        <f t="shared" si="95"/>
        <v>31.450501351730402</v>
      </c>
      <c r="Y168" s="26">
        <f t="shared" si="105"/>
        <v>-14.648301416354046</v>
      </c>
      <c r="Z168" s="26">
        <f t="shared" si="106"/>
        <v>-79.32860051756802</v>
      </c>
      <c r="AA168" s="26">
        <f t="shared" si="107"/>
        <v>6.6827316482516853E-4</v>
      </c>
      <c r="AB168" s="26">
        <f t="shared" si="108"/>
        <v>-0.71072553448867515</v>
      </c>
      <c r="AC168" s="26">
        <f t="shared" si="120"/>
        <v>1.5812091921947042E-6</v>
      </c>
      <c r="AD168" s="26">
        <f t="shared" si="109"/>
        <v>3.4572049717677668E-2</v>
      </c>
      <c r="AE168" s="26">
        <f t="shared" si="121"/>
        <v>16.802869789750378</v>
      </c>
      <c r="AF168" s="26">
        <f t="shared" si="122"/>
        <v>-80.004754002339013</v>
      </c>
      <c r="AG168" s="26">
        <f t="shared" si="88"/>
        <v>64.037843837695164</v>
      </c>
      <c r="AH168" s="26">
        <f t="shared" si="110"/>
        <v>-113.11459219565594</v>
      </c>
      <c r="AI168" s="26">
        <f t="shared" si="111"/>
        <v>-89.999873411858843</v>
      </c>
      <c r="AJ168" s="26">
        <f t="shared" si="123"/>
        <v>20.754161712133403</v>
      </c>
      <c r="AK168" s="26">
        <f t="shared" si="112"/>
        <v>84.739526106631217</v>
      </c>
      <c r="AL168" s="27">
        <f t="shared" si="113"/>
        <v>-1.1761046327758878E-5</v>
      </c>
      <c r="AM168" s="26">
        <f t="shared" si="114"/>
        <v>-9.4287334651242422E-2</v>
      </c>
      <c r="AN168" s="26">
        <f t="shared" si="89"/>
        <v>-2.1530857208147051E-5</v>
      </c>
      <c r="AO168" s="26">
        <f t="shared" si="90"/>
        <v>-0.1275736430762836</v>
      </c>
      <c r="AP168" s="26">
        <f t="shared" si="96"/>
        <v>-28.322619937730913</v>
      </c>
      <c r="AQ168" s="26">
        <f t="shared" si="97"/>
        <v>-5.4822082829551517</v>
      </c>
      <c r="AR168" s="25">
        <f t="shared" si="91"/>
        <v>18.562359853877492</v>
      </c>
      <c r="AS168" s="25">
        <f t="shared" si="92"/>
        <v>-26.843517049310353</v>
      </c>
      <c r="AT168" s="56">
        <f t="shared" si="98"/>
        <v>-11.519750147980535</v>
      </c>
      <c r="AU168" s="57">
        <f t="shared" si="124"/>
        <v>-85.486962285294169</v>
      </c>
      <c r="AV168" s="26">
        <f t="shared" si="115"/>
        <v>8.2752797214409574E-11</v>
      </c>
      <c r="AW168" s="26">
        <f t="shared" si="116"/>
        <v>2.5010514877843345E-4</v>
      </c>
      <c r="AX168" s="27">
        <f t="shared" si="117"/>
        <v>-8.2752797215197981E-11</v>
      </c>
      <c r="AY168" s="26">
        <f t="shared" si="118"/>
        <v>-2.5010514877843345E-4</v>
      </c>
      <c r="AZ168" s="28">
        <f t="shared" si="125"/>
        <v>-7.884065213396045E-22</v>
      </c>
      <c r="BA168" s="29">
        <f t="shared" si="126"/>
        <v>0</v>
      </c>
      <c r="BB168" s="5">
        <f t="shared" si="99"/>
        <v>-11.520080594360861</v>
      </c>
      <c r="BC168" s="5">
        <f t="shared" si="100"/>
        <v>-86.048816643242574</v>
      </c>
      <c r="BD168" s="5">
        <f t="shared" si="127"/>
        <v>93.951183356757426</v>
      </c>
      <c r="BE168" s="31"/>
      <c r="BF168" s="40">
        <f t="shared" si="128"/>
        <v>-12</v>
      </c>
      <c r="BG168" s="40">
        <f t="shared" si="129"/>
        <v>-86</v>
      </c>
      <c r="BH168" s="40">
        <f t="shared" si="130"/>
        <v>94</v>
      </c>
      <c r="BL168" s="26">
        <f t="shared" si="93"/>
        <v>-5.2271356332297825E-6</v>
      </c>
      <c r="BM168" s="26">
        <f t="shared" si="94"/>
        <v>-6.2858254624003101E-2</v>
      </c>
      <c r="BO168" s="238" t="str">
        <f t="shared" si="101"/>
        <v>4365.15832240166i</v>
      </c>
      <c r="BP168" s="238" t="str">
        <f t="shared" si="102"/>
        <v>0.999924635682599-0.00870868878285335i</v>
      </c>
      <c r="BQ168" s="238">
        <f t="shared" si="103"/>
        <v>-3.2521924469413536E-4</v>
      </c>
      <c r="BR168" s="238">
        <f t="shared" si="104"/>
        <v>-0.49899610332440286</v>
      </c>
    </row>
    <row r="169" spans="22:70" x14ac:dyDescent="0.3">
      <c r="V169" s="24">
        <v>2.65</v>
      </c>
      <c r="W169" s="30">
        <f t="shared" si="119"/>
        <v>4466.8359215096334</v>
      </c>
      <c r="X169" s="25">
        <f t="shared" si="95"/>
        <v>31.450501351730402</v>
      </c>
      <c r="Y169" s="26">
        <f t="shared" si="105"/>
        <v>-14.84159371726706</v>
      </c>
      <c r="Z169" s="26">
        <f t="shared" si="106"/>
        <v>-79.566116476343041</v>
      </c>
      <c r="AA169" s="26">
        <f t="shared" si="107"/>
        <v>6.9976537159209215E-4</v>
      </c>
      <c r="AB169" s="26">
        <f t="shared" si="108"/>
        <v>-0.72727870092108748</v>
      </c>
      <c r="AC169" s="26">
        <f t="shared" si="120"/>
        <v>1.6557292727887676E-6</v>
      </c>
      <c r="AD169" s="26">
        <f t="shared" si="109"/>
        <v>3.5377336002536189E-2</v>
      </c>
      <c r="AE169" s="26">
        <f t="shared" si="121"/>
        <v>16.609609055564206</v>
      </c>
      <c r="AF169" s="26">
        <f t="shared" si="122"/>
        <v>-80.258017841261591</v>
      </c>
      <c r="AG169" s="26">
        <f t="shared" si="88"/>
        <v>64.037843837695164</v>
      </c>
      <c r="AH169" s="26">
        <f t="shared" si="110"/>
        <v>-113.31459219565501</v>
      </c>
      <c r="AI169" s="26">
        <f t="shared" si="111"/>
        <v>-89.999876293356735</v>
      </c>
      <c r="AJ169" s="26">
        <f t="shared" si="123"/>
        <v>20.952518345874552</v>
      </c>
      <c r="AK169" s="26">
        <f t="shared" si="112"/>
        <v>84.85861994131956</v>
      </c>
      <c r="AL169" s="27">
        <f t="shared" si="113"/>
        <v>-1.2315326580510464E-5</v>
      </c>
      <c r="AM169" s="26">
        <f t="shared" si="114"/>
        <v>-9.6483564704785169E-2</v>
      </c>
      <c r="AN169" s="26">
        <f t="shared" si="89"/>
        <v>-2.2545572613979174E-5</v>
      </c>
      <c r="AO169" s="26">
        <f t="shared" si="90"/>
        <v>-0.13054520479252099</v>
      </c>
      <c r="AP169" s="26">
        <f t="shared" si="96"/>
        <v>-28.324264872984486</v>
      </c>
      <c r="AQ169" s="26">
        <f t="shared" si="97"/>
        <v>-5.3682851215344813</v>
      </c>
      <c r="AR169" s="25">
        <f t="shared" si="91"/>
        <v>18.562359853877492</v>
      </c>
      <c r="AS169" s="25">
        <f t="shared" si="92"/>
        <v>-26.843517049310353</v>
      </c>
      <c r="AT169" s="56">
        <f t="shared" si="98"/>
        <v>-11.71465581742028</v>
      </c>
      <c r="AU169" s="57">
        <f t="shared" si="124"/>
        <v>-85.626302962796075</v>
      </c>
      <c r="AV169" s="26">
        <f t="shared" si="115"/>
        <v>8.6654466144046123E-11</v>
      </c>
      <c r="AW169" s="26">
        <f t="shared" si="116"/>
        <v>2.5593084607822975E-4</v>
      </c>
      <c r="AX169" s="27">
        <f t="shared" si="117"/>
        <v>-8.665446614491063E-11</v>
      </c>
      <c r="AY169" s="26">
        <f t="shared" si="118"/>
        <v>-2.5593084607822975E-4</v>
      </c>
      <c r="AZ169" s="28">
        <f t="shared" si="125"/>
        <v>-8.6450713769448305E-22</v>
      </c>
      <c r="BA169" s="29">
        <f t="shared" si="126"/>
        <v>0</v>
      </c>
      <c r="BB169" s="5">
        <f t="shared" si="99"/>
        <v>-11.715001836657706</v>
      </c>
      <c r="BC169" s="5">
        <f t="shared" si="100"/>
        <v>-86.201243991948118</v>
      </c>
      <c r="BD169" s="5">
        <f t="shared" si="127"/>
        <v>93.798756008051882</v>
      </c>
      <c r="BE169" s="41"/>
      <c r="BF169" s="40">
        <f t="shared" si="128"/>
        <v>-12</v>
      </c>
      <c r="BG169" s="40">
        <f t="shared" si="129"/>
        <v>-86</v>
      </c>
      <c r="BH169" s="40">
        <f t="shared" si="130"/>
        <v>94</v>
      </c>
      <c r="BL169" s="26">
        <f t="shared" si="93"/>
        <v>-5.4734827918258505E-6</v>
      </c>
      <c r="BM169" s="26">
        <f t="shared" si="94"/>
        <v>-6.4322410247543427E-2</v>
      </c>
      <c r="BO169" s="238" t="str">
        <f t="shared" si="101"/>
        <v>4466.83592150963i</v>
      </c>
      <c r="BP169" s="238" t="str">
        <f t="shared" si="102"/>
        <v>0.999921084150233-0.00891150875414923i</v>
      </c>
      <c r="BQ169" s="238">
        <f t="shared" si="103"/>
        <v>-3.4054575463445257E-4</v>
      </c>
      <c r="BR169" s="238">
        <f t="shared" si="104"/>
        <v>-0.51061861890450166</v>
      </c>
    </row>
    <row r="170" spans="22:70" x14ac:dyDescent="0.3">
      <c r="V170" s="24">
        <v>2.66</v>
      </c>
      <c r="W170" s="32">
        <f t="shared" si="119"/>
        <v>4570.8818961487559</v>
      </c>
      <c r="X170" s="25">
        <f t="shared" si="95"/>
        <v>31.450501351730402</v>
      </c>
      <c r="Y170" s="26">
        <f t="shared" si="105"/>
        <v>-15.035178228711034</v>
      </c>
      <c r="Z170" s="26">
        <f t="shared" si="106"/>
        <v>-79.798576834354193</v>
      </c>
      <c r="AA170" s="26">
        <f t="shared" si="107"/>
        <v>7.3274151558281155E-4</v>
      </c>
      <c r="AB170" s="26">
        <f t="shared" si="108"/>
        <v>-0.74421731442040606</v>
      </c>
      <c r="AC170" s="26">
        <f t="shared" si="120"/>
        <v>1.733761372888062E-6</v>
      </c>
      <c r="AD170" s="26">
        <f t="shared" si="109"/>
        <v>3.6201379800140154E-2</v>
      </c>
      <c r="AE170" s="26">
        <f t="shared" si="121"/>
        <v>16.416057598296327</v>
      </c>
      <c r="AF170" s="26">
        <f t="shared" si="122"/>
        <v>-80.506592768974457</v>
      </c>
      <c r="AG170" s="26">
        <f t="shared" si="88"/>
        <v>64.037843837695164</v>
      </c>
      <c r="AH170" s="26">
        <f t="shared" si="110"/>
        <v>-113.5145921956541</v>
      </c>
      <c r="AI170" s="26">
        <f t="shared" si="111"/>
        <v>-89.99987910926373</v>
      </c>
      <c r="AJ170" s="26">
        <f t="shared" si="123"/>
        <v>21.150948362571675</v>
      </c>
      <c r="AK170" s="26">
        <f t="shared" si="112"/>
        <v>84.975045929541693</v>
      </c>
      <c r="AL170" s="27">
        <f t="shared" si="113"/>
        <v>-1.2895729178743873E-5</v>
      </c>
      <c r="AM170" s="26">
        <f t="shared" si="114"/>
        <v>-9.8730951234450082E-2</v>
      </c>
      <c r="AN170" s="26">
        <f t="shared" si="89"/>
        <v>-2.3608109826576912E-5</v>
      </c>
      <c r="AO170" s="26">
        <f t="shared" si="90"/>
        <v>-0.13358598234573102</v>
      </c>
      <c r="AP170" s="26">
        <f t="shared" si="96"/>
        <v>-28.32583649922627</v>
      </c>
      <c r="AQ170" s="26">
        <f t="shared" si="97"/>
        <v>-5.2571501133022185</v>
      </c>
      <c r="AR170" s="25">
        <f t="shared" si="91"/>
        <v>18.562359853877492</v>
      </c>
      <c r="AS170" s="25">
        <f t="shared" si="92"/>
        <v>-26.843517049310353</v>
      </c>
      <c r="AT170" s="56">
        <f t="shared" si="98"/>
        <v>-11.909778900929943</v>
      </c>
      <c r="AU170" s="57">
        <f t="shared" si="124"/>
        <v>-85.763742882276674</v>
      </c>
      <c r="AV170" s="26">
        <f t="shared" si="115"/>
        <v>9.0737428637391042E-11</v>
      </c>
      <c r="AW170" s="26">
        <f t="shared" si="116"/>
        <v>2.6189224130025485E-4</v>
      </c>
      <c r="AX170" s="27">
        <f t="shared" si="117"/>
        <v>-9.073742863833894E-11</v>
      </c>
      <c r="AY170" s="26">
        <f t="shared" si="118"/>
        <v>-2.6189224130025485E-4</v>
      </c>
      <c r="AZ170" s="28">
        <f t="shared" si="125"/>
        <v>-9.4789728319748515E-22</v>
      </c>
      <c r="BA170" s="29">
        <f t="shared" si="126"/>
        <v>0</v>
      </c>
      <c r="BB170" s="5">
        <f t="shared" si="99"/>
        <v>-11.910141226892634</v>
      </c>
      <c r="BC170" s="5">
        <f t="shared" si="100"/>
        <v>-86.352075367596555</v>
      </c>
      <c r="BD170" s="5">
        <f t="shared" si="127"/>
        <v>93.647924632403445</v>
      </c>
      <c r="BE170" s="31"/>
      <c r="BF170" s="40">
        <f t="shared" si="128"/>
        <v>-12</v>
      </c>
      <c r="BG170" s="40">
        <f t="shared" si="129"/>
        <v>-86</v>
      </c>
      <c r="BH170" s="40">
        <f t="shared" si="130"/>
        <v>94</v>
      </c>
      <c r="BL170" s="26">
        <f t="shared" si="93"/>
        <v>-5.7314399180925494E-6</v>
      </c>
      <c r="BM170" s="26">
        <f t="shared" si="94"/>
        <v>-6.5820670349739194E-2</v>
      </c>
      <c r="BO170" s="238" t="str">
        <f t="shared" si="101"/>
        <v>4570.88189614876i</v>
      </c>
      <c r="BP170" s="238" t="str">
        <f t="shared" si="102"/>
        <v>0.999917365266168-0.00911905076048235i</v>
      </c>
      <c r="BQ170" s="238">
        <f t="shared" si="103"/>
        <v>-3.5659452277225052E-4</v>
      </c>
      <c r="BR170" s="238">
        <f t="shared" si="104"/>
        <v>-0.52251181497014443</v>
      </c>
    </row>
    <row r="171" spans="22:70" x14ac:dyDescent="0.3">
      <c r="V171" s="24">
        <v>2.67</v>
      </c>
      <c r="W171" s="30">
        <f t="shared" si="119"/>
        <v>4677.3514128719835</v>
      </c>
      <c r="X171" s="25">
        <f t="shared" si="95"/>
        <v>31.450501351730402</v>
      </c>
      <c r="Y171" s="26">
        <f t="shared" si="105"/>
        <v>-15.229042625125116</v>
      </c>
      <c r="Z171" s="26">
        <f t="shared" si="106"/>
        <v>-80.02607421811463</v>
      </c>
      <c r="AA171" s="26">
        <f t="shared" si="107"/>
        <v>7.6727150899504244E-4</v>
      </c>
      <c r="AB171" s="26">
        <f t="shared" si="108"/>
        <v>-0.76155034421346512</v>
      </c>
      <c r="AC171" s="26">
        <f t="shared" si="120"/>
        <v>1.8154710133870081E-6</v>
      </c>
      <c r="AD171" s="26">
        <f t="shared" si="109"/>
        <v>3.7044618028054081E-2</v>
      </c>
      <c r="AE171" s="26">
        <f t="shared" si="121"/>
        <v>16.222227813585292</v>
      </c>
      <c r="AF171" s="26">
        <f t="shared" si="122"/>
        <v>-80.750579944300043</v>
      </c>
      <c r="AG171" s="26">
        <f t="shared" si="88"/>
        <v>64.037843837695164</v>
      </c>
      <c r="AH171" s="26">
        <f t="shared" si="110"/>
        <v>-113.71459219565322</v>
      </c>
      <c r="AI171" s="26">
        <f t="shared" si="111"/>
        <v>-89.999881861072836</v>
      </c>
      <c r="AJ171" s="26">
        <f t="shared" si="123"/>
        <v>21.349448510160499</v>
      </c>
      <c r="AK171" s="26">
        <f t="shared" si="112"/>
        <v>85.088861953898387</v>
      </c>
      <c r="AL171" s="27">
        <f t="shared" si="113"/>
        <v>-1.350348522573344E-5</v>
      </c>
      <c r="AM171" s="26">
        <f t="shared" si="114"/>
        <v>-0.10103068580664508</v>
      </c>
      <c r="AN171" s="26">
        <f t="shared" si="89"/>
        <v>-2.4720722598662015E-5</v>
      </c>
      <c r="AO171" s="26">
        <f t="shared" si="90"/>
        <v>-0.13669758792786516</v>
      </c>
      <c r="AP171" s="26">
        <f t="shared" si="96"/>
        <v>-28.327338072005386</v>
      </c>
      <c r="AQ171" s="26">
        <f t="shared" si="97"/>
        <v>-5.1487481809089592</v>
      </c>
      <c r="AR171" s="25">
        <f t="shared" si="91"/>
        <v>18.562359853877492</v>
      </c>
      <c r="AS171" s="25">
        <f t="shared" si="92"/>
        <v>-26.843517049310353</v>
      </c>
      <c r="AT171" s="56">
        <f t="shared" si="98"/>
        <v>-12.105110258420094</v>
      </c>
      <c r="AU171" s="57">
        <f t="shared" si="124"/>
        <v>-85.899328125208996</v>
      </c>
      <c r="AV171" s="26">
        <f t="shared" si="115"/>
        <v>9.5013256624042602E-11</v>
      </c>
      <c r="AW171" s="26">
        <f t="shared" si="116"/>
        <v>2.6799249525516293E-4</v>
      </c>
      <c r="AX171" s="27">
        <f t="shared" si="117"/>
        <v>-9.5013256625081941E-11</v>
      </c>
      <c r="AY171" s="26">
        <f t="shared" si="118"/>
        <v>-2.6799249525516293E-4</v>
      </c>
      <c r="AZ171" s="28">
        <f t="shared" si="125"/>
        <v>-1.0393395149758081E-21</v>
      </c>
      <c r="BA171" s="29">
        <f t="shared" si="126"/>
        <v>0</v>
      </c>
      <c r="BB171" s="5">
        <f t="shared" si="99"/>
        <v>-12.105489659556753</v>
      </c>
      <c r="BC171" s="5">
        <f t="shared" si="100"/>
        <v>-86.501363947956392</v>
      </c>
      <c r="BD171" s="5">
        <f t="shared" si="127"/>
        <v>93.498636052043608</v>
      </c>
      <c r="BE171" s="41"/>
      <c r="BF171" s="40">
        <f t="shared" si="128"/>
        <v>-12</v>
      </c>
      <c r="BG171" s="40">
        <f t="shared" si="129"/>
        <v>-87</v>
      </c>
      <c r="BH171" s="40">
        <f t="shared" si="130"/>
        <v>93</v>
      </c>
      <c r="BL171" s="26">
        <f t="shared" si="93"/>
        <v>-6.0015541718825111E-6</v>
      </c>
      <c r="BM171" s="26">
        <f t="shared" si="94"/>
        <v>-6.7353829319727443E-2</v>
      </c>
      <c r="BO171" s="238" t="str">
        <f t="shared" si="101"/>
        <v>4677.35141287198i</v>
      </c>
      <c r="BP171" s="238" t="str">
        <f t="shared" si="102"/>
        <v>0.999913471145955-0.00933142463136194i</v>
      </c>
      <c r="BQ171" s="238">
        <f t="shared" si="103"/>
        <v>-3.7339958248563016E-4</v>
      </c>
      <c r="BR171" s="238">
        <f t="shared" si="104"/>
        <v>-0.53468199342767164</v>
      </c>
    </row>
    <row r="172" spans="22:70" x14ac:dyDescent="0.3">
      <c r="V172" s="24">
        <v>2.68</v>
      </c>
      <c r="W172" s="32">
        <f t="shared" si="119"/>
        <v>4786.3009232263885</v>
      </c>
      <c r="X172" s="25">
        <f t="shared" si="95"/>
        <v>31.450501351730402</v>
      </c>
      <c r="Y172" s="26">
        <f t="shared" si="105"/>
        <v>-15.423175066279766</v>
      </c>
      <c r="Z172" s="26">
        <f t="shared" si="106"/>
        <v>-80.248700542661368</v>
      </c>
      <c r="AA172" s="26">
        <f t="shared" si="107"/>
        <v>8.0342855660844815E-4</v>
      </c>
      <c r="AB172" s="26">
        <f t="shared" si="108"/>
        <v>-0.7792869678046167</v>
      </c>
      <c r="AC172" s="26">
        <f t="shared" si="120"/>
        <v>1.9010315069334886E-6</v>
      </c>
      <c r="AD172" s="26">
        <f t="shared" si="109"/>
        <v>3.7907497780886104E-2</v>
      </c>
      <c r="AE172" s="26">
        <f t="shared" si="121"/>
        <v>16.028131615038749</v>
      </c>
      <c r="AF172" s="26">
        <f t="shared" si="122"/>
        <v>-80.990080012685098</v>
      </c>
      <c r="AG172" s="26">
        <f t="shared" si="88"/>
        <v>64.037843837695164</v>
      </c>
      <c r="AH172" s="26">
        <f t="shared" si="110"/>
        <v>-113.9145921956524</v>
      </c>
      <c r="AI172" s="26">
        <f t="shared" si="111"/>
        <v>-89.999884550243152</v>
      </c>
      <c r="AJ172" s="26">
        <f t="shared" si="123"/>
        <v>21.548015678530739</v>
      </c>
      <c r="AK172" s="26">
        <f t="shared" si="112"/>
        <v>85.200124766177751</v>
      </c>
      <c r="AL172" s="27">
        <f t="shared" si="113"/>
        <v>-1.4139883841312399E-5</v>
      </c>
      <c r="AM172" s="26">
        <f t="shared" si="114"/>
        <v>-0.10338398774142424</v>
      </c>
      <c r="AN172" s="26">
        <f t="shared" si="89"/>
        <v>-2.5885770889545063E-5</v>
      </c>
      <c r="AO172" s="26">
        <f t="shared" si="90"/>
        <v>-0.13988167127993098</v>
      </c>
      <c r="AP172" s="26">
        <f t="shared" si="96"/>
        <v>-28.328772705081231</v>
      </c>
      <c r="AQ172" s="26">
        <f t="shared" si="97"/>
        <v>-5.0430254430867567</v>
      </c>
      <c r="AR172" s="25">
        <f t="shared" si="91"/>
        <v>18.562359853877492</v>
      </c>
      <c r="AS172" s="25">
        <f t="shared" si="92"/>
        <v>-26.843517049310353</v>
      </c>
      <c r="AT172" s="56">
        <f t="shared" si="98"/>
        <v>-12.300641090042483</v>
      </c>
      <c r="AU172" s="57">
        <f t="shared" si="124"/>
        <v>-86.03310545577186</v>
      </c>
      <c r="AV172" s="26">
        <f t="shared" si="115"/>
        <v>9.9491593378665932E-11</v>
      </c>
      <c r="AW172" s="26">
        <f t="shared" si="116"/>
        <v>2.7423484237834741E-4</v>
      </c>
      <c r="AX172" s="27">
        <f t="shared" si="117"/>
        <v>-9.9491593379805554E-11</v>
      </c>
      <c r="AY172" s="26">
        <f t="shared" si="118"/>
        <v>-2.7423484237834741E-4</v>
      </c>
      <c r="AZ172" s="28">
        <f t="shared" si="125"/>
        <v>-1.1396222395507916E-21</v>
      </c>
      <c r="BA172" s="29">
        <f t="shared" si="126"/>
        <v>0</v>
      </c>
      <c r="BB172" s="5">
        <f t="shared" si="99"/>
        <v>-12.301038371011559</v>
      </c>
      <c r="BC172" s="5">
        <f t="shared" si="100"/>
        <v>-86.649163758577203</v>
      </c>
      <c r="BD172" s="5">
        <f t="shared" si="127"/>
        <v>93.350836241422797</v>
      </c>
      <c r="BE172" s="31"/>
      <c r="BF172" s="40">
        <f t="shared" si="128"/>
        <v>-12</v>
      </c>
      <c r="BG172" s="40">
        <f t="shared" si="129"/>
        <v>-87</v>
      </c>
      <c r="BH172" s="40">
        <f t="shared" si="130"/>
        <v>93</v>
      </c>
      <c r="BL172" s="26">
        <f t="shared" si="93"/>
        <v>-6.2843985021940783E-6</v>
      </c>
      <c r="BM172" s="26">
        <f t="shared" si="94"/>
        <v>-6.892270004990074E-2</v>
      </c>
      <c r="BO172" s="238" t="str">
        <f t="shared" si="101"/>
        <v>4786.30092322639i</v>
      </c>
      <c r="BP172" s="238" t="str">
        <f t="shared" si="102"/>
        <v>0.999909393533809-0.0095487427430574i</v>
      </c>
      <c r="BQ172" s="238">
        <f t="shared" si="103"/>
        <v>-3.9099657057448665E-4</v>
      </c>
      <c r="BR172" s="238">
        <f t="shared" si="104"/>
        <v>-0.54713560275544382</v>
      </c>
    </row>
    <row r="173" spans="22:70" x14ac:dyDescent="0.3">
      <c r="V173" s="24">
        <v>2.69</v>
      </c>
      <c r="W173" s="30">
        <f t="shared" si="119"/>
        <v>4897.7881936844624</v>
      </c>
      <c r="X173" s="25">
        <f t="shared" si="95"/>
        <v>31.450501351730402</v>
      </c>
      <c r="Y173" s="26">
        <f t="shared" si="105"/>
        <v>-15.617564181134025</v>
      </c>
      <c r="Z173" s="26">
        <f t="shared" si="106"/>
        <v>-80.466546945025698</v>
      </c>
      <c r="AA173" s="26">
        <f t="shared" si="107"/>
        <v>8.412893107398883E-4</v>
      </c>
      <c r="AB173" s="26">
        <f t="shared" si="108"/>
        <v>-0.7974365757812002</v>
      </c>
      <c r="AC173" s="26">
        <f t="shared" si="120"/>
        <v>1.9906243398013194E-6</v>
      </c>
      <c r="AD173" s="26">
        <f t="shared" si="109"/>
        <v>3.8790476567336057E-2</v>
      </c>
      <c r="AE173" s="26">
        <f t="shared" si="121"/>
        <v>15.833780450531457</v>
      </c>
      <c r="AF173" s="26">
        <f t="shared" si="122"/>
        <v>-81.22519304423956</v>
      </c>
      <c r="AG173" s="26">
        <f t="shared" si="88"/>
        <v>64.037843837695164</v>
      </c>
      <c r="AH173" s="26">
        <f t="shared" si="110"/>
        <v>-114.1145921956516</v>
      </c>
      <c r="AI173" s="26">
        <f t="shared" si="111"/>
        <v>-89.999887178200453</v>
      </c>
      <c r="AJ173" s="26">
        <f t="shared" si="123"/>
        <v>21.746646893519021</v>
      </c>
      <c r="AK173" s="26">
        <f t="shared" si="112"/>
        <v>85.308890000967438</v>
      </c>
      <c r="AL173" s="27">
        <f t="shared" si="113"/>
        <v>-1.4806274900629443E-5</v>
      </c>
      <c r="AM173" s="26">
        <f t="shared" si="114"/>
        <v>-0.10579210475884465</v>
      </c>
      <c r="AN173" s="26">
        <f t="shared" si="89"/>
        <v>-2.7105725878887033E-5</v>
      </c>
      <c r="AO173" s="26">
        <f t="shared" si="90"/>
        <v>-0.14313992056635441</v>
      </c>
      <c r="AP173" s="26">
        <f t="shared" si="96"/>
        <v>-28.33014337643819</v>
      </c>
      <c r="AQ173" s="26">
        <f t="shared" si="97"/>
        <v>-4.939929202558214</v>
      </c>
      <c r="AR173" s="25">
        <f t="shared" si="91"/>
        <v>18.562359853877492</v>
      </c>
      <c r="AS173" s="25">
        <f t="shared" si="92"/>
        <v>-26.843517049310353</v>
      </c>
      <c r="AT173" s="56">
        <f t="shared" si="98"/>
        <v>-12.496362925906734</v>
      </c>
      <c r="AU173" s="57">
        <f t="shared" si="124"/>
        <v>-86.165122246797779</v>
      </c>
      <c r="AV173" s="26">
        <f t="shared" si="115"/>
        <v>1.0418015352099304E-10</v>
      </c>
      <c r="AW173" s="26">
        <f t="shared" si="116"/>
        <v>2.8062259244487881E-4</v>
      </c>
      <c r="AX173" s="27">
        <f t="shared" si="117"/>
        <v>-1.0418015352224259E-10</v>
      </c>
      <c r="AY173" s="26">
        <f t="shared" si="118"/>
        <v>-2.8062259244487881E-4</v>
      </c>
      <c r="AZ173" s="28">
        <f t="shared" si="125"/>
        <v>-1.2495467881408463E-21</v>
      </c>
      <c r="BA173" s="29">
        <f t="shared" si="126"/>
        <v>0</v>
      </c>
      <c r="BB173" s="5">
        <f t="shared" si="99"/>
        <v>-12.49677892928233</v>
      </c>
      <c r="BC173" s="5">
        <f t="shared" si="100"/>
        <v>-86.795529602566972</v>
      </c>
      <c r="BD173" s="5">
        <f t="shared" si="127"/>
        <v>93.204470397433028</v>
      </c>
      <c r="BE173" s="41"/>
      <c r="BF173" s="40">
        <f t="shared" si="128"/>
        <v>-12</v>
      </c>
      <c r="BG173" s="40">
        <f t="shared" si="129"/>
        <v>-87</v>
      </c>
      <c r="BH173" s="40">
        <f t="shared" si="130"/>
        <v>93</v>
      </c>
      <c r="BL173" s="26">
        <f t="shared" si="93"/>
        <v>-6.5805728545224272E-6</v>
      </c>
      <c r="BM173" s="26">
        <f t="shared" si="94"/>
        <v>-7.0528114366870676E-2</v>
      </c>
      <c r="BO173" s="238" t="str">
        <f t="shared" si="101"/>
        <v>4897.78819368446i</v>
      </c>
      <c r="BP173" s="238" t="str">
        <f t="shared" si="102"/>
        <v>0.999905123785139-0.00977112007709786i</v>
      </c>
      <c r="BQ173" s="238">
        <f t="shared" si="103"/>
        <v>-4.0942280274202509E-4</v>
      </c>
      <c r="BR173" s="238">
        <f t="shared" si="104"/>
        <v>-0.55987924140232237</v>
      </c>
    </row>
    <row r="174" spans="22:70" x14ac:dyDescent="0.3">
      <c r="V174" s="24">
        <v>2.7</v>
      </c>
      <c r="W174" s="32">
        <f t="shared" si="119"/>
        <v>5011.8723362727269</v>
      </c>
      <c r="X174" s="25">
        <f t="shared" si="95"/>
        <v>31.450501351730402</v>
      </c>
      <c r="Y174" s="26">
        <f t="shared" si="105"/>
        <v>-15.812199051967742</v>
      </c>
      <c r="Z174" s="26">
        <f t="shared" si="106"/>
        <v>-80.679703723673541</v>
      </c>
      <c r="AA174" s="26">
        <f t="shared" si="107"/>
        <v>8.8093403348563906E-4</v>
      </c>
      <c r="AB174" s="26">
        <f t="shared" si="108"/>
        <v>-0.81600877672768146</v>
      </c>
      <c r="AC174" s="26">
        <f t="shared" si="120"/>
        <v>2.0844395518339525E-6</v>
      </c>
      <c r="AD174" s="26">
        <f t="shared" si="109"/>
        <v>3.9694022552765669E-2</v>
      </c>
      <c r="AE174" s="26">
        <f t="shared" si="121"/>
        <v>15.639185318235699</v>
      </c>
      <c r="AF174" s="26">
        <f t="shared" si="122"/>
        <v>-81.45601847784846</v>
      </c>
      <c r="AG174" s="26">
        <f t="shared" si="88"/>
        <v>64.037843837695164</v>
      </c>
      <c r="AH174" s="26">
        <f t="shared" si="110"/>
        <v>-114.31459219565085</v>
      </c>
      <c r="AI174" s="26">
        <f t="shared" si="111"/>
        <v>-89.999889746338141</v>
      </c>
      <c r="AJ174" s="26">
        <f t="shared" si="123"/>
        <v>21.945339311139605</v>
      </c>
      <c r="AK174" s="26">
        <f t="shared" si="112"/>
        <v>85.41521218973044</v>
      </c>
      <c r="AL174" s="27">
        <f t="shared" si="113"/>
        <v>-1.5504071894416963E-5</v>
      </c>
      <c r="AM174" s="26">
        <f t="shared" si="114"/>
        <v>-0.10825631364037373</v>
      </c>
      <c r="AN174" s="26">
        <f t="shared" si="89"/>
        <v>-2.8383175209027987E-5</v>
      </c>
      <c r="AO174" s="26">
        <f t="shared" si="90"/>
        <v>-0.14647406326969306</v>
      </c>
      <c r="AP174" s="26">
        <f t="shared" si="96"/>
        <v>-28.331452934063179</v>
      </c>
      <c r="AQ174" s="26">
        <f t="shared" si="97"/>
        <v>-4.8394079335177684</v>
      </c>
      <c r="AR174" s="25">
        <f t="shared" si="91"/>
        <v>18.562359853877492</v>
      </c>
      <c r="AS174" s="25">
        <f t="shared" si="92"/>
        <v>-26.843517049310353</v>
      </c>
      <c r="AT174" s="56">
        <f t="shared" si="98"/>
        <v>-12.692267615827481</v>
      </c>
      <c r="AU174" s="57">
        <f t="shared" si="124"/>
        <v>-86.295426411366222</v>
      </c>
      <c r="AV174" s="26">
        <f t="shared" si="115"/>
        <v>1.0908858032568902E-10</v>
      </c>
      <c r="AW174" s="26">
        <f t="shared" si="116"/>
        <v>2.8715913232439454E-4</v>
      </c>
      <c r="AX174" s="27">
        <f t="shared" si="117"/>
        <v>-1.0908858032705909E-10</v>
      </c>
      <c r="AY174" s="26">
        <f t="shared" si="118"/>
        <v>-2.8715913232439454E-4</v>
      </c>
      <c r="AZ174" s="28">
        <f t="shared" si="125"/>
        <v>-1.3700695883292367E-21</v>
      </c>
      <c r="BA174" s="29">
        <f t="shared" si="126"/>
        <v>0</v>
      </c>
      <c r="BB174" s="5">
        <f t="shared" si="99"/>
        <v>-12.692703223885626</v>
      </c>
      <c r="BC174" s="5">
        <f t="shared" si="100"/>
        <v>-86.940516996102915</v>
      </c>
      <c r="BD174" s="5">
        <f t="shared" si="127"/>
        <v>93.059483003897085</v>
      </c>
      <c r="BE174" s="31"/>
      <c r="BF174" s="40">
        <f t="shared" si="128"/>
        <v>-13</v>
      </c>
      <c r="BG174" s="40">
        <f t="shared" si="129"/>
        <v>-87</v>
      </c>
      <c r="BH174" s="40">
        <f t="shared" si="130"/>
        <v>93</v>
      </c>
      <c r="BL174" s="26">
        <f t="shared" si="93"/>
        <v>-6.8907054515008721E-6</v>
      </c>
      <c r="BM174" s="26">
        <f t="shared" si="94"/>
        <v>-7.2170923472469353E-2</v>
      </c>
      <c r="BO174" s="238" t="str">
        <f t="shared" si="101"/>
        <v>5011.87233627273i</v>
      </c>
      <c r="BP174" s="238" t="str">
        <f t="shared" si="102"/>
        <v>0.999900652848244-0.00999867428007608i</v>
      </c>
      <c r="BQ174" s="238">
        <f t="shared" si="103"/>
        <v>-4.2871735269451911E-4</v>
      </c>
      <c r="BR174" s="238">
        <f t="shared" si="104"/>
        <v>-0.572919661264227</v>
      </c>
    </row>
    <row r="175" spans="22:70" x14ac:dyDescent="0.3">
      <c r="V175" s="24">
        <v>2.71</v>
      </c>
      <c r="W175" s="30">
        <f t="shared" si="119"/>
        <v>5128.6138399136516</v>
      </c>
      <c r="X175" s="25">
        <f t="shared" si="95"/>
        <v>31.450501351730402</v>
      </c>
      <c r="Y175" s="26">
        <f t="shared" si="105"/>
        <v>-16.007069198809695</v>
      </c>
      <c r="Z175" s="26">
        <f t="shared" si="106"/>
        <v>-80.888260283586675</v>
      </c>
      <c r="AA175" s="26">
        <f t="shared" si="107"/>
        <v>9.224467665706796E-4</v>
      </c>
      <c r="AB175" s="26">
        <f t="shared" si="108"/>
        <v>-0.83501340225072407</v>
      </c>
      <c r="AC175" s="26">
        <f t="shared" si="120"/>
        <v>2.1826761376032569E-6</v>
      </c>
      <c r="AD175" s="26">
        <f t="shared" si="109"/>
        <v>4.0618614807417512E-2</v>
      </c>
      <c r="AE175" s="26">
        <f t="shared" si="121"/>
        <v>15.444356782363416</v>
      </c>
      <c r="AF175" s="26">
        <f t="shared" si="122"/>
        <v>-81.682655071029984</v>
      </c>
      <c r="AG175" s="26">
        <f t="shared" si="88"/>
        <v>64.037843837695164</v>
      </c>
      <c r="AH175" s="26">
        <f t="shared" si="110"/>
        <v>-114.51459219565011</v>
      </c>
      <c r="AI175" s="26">
        <f t="shared" si="111"/>
        <v>-89.999892256017887</v>
      </c>
      <c r="AJ175" s="26">
        <f t="shared" si="123"/>
        <v>22.144090212044468</v>
      </c>
      <c r="AK175" s="26">
        <f t="shared" si="112"/>
        <v>85.519144775286023</v>
      </c>
      <c r="AL175" s="27">
        <f t="shared" si="113"/>
        <v>-1.6234754925236501E-5</v>
      </c>
      <c r="AM175" s="26">
        <f t="shared" si="114"/>
        <v>-0.1107779209056918</v>
      </c>
      <c r="AN175" s="26">
        <f t="shared" si="89"/>
        <v>-2.9720828469385529E-5</v>
      </c>
      <c r="AO175" s="26">
        <f t="shared" si="90"/>
        <v>-0.14988586710616578</v>
      </c>
      <c r="AP175" s="26">
        <f t="shared" si="96"/>
        <v>-28.332704101493871</v>
      </c>
      <c r="AQ175" s="26">
        <f t="shared" si="97"/>
        <v>-4.7414112687437218</v>
      </c>
      <c r="AR175" s="25">
        <f t="shared" si="91"/>
        <v>18.562359853877492</v>
      </c>
      <c r="AS175" s="25">
        <f t="shared" si="92"/>
        <v>-26.843517049310353</v>
      </c>
      <c r="AT175" s="56">
        <f t="shared" si="98"/>
        <v>-12.888347319130455</v>
      </c>
      <c r="AU175" s="57">
        <f t="shared" si="124"/>
        <v>-86.424066339773702</v>
      </c>
      <c r="AV175" s="26">
        <f t="shared" si="115"/>
        <v>1.1423037437728504E-10</v>
      </c>
      <c r="AW175" s="26">
        <f t="shared" si="116"/>
        <v>2.9384792777685872E-4</v>
      </c>
      <c r="AX175" s="27">
        <f t="shared" si="117"/>
        <v>-1.1423037437878731E-10</v>
      </c>
      <c r="AY175" s="26">
        <f t="shared" si="118"/>
        <v>-2.9384792777685872E-4</v>
      </c>
      <c r="AZ175" s="28">
        <f t="shared" si="125"/>
        <v>-1.5022763146699385E-21</v>
      </c>
      <c r="BA175" s="29">
        <f t="shared" si="126"/>
        <v>0</v>
      </c>
      <c r="BB175" s="5">
        <f t="shared" si="99"/>
        <v>-12.888803455719492</v>
      </c>
      <c r="BC175" s="5">
        <f t="shared" si="100"/>
        <v>-87.08418210940917</v>
      </c>
      <c r="BD175" s="5">
        <f t="shared" si="127"/>
        <v>92.91581789059083</v>
      </c>
      <c r="BE175" s="41"/>
      <c r="BF175" s="40">
        <f t="shared" si="128"/>
        <v>-13</v>
      </c>
      <c r="BG175" s="40">
        <f t="shared" si="129"/>
        <v>-87</v>
      </c>
      <c r="BH175" s="40">
        <f t="shared" si="130"/>
        <v>93</v>
      </c>
      <c r="BL175" s="26">
        <f t="shared" si="93"/>
        <v>-7.215454126581558E-6</v>
      </c>
      <c r="BM175" s="26">
        <f t="shared" si="94"/>
        <v>-7.3851998395018784E-2</v>
      </c>
      <c r="BO175" s="238" t="str">
        <f t="shared" si="101"/>
        <v>5128.61383991365i</v>
      </c>
      <c r="BP175" s="238" t="str">
        <f t="shared" si="102"/>
        <v>0.999895971245161-0.010231525724782i</v>
      </c>
      <c r="BQ175" s="238">
        <f t="shared" si="103"/>
        <v>-4.4892113491088836E-4</v>
      </c>
      <c r="BR175" s="238">
        <f t="shared" si="104"/>
        <v>-0.58626377124044815</v>
      </c>
    </row>
    <row r="176" spans="22:70" x14ac:dyDescent="0.3">
      <c r="V176" s="24">
        <v>2.72</v>
      </c>
      <c r="W176" s="32">
        <f t="shared" si="119"/>
        <v>5248.0746024977288</v>
      </c>
      <c r="X176" s="25">
        <f t="shared" si="95"/>
        <v>31.450501351730402</v>
      </c>
      <c r="Y176" s="26">
        <f t="shared" si="105"/>
        <v>-16.202164564180205</v>
      </c>
      <c r="Z176" s="26">
        <f t="shared" si="106"/>
        <v>-81.092305086667849</v>
      </c>
      <c r="AA176" s="26">
        <f t="shared" si="107"/>
        <v>9.6591550920015375E-4</v>
      </c>
      <c r="AB176" s="26">
        <f t="shared" si="108"/>
        <v>-0.8544605121175588</v>
      </c>
      <c r="AC176" s="26">
        <f t="shared" si="120"/>
        <v>2.2855424687833622E-6</v>
      </c>
      <c r="AD176" s="26">
        <f t="shared" si="109"/>
        <v>4.1564743560416187E-2</v>
      </c>
      <c r="AE176" s="26">
        <f t="shared" si="121"/>
        <v>15.249304988601866</v>
      </c>
      <c r="AF176" s="26">
        <f t="shared" si="122"/>
        <v>-81.90520085522499</v>
      </c>
      <c r="AG176" s="26">
        <f t="shared" si="88"/>
        <v>64.037843837695164</v>
      </c>
      <c r="AH176" s="26">
        <f t="shared" si="110"/>
        <v>-114.71459219564943</v>
      </c>
      <c r="AI176" s="26">
        <f t="shared" si="111"/>
        <v>-89.999894708570352</v>
      </c>
      <c r="AJ176" s="26">
        <f t="shared" si="123"/>
        <v>22.342896996205525</v>
      </c>
      <c r="AK176" s="26">
        <f t="shared" si="112"/>
        <v>85.620740126641991</v>
      </c>
      <c r="AL176" s="27">
        <f t="shared" si="113"/>
        <v>-1.6999873855131354E-5</v>
      </c>
      <c r="AM176" s="26">
        <f t="shared" si="114"/>
        <v>-0.11335826350525301</v>
      </c>
      <c r="AN176" s="26">
        <f t="shared" si="89"/>
        <v>-3.1121522943176218E-5</v>
      </c>
      <c r="AO176" s="26">
        <f t="shared" si="90"/>
        <v>-0.15337714096248925</v>
      </c>
      <c r="AP176" s="26">
        <f t="shared" si="96"/>
        <v>-28.33389948314554</v>
      </c>
      <c r="AQ176" s="26">
        <f t="shared" si="97"/>
        <v>-4.6458899863961038</v>
      </c>
      <c r="AR176" s="25">
        <f t="shared" si="91"/>
        <v>18.562359853877492</v>
      </c>
      <c r="AS176" s="25">
        <f t="shared" si="92"/>
        <v>-26.843517049310353</v>
      </c>
      <c r="AT176" s="56">
        <f t="shared" si="98"/>
        <v>-13.084594494543675</v>
      </c>
      <c r="AU176" s="57">
        <f t="shared" si="124"/>
        <v>-86.55109084162109</v>
      </c>
      <c r="AV176" s="26">
        <f t="shared" si="115"/>
        <v>1.196151789504461E-10</v>
      </c>
      <c r="AW176" s="26">
        <f t="shared" si="116"/>
        <v>3.0069252529015645E-4</v>
      </c>
      <c r="AX176" s="27">
        <f t="shared" si="117"/>
        <v>-1.1961517895209336E-10</v>
      </c>
      <c r="AY176" s="26">
        <f t="shared" si="118"/>
        <v>-3.0069252529015645E-4</v>
      </c>
      <c r="AZ176" s="28">
        <f t="shared" si="125"/>
        <v>-1.6472526417169278E-21</v>
      </c>
      <c r="BA176" s="29">
        <f t="shared" si="126"/>
        <v>0</v>
      </c>
      <c r="BB176" s="5">
        <f t="shared" si="99"/>
        <v>-13.085072127042693</v>
      </c>
      <c r="BC176" s="5">
        <f t="shared" si="100"/>
        <v>-87.226581712943755</v>
      </c>
      <c r="BD176" s="5">
        <f t="shared" si="127"/>
        <v>92.773418287056245</v>
      </c>
      <c r="BE176" s="31"/>
      <c r="BF176" s="40">
        <f t="shared" si="128"/>
        <v>-13</v>
      </c>
      <c r="BG176" s="40">
        <f t="shared" si="129"/>
        <v>-87</v>
      </c>
      <c r="BH176" s="40">
        <f t="shared" si="130"/>
        <v>93</v>
      </c>
      <c r="BL176" s="26">
        <f t="shared" si="93"/>
        <v>-7.5555077068983612E-6</v>
      </c>
      <c r="BM176" s="26">
        <f t="shared" si="94"/>
        <v>-7.5572230451110722E-2</v>
      </c>
      <c r="BO176" s="238" t="str">
        <f t="shared" si="101"/>
        <v>5248.07460249773i</v>
      </c>
      <c r="BP176" s="238" t="str">
        <f t="shared" si="102"/>
        <v>0.999891069051607-0.0104697975726935i</v>
      </c>
      <c r="BQ176" s="238">
        <f t="shared" si="103"/>
        <v>-4.7007699131116384E-4</v>
      </c>
      <c r="BR176" s="238">
        <f t="shared" si="104"/>
        <v>-0.59991864087155289</v>
      </c>
    </row>
    <row r="177" spans="22:70" x14ac:dyDescent="0.3">
      <c r="V177" s="24">
        <v>2.73</v>
      </c>
      <c r="W177" s="30">
        <f t="shared" si="119"/>
        <v>5370.3179637025296</v>
      </c>
      <c r="X177" s="25">
        <f t="shared" si="95"/>
        <v>31.450501351730402</v>
      </c>
      <c r="Y177" s="26">
        <f t="shared" si="105"/>
        <v>-16.397475498163079</v>
      </c>
      <c r="Z177" s="26">
        <f t="shared" si="106"/>
        <v>-81.291925607162298</v>
      </c>
      <c r="AA177" s="26">
        <f t="shared" si="107"/>
        <v>1.0114324042384865E-3</v>
      </c>
      <c r="AB177" s="26">
        <f t="shared" si="108"/>
        <v>-0.87436039950999533</v>
      </c>
      <c r="AC177" s="26">
        <f t="shared" si="120"/>
        <v>2.3932567358109005E-6</v>
      </c>
      <c r="AD177" s="26">
        <f t="shared" si="109"/>
        <v>4.2532910459684915E-2</v>
      </c>
      <c r="AE177" s="26">
        <f t="shared" si="121"/>
        <v>15.054039679228298</v>
      </c>
      <c r="AF177" s="26">
        <f t="shared" si="122"/>
        <v>-82.12375309621261</v>
      </c>
      <c r="AG177" s="26">
        <f t="shared" si="88"/>
        <v>64.037843837695164</v>
      </c>
      <c r="AH177" s="26">
        <f t="shared" si="110"/>
        <v>-114.91459219564877</v>
      </c>
      <c r="AI177" s="26">
        <f t="shared" si="111"/>
        <v>-89.999897105295886</v>
      </c>
      <c r="AJ177" s="26">
        <f t="shared" si="123"/>
        <v>22.541757177810823</v>
      </c>
      <c r="AK177" s="26">
        <f t="shared" si="112"/>
        <v>85.720049554127272</v>
      </c>
      <c r="AL177" s="27">
        <f t="shared" si="113"/>
        <v>-1.7801051585400469E-5</v>
      </c>
      <c r="AM177" s="26">
        <f t="shared" si="114"/>
        <v>-0.11599870952896693</v>
      </c>
      <c r="AN177" s="26">
        <f t="shared" si="89"/>
        <v>-3.2588229630927344E-5</v>
      </c>
      <c r="AO177" s="26">
        <f t="shared" si="90"/>
        <v>-0.15694973585451075</v>
      </c>
      <c r="AP177" s="26">
        <f t="shared" si="96"/>
        <v>-28.335041569423993</v>
      </c>
      <c r="AQ177" s="26">
        <f t="shared" si="97"/>
        <v>-4.5527959965520921</v>
      </c>
      <c r="AR177" s="25">
        <f t="shared" si="91"/>
        <v>18.562359853877492</v>
      </c>
      <c r="AS177" s="25">
        <f t="shared" si="92"/>
        <v>-26.843517049310353</v>
      </c>
      <c r="AT177" s="56">
        <f t="shared" si="98"/>
        <v>-13.281001890195695</v>
      </c>
      <c r="AU177" s="57">
        <f t="shared" si="124"/>
        <v>-86.676549092764702</v>
      </c>
      <c r="AV177" s="26">
        <f t="shared" si="115"/>
        <v>1.2525070866490409E-10</v>
      </c>
      <c r="AW177" s="26">
        <f t="shared" si="116"/>
        <v>3.0769655396048733E-4</v>
      </c>
      <c r="AX177" s="27">
        <f t="shared" si="117"/>
        <v>-1.2525070866671019E-10</v>
      </c>
      <c r="AY177" s="26">
        <f t="shared" si="118"/>
        <v>-3.0769655396048733E-4</v>
      </c>
      <c r="AZ177" s="28">
        <f t="shared" si="125"/>
        <v>-1.8060971687212514E-21</v>
      </c>
      <c r="BA177" s="29">
        <f t="shared" si="126"/>
        <v>0</v>
      </c>
      <c r="BB177" s="5">
        <f t="shared" si="99"/>
        <v>-13.281502031565248</v>
      </c>
      <c r="BC177" s="5">
        <f t="shared" si="100"/>
        <v>-87.367773128543448</v>
      </c>
      <c r="BD177" s="5">
        <f t="shared" si="127"/>
        <v>92.632226871456552</v>
      </c>
      <c r="BE177" s="41"/>
      <c r="BF177" s="40">
        <f t="shared" si="128"/>
        <v>-13</v>
      </c>
      <c r="BG177" s="40">
        <f t="shared" si="129"/>
        <v>-87</v>
      </c>
      <c r="BH177" s="40">
        <f t="shared" si="130"/>
        <v>93</v>
      </c>
      <c r="BL177" s="26">
        <f t="shared" si="93"/>
        <v>-7.911587489671263E-6</v>
      </c>
      <c r="BM177" s="26">
        <f t="shared" si="94"/>
        <v>-7.7332531718138878E-2</v>
      </c>
      <c r="BO177" s="238" t="str">
        <f t="shared" si="101"/>
        <v>5370.31796370253i</v>
      </c>
      <c r="BP177" s="238" t="str">
        <f t="shared" si="102"/>
        <v>0.999885935875975-0.0107136158378496i</v>
      </c>
      <c r="BQ177" s="238">
        <f t="shared" si="103"/>
        <v>-4.9222978206259758E-4</v>
      </c>
      <c r="BR177" s="238">
        <f t="shared" si="104"/>
        <v>-0.613891504060607</v>
      </c>
    </row>
    <row r="178" spans="22:70" x14ac:dyDescent="0.3">
      <c r="V178" s="24">
        <v>2.74</v>
      </c>
      <c r="W178" s="32">
        <f t="shared" si="119"/>
        <v>5495.4087385762532</v>
      </c>
      <c r="X178" s="25">
        <f t="shared" si="95"/>
        <v>31.450501351730402</v>
      </c>
      <c r="Y178" s="26">
        <f t="shared" si="105"/>
        <v>-16.592992743819622</v>
      </c>
      <c r="Z178" s="26">
        <f t="shared" si="106"/>
        <v>-81.487208291800187</v>
      </c>
      <c r="AA178" s="26">
        <f t="shared" si="107"/>
        <v>1.0590939331551832E-3</v>
      </c>
      <c r="AB178" s="26">
        <f t="shared" si="108"/>
        <v>-0.89472359639649934</v>
      </c>
      <c r="AC178" s="26">
        <f t="shared" si="120"/>
        <v>2.5060474184749005E-6</v>
      </c>
      <c r="AD178" s="26">
        <f t="shared" si="109"/>
        <v>4.3523628837916106E-2</v>
      </c>
      <c r="AE178" s="26">
        <f t="shared" si="121"/>
        <v>14.858570207891356</v>
      </c>
      <c r="AF178" s="26">
        <f t="shared" si="122"/>
        <v>-82.338408259358772</v>
      </c>
      <c r="AG178" s="26">
        <f t="shared" si="88"/>
        <v>64.037843837695164</v>
      </c>
      <c r="AH178" s="26">
        <f t="shared" si="110"/>
        <v>-115.11459219564814</v>
      </c>
      <c r="AI178" s="26">
        <f t="shared" si="111"/>
        <v>-89.99989944746531</v>
      </c>
      <c r="AJ178" s="26">
        <f t="shared" si="123"/>
        <v>22.740668380367616</v>
      </c>
      <c r="AK178" s="26">
        <f t="shared" si="112"/>
        <v>85.817123324778819</v>
      </c>
      <c r="AL178" s="27">
        <f t="shared" si="113"/>
        <v>-1.8639987500317319E-5</v>
      </c>
      <c r="AM178" s="26">
        <f t="shared" si="114"/>
        <v>-0.11870065893137838</v>
      </c>
      <c r="AN178" s="26">
        <f t="shared" si="89"/>
        <v>-3.4124059542102782E-5</v>
      </c>
      <c r="AO178" s="26">
        <f t="shared" si="90"/>
        <v>-0.16060554590814624</v>
      </c>
      <c r="AP178" s="26">
        <f t="shared" si="96"/>
        <v>-28.336132741632408</v>
      </c>
      <c r="AQ178" s="26">
        <f t="shared" si="97"/>
        <v>-4.4620823275260157</v>
      </c>
      <c r="AR178" s="25">
        <f t="shared" si="91"/>
        <v>18.562359853877492</v>
      </c>
      <c r="AS178" s="25">
        <f t="shared" si="92"/>
        <v>-26.843517049310353</v>
      </c>
      <c r="AT178" s="56">
        <f t="shared" si="98"/>
        <v>-13.477562533741052</v>
      </c>
      <c r="AU178" s="57">
        <f t="shared" si="124"/>
        <v>-86.800490586884791</v>
      </c>
      <c r="AV178" s="26">
        <f t="shared" si="115"/>
        <v>1.3115625006998926E-10</v>
      </c>
      <c r="AW178" s="26">
        <f t="shared" si="116"/>
        <v>3.1486372741656131E-4</v>
      </c>
      <c r="AX178" s="27">
        <f t="shared" si="117"/>
        <v>-1.3115625007196969E-10</v>
      </c>
      <c r="AY178" s="26">
        <f t="shared" si="118"/>
        <v>-3.1486372741656131E-4</v>
      </c>
      <c r="AZ178" s="28">
        <f t="shared" si="125"/>
        <v>-1.9804254828168019E-21</v>
      </c>
      <c r="BA178" s="29">
        <f t="shared" si="126"/>
        <v>0</v>
      </c>
      <c r="BB178" s="5">
        <f t="shared" si="99"/>
        <v>-13.478086244670406</v>
      </c>
      <c r="BC178" s="5">
        <f t="shared" si="100"/>
        <v>-87.507814185282271</v>
      </c>
      <c r="BD178" s="5">
        <f t="shared" si="127"/>
        <v>92.492185814717729</v>
      </c>
      <c r="BE178" s="31"/>
      <c r="BF178" s="40">
        <f t="shared" si="128"/>
        <v>-13</v>
      </c>
      <c r="BG178" s="40">
        <f t="shared" si="129"/>
        <v>-88</v>
      </c>
      <c r="BH178" s="40">
        <f t="shared" si="130"/>
        <v>92</v>
      </c>
      <c r="BL178" s="26">
        <f t="shared" si="93"/>
        <v>-8.2844487658645763E-6</v>
      </c>
      <c r="BM178" s="26">
        <f t="shared" si="94"/>
        <v>-7.913383551783533E-2</v>
      </c>
      <c r="BO178" s="238" t="str">
        <f t="shared" si="101"/>
        <v>5495.40873857625i</v>
      </c>
      <c r="BP178" s="238" t="str">
        <f t="shared" si="102"/>
        <v>0.999880560837352-0.0109631094521349i</v>
      </c>
      <c r="BQ178" s="238">
        <f t="shared" si="103"/>
        <v>-5.154264805886478E-4</v>
      </c>
      <c r="BR178" s="238">
        <f t="shared" si="104"/>
        <v>-0.62818976287964834</v>
      </c>
    </row>
    <row r="179" spans="22:70" x14ac:dyDescent="0.3">
      <c r="V179" s="24">
        <v>2.75</v>
      </c>
      <c r="W179" s="30">
        <f t="shared" si="119"/>
        <v>5623.4132519034929</v>
      </c>
      <c r="X179" s="25">
        <f t="shared" si="95"/>
        <v>31.450501351730402</v>
      </c>
      <c r="Y179" s="26">
        <f t="shared" si="105"/>
        <v>-16.788707422954531</v>
      </c>
      <c r="Z179" s="26">
        <f t="shared" si="106"/>
        <v>-81.678238524375246</v>
      </c>
      <c r="AA179" s="26">
        <f t="shared" si="107"/>
        <v>1.1090011201182321E-3</v>
      </c>
      <c r="AB179" s="26">
        <f t="shared" si="108"/>
        <v>-0.9155608790247618</v>
      </c>
      <c r="AC179" s="26">
        <f t="shared" si="120"/>
        <v>2.6241537584351593E-6</v>
      </c>
      <c r="AD179" s="26">
        <f t="shared" si="109"/>
        <v>4.4537423984736417E-2</v>
      </c>
      <c r="AE179" s="26">
        <f t="shared" si="121"/>
        <v>14.662905554049749</v>
      </c>
      <c r="AF179" s="26">
        <f t="shared" si="122"/>
        <v>-82.549261979415277</v>
      </c>
      <c r="AG179" s="26">
        <f t="shared" si="88"/>
        <v>64.037843837695164</v>
      </c>
      <c r="AH179" s="26">
        <f t="shared" si="110"/>
        <v>-115.31459219564753</v>
      </c>
      <c r="AI179" s="26">
        <f t="shared" si="111"/>
        <v>-89.999901736320439</v>
      </c>
      <c r="AJ179" s="26">
        <f t="shared" si="123"/>
        <v>22.939628332004673</v>
      </c>
      <c r="AK179" s="26">
        <f t="shared" si="112"/>
        <v>85.912010677938952</v>
      </c>
      <c r="AL179" s="27">
        <f t="shared" si="113"/>
        <v>-1.9518461072865951E-5</v>
      </c>
      <c r="AM179" s="26">
        <f t="shared" si="114"/>
        <v>-0.12146554427372677</v>
      </c>
      <c r="AN179" s="26">
        <f t="shared" si="89"/>
        <v>-3.5732270305955444E-5</v>
      </c>
      <c r="AO179" s="26">
        <f t="shared" si="90"/>
        <v>-0.16434650936313955</v>
      </c>
      <c r="AP179" s="26">
        <f t="shared" si="96"/>
        <v>-28.337175276679076</v>
      </c>
      <c r="AQ179" s="26">
        <f t="shared" si="97"/>
        <v>-4.3737031120183536</v>
      </c>
      <c r="AR179" s="25">
        <f t="shared" si="91"/>
        <v>18.562359853877492</v>
      </c>
      <c r="AS179" s="25">
        <f t="shared" si="92"/>
        <v>-26.843517049310353</v>
      </c>
      <c r="AT179" s="56">
        <f t="shared" si="98"/>
        <v>-13.674269722629328</v>
      </c>
      <c r="AU179" s="57">
        <f t="shared" si="124"/>
        <v>-86.922965091433625</v>
      </c>
      <c r="AV179" s="26">
        <f t="shared" si="115"/>
        <v>1.3733566047556722E-10</v>
      </c>
      <c r="AW179" s="26">
        <f t="shared" si="116"/>
        <v>3.2219784578861149E-4</v>
      </c>
      <c r="AX179" s="27">
        <f t="shared" si="117"/>
        <v>-1.3733566047773867E-10</v>
      </c>
      <c r="AY179" s="26">
        <f t="shared" si="118"/>
        <v>-3.2219784578861149E-4</v>
      </c>
      <c r="AZ179" s="28">
        <f t="shared" si="125"/>
        <v>-2.1714525055282668E-21</v>
      </c>
      <c r="BA179" s="29">
        <f t="shared" si="126"/>
        <v>0</v>
      </c>
      <c r="BB179" s="5">
        <f t="shared" si="99"/>
        <v>-13.674818113784776</v>
      </c>
      <c r="BC179" s="5">
        <f t="shared" si="100"/>
        <v>-87.646763179807934</v>
      </c>
      <c r="BD179" s="5">
        <f t="shared" si="127"/>
        <v>92.353236820192066</v>
      </c>
      <c r="BE179" s="41"/>
      <c r="BF179" s="40">
        <f t="shared" si="128"/>
        <v>-14</v>
      </c>
      <c r="BG179" s="40">
        <f t="shared" si="129"/>
        <v>-88</v>
      </c>
      <c r="BH179" s="40">
        <f t="shared" si="130"/>
        <v>92</v>
      </c>
      <c r="BL179" s="26">
        <f t="shared" si="93"/>
        <v>-8.674882418100404E-6</v>
      </c>
      <c r="BM179" s="26">
        <f t="shared" si="94"/>
        <v>-8.0977096911066207E-2</v>
      </c>
      <c r="BO179" s="238" t="str">
        <f t="shared" si="101"/>
        <v>5623.41325190349i</v>
      </c>
      <c r="BP179" s="238" t="str">
        <f t="shared" si="102"/>
        <v>0.999874932542504-0.0112184103320017i</v>
      </c>
      <c r="BQ179" s="238">
        <f t="shared" si="103"/>
        <v>-5.397162730303173E-4</v>
      </c>
      <c r="BR179" s="238">
        <f t="shared" si="104"/>
        <v>-0.64282099146324467</v>
      </c>
    </row>
    <row r="180" spans="22:70" x14ac:dyDescent="0.3">
      <c r="V180" s="24">
        <v>2.76</v>
      </c>
      <c r="W180" s="32">
        <f t="shared" si="119"/>
        <v>5754.3993733715706</v>
      </c>
      <c r="X180" s="25">
        <f t="shared" si="95"/>
        <v>31.450501351730402</v>
      </c>
      <c r="Y180" s="26">
        <f t="shared" si="105"/>
        <v>-16.984611022241662</v>
      </c>
      <c r="Z180" s="26">
        <f t="shared" si="106"/>
        <v>-81.86510059448706</v>
      </c>
      <c r="AA180" s="26">
        <f t="shared" si="107"/>
        <v>1.1612597456543291E-3</v>
      </c>
      <c r="AB180" s="26">
        <f t="shared" si="108"/>
        <v>-0.93688327353725898</v>
      </c>
      <c r="AC180" s="26">
        <f t="shared" si="120"/>
        <v>2.747826276099469E-6</v>
      </c>
      <c r="AD180" s="26">
        <f t="shared" si="109"/>
        <v>4.5574833425211327E-2</v>
      </c>
      <c r="AE180" s="26">
        <f t="shared" si="121"/>
        <v>14.46705433706067</v>
      </c>
      <c r="AF180" s="26">
        <f t="shared" si="122"/>
        <v>-82.756409034599116</v>
      </c>
      <c r="AG180" s="26">
        <f t="shared" si="88"/>
        <v>64.037843837695164</v>
      </c>
      <c r="AH180" s="26">
        <f t="shared" si="110"/>
        <v>-115.51459219564694</v>
      </c>
      <c r="AI180" s="26">
        <f t="shared" si="111"/>
        <v>-89.999903973074865</v>
      </c>
      <c r="AJ180" s="26">
        <f t="shared" si="123"/>
        <v>23.13863486096696</v>
      </c>
      <c r="AK180" s="26">
        <f t="shared" si="112"/>
        <v>86.004759841023571</v>
      </c>
      <c r="AL180" s="27">
        <f t="shared" si="113"/>
        <v>-2.0438335639245533E-5</v>
      </c>
      <c r="AM180" s="26">
        <f t="shared" si="114"/>
        <v>-0.1242948314832808</v>
      </c>
      <c r="AN180" s="26">
        <f t="shared" si="89"/>
        <v>-3.741627306978662E-5</v>
      </c>
      <c r="AO180" s="26">
        <f t="shared" si="90"/>
        <v>-0.1681746096001755</v>
      </c>
      <c r="AP180" s="26">
        <f t="shared" si="96"/>
        <v>-28.338171351593527</v>
      </c>
      <c r="AQ180" s="26">
        <f t="shared" si="97"/>
        <v>-4.2876135731347507</v>
      </c>
      <c r="AR180" s="25">
        <f t="shared" si="91"/>
        <v>18.562359853877492</v>
      </c>
      <c r="AS180" s="25">
        <f t="shared" si="92"/>
        <v>-26.843517049310353</v>
      </c>
      <c r="AT180" s="56">
        <f t="shared" si="98"/>
        <v>-13.871117014532857</v>
      </c>
      <c r="AU180" s="57">
        <f t="shared" si="124"/>
        <v>-87.044022607733865</v>
      </c>
      <c r="AV180" s="26">
        <f t="shared" si="115"/>
        <v>1.4380822643096812E-10</v>
      </c>
      <c r="AW180" s="26">
        <f t="shared" si="116"/>
        <v>3.2970279772327743E-4</v>
      </c>
      <c r="AX180" s="27">
        <f t="shared" si="117"/>
        <v>-1.4380822643334908E-10</v>
      </c>
      <c r="AY180" s="26">
        <f t="shared" si="118"/>
        <v>-3.2970279772327743E-4</v>
      </c>
      <c r="AZ180" s="28">
        <f t="shared" si="125"/>
        <v>-2.3809618450514633E-21</v>
      </c>
      <c r="BA180" s="29">
        <f t="shared" si="126"/>
        <v>0</v>
      </c>
      <c r="BB180" s="5">
        <f t="shared" si="99"/>
        <v>-13.871691248912006</v>
      </c>
      <c r="BC180" s="5">
        <f t="shared" si="100"/>
        <v>-87.784678840929047</v>
      </c>
      <c r="BD180" s="5">
        <f t="shared" si="127"/>
        <v>92.215321159070953</v>
      </c>
      <c r="BE180" s="31"/>
      <c r="BF180" s="40">
        <f t="shared" si="128"/>
        <v>-14</v>
      </c>
      <c r="BG180" s="40">
        <f t="shared" si="129"/>
        <v>-88</v>
      </c>
      <c r="BH180" s="40">
        <f t="shared" si="130"/>
        <v>92</v>
      </c>
      <c r="BL180" s="26">
        <f t="shared" si="93"/>
        <v>-9.0837166024707858E-6</v>
      </c>
      <c r="BM180" s="26">
        <f t="shared" si="94"/>
        <v>-8.286329320415034E-2</v>
      </c>
      <c r="BO180" s="238" t="str">
        <f t="shared" si="101"/>
        <v>5754.39937337157i</v>
      </c>
      <c r="BP180" s="238" t="str">
        <f t="shared" si="102"/>
        <v>0.999869039061764-0.0114796534466567i</v>
      </c>
      <c r="BQ180" s="238">
        <f t="shared" si="103"/>
        <v>-5.6515066254730407E-4</v>
      </c>
      <c r="BR180" s="238">
        <f t="shared" si="104"/>
        <v>-0.6577929399910214</v>
      </c>
    </row>
    <row r="181" spans="22:70" x14ac:dyDescent="0.3">
      <c r="V181" s="24">
        <v>2.77</v>
      </c>
      <c r="W181" s="30">
        <f t="shared" si="119"/>
        <v>5888.4365535558954</v>
      </c>
      <c r="X181" s="25">
        <f t="shared" si="95"/>
        <v>31.450501351730402</v>
      </c>
      <c r="Y181" s="26">
        <f t="shared" si="105"/>
        <v>-17.180695379715111</v>
      </c>
      <c r="Z181" s="26">
        <f t="shared" si="106"/>
        <v>-82.047877670185045</v>
      </c>
      <c r="AA181" s="26">
        <f t="shared" si="107"/>
        <v>1.2159805703661894E-3</v>
      </c>
      <c r="AB181" s="26">
        <f t="shared" si="108"/>
        <v>-0.95870206171228423</v>
      </c>
      <c r="AC181" s="26">
        <f t="shared" si="120"/>
        <v>2.8773272971439014E-6</v>
      </c>
      <c r="AD181" s="26">
        <f t="shared" si="109"/>
        <v>4.6636407204835563E-2</v>
      </c>
      <c r="AE181" s="26">
        <f t="shared" si="121"/>
        <v>14.271024829912955</v>
      </c>
      <c r="AF181" s="26">
        <f t="shared" si="122"/>
        <v>-82.959943324692503</v>
      </c>
      <c r="AG181" s="26">
        <f t="shared" si="88"/>
        <v>64.037843837695164</v>
      </c>
      <c r="AH181" s="26">
        <f t="shared" si="110"/>
        <v>-115.71459219564642</v>
      </c>
      <c r="AI181" s="26">
        <f t="shared" si="111"/>
        <v>-89.999906158914541</v>
      </c>
      <c r="AJ181" s="26">
        <f t="shared" si="123"/>
        <v>23.337685891295315</v>
      </c>
      <c r="AK181" s="26">
        <f t="shared" si="112"/>
        <v>86.095418045423855</v>
      </c>
      <c r="AL181" s="27">
        <f t="shared" si="113"/>
        <v>-2.1401562348894661E-5</v>
      </c>
      <c r="AM181" s="26">
        <f t="shared" si="114"/>
        <v>-0.12719002063034537</v>
      </c>
      <c r="AN181" s="26">
        <f t="shared" si="89"/>
        <v>-3.9179639738618293E-5</v>
      </c>
      <c r="AO181" s="26">
        <f t="shared" si="90"/>
        <v>-0.17209187619188385</v>
      </c>
      <c r="AP181" s="26">
        <f t="shared" si="96"/>
        <v>-28.339123047858028</v>
      </c>
      <c r="AQ181" s="26">
        <f t="shared" si="97"/>
        <v>-4.2037700103129145</v>
      </c>
      <c r="AR181" s="25">
        <f t="shared" si="91"/>
        <v>18.562359853877492</v>
      </c>
      <c r="AS181" s="25">
        <f t="shared" si="92"/>
        <v>-26.843517049310353</v>
      </c>
      <c r="AT181" s="56">
        <f t="shared" si="98"/>
        <v>-14.068098217945073</v>
      </c>
      <c r="AU181" s="57">
        <f t="shared" si="124"/>
        <v>-87.163713335005411</v>
      </c>
      <c r="AV181" s="26">
        <f t="shared" si="115"/>
        <v>1.5058551986578978E-10</v>
      </c>
      <c r="AW181" s="26">
        <f t="shared" si="116"/>
        <v>3.3738256244541349E-4</v>
      </c>
      <c r="AX181" s="27">
        <f t="shared" si="117"/>
        <v>-1.5058551986840042E-10</v>
      </c>
      <c r="AY181" s="26">
        <f t="shared" si="118"/>
        <v>-3.3738256244541349E-4</v>
      </c>
      <c r="AZ181" s="28">
        <f t="shared" si="125"/>
        <v>-2.6106337120056399E-21</v>
      </c>
      <c r="BA181" s="29">
        <f t="shared" si="126"/>
        <v>0</v>
      </c>
      <c r="BB181" s="5">
        <f t="shared" si="99"/>
        <v>-14.068699513341841</v>
      </c>
      <c r="BC181" s="5">
        <f t="shared" si="100"/>
        <v>-87.921620298233563</v>
      </c>
      <c r="BD181" s="5">
        <f t="shared" si="127"/>
        <v>92.078379701766437</v>
      </c>
      <c r="BE181" s="41"/>
      <c r="BF181" s="40">
        <f t="shared" si="128"/>
        <v>-14</v>
      </c>
      <c r="BG181" s="40">
        <f t="shared" si="129"/>
        <v>-88</v>
      </c>
      <c r="BH181" s="40">
        <f t="shared" si="130"/>
        <v>92</v>
      </c>
      <c r="BL181" s="26">
        <f t="shared" si="93"/>
        <v>-9.5118185084628077E-6</v>
      </c>
      <c r="BM181" s="26">
        <f t="shared" si="94"/>
        <v>-8.4793424466966333E-2</v>
      </c>
      <c r="BO181" s="238" t="str">
        <f t="shared" si="101"/>
        <v>5888.4365535559i</v>
      </c>
      <c r="BP181" s="238" t="str">
        <f t="shared" si="102"/>
        <v>0.999862867903819-0.0117469768877418i</v>
      </c>
      <c r="BQ181" s="238">
        <f t="shared" si="103"/>
        <v>-5.9178357826014118E-4</v>
      </c>
      <c r="BR181" s="238">
        <f t="shared" si="104"/>
        <v>-0.67311353876118751</v>
      </c>
    </row>
    <row r="182" spans="22:70" x14ac:dyDescent="0.3">
      <c r="V182" s="24">
        <v>2.78</v>
      </c>
      <c r="W182" s="32">
        <f t="shared" si="119"/>
        <v>6025.5958607435778</v>
      </c>
      <c r="X182" s="25">
        <f t="shared" si="95"/>
        <v>31.450501351730402</v>
      </c>
      <c r="Y182" s="26">
        <f t="shared" si="105"/>
        <v>-17.376952671629688</v>
      </c>
      <c r="Z182" s="26">
        <f t="shared" si="106"/>
        <v>-82.226651774264482</v>
      </c>
      <c r="AA182" s="26">
        <f t="shared" si="107"/>
        <v>1.2732795691178145E-3</v>
      </c>
      <c r="AB182" s="26">
        <f t="shared" si="108"/>
        <v>-0.9810287868330162</v>
      </c>
      <c r="AC182" s="26">
        <f t="shared" si="120"/>
        <v>3.0129315079626737E-6</v>
      </c>
      <c r="AD182" s="26">
        <f t="shared" si="109"/>
        <v>4.7722708181161491E-2</v>
      </c>
      <c r="AE182" s="26">
        <f t="shared" si="121"/>
        <v>14.074824972601339</v>
      </c>
      <c r="AF182" s="26">
        <f t="shared" si="122"/>
        <v>-83.159957852916349</v>
      </c>
      <c r="AG182" s="26">
        <f t="shared" si="88"/>
        <v>64.037843837695164</v>
      </c>
      <c r="AH182" s="26">
        <f t="shared" si="110"/>
        <v>-115.91459219564589</v>
      </c>
      <c r="AI182" s="26">
        <f t="shared" si="111"/>
        <v>-89.999908294998434</v>
      </c>
      <c r="AJ182" s="26">
        <f t="shared" si="123"/>
        <v>23.536779438684633</v>
      </c>
      <c r="AK182" s="26">
        <f t="shared" si="112"/>
        <v>86.184031542507498</v>
      </c>
      <c r="AL182" s="27">
        <f t="shared" si="113"/>
        <v>-2.2410184305466021E-5</v>
      </c>
      <c r="AM182" s="26">
        <f t="shared" si="114"/>
        <v>-0.13015264672335508</v>
      </c>
      <c r="AN182" s="26">
        <f t="shared" si="89"/>
        <v>-4.1026110551460676E-5</v>
      </c>
      <c r="AO182" s="26">
        <f t="shared" si="90"/>
        <v>-0.17610038597829283</v>
      </c>
      <c r="AP182" s="26">
        <f t="shared" si="96"/>
        <v>-28.340032355560954</v>
      </c>
      <c r="AQ182" s="26">
        <f t="shared" si="97"/>
        <v>-4.1221297851925849</v>
      </c>
      <c r="AR182" s="25">
        <f t="shared" si="91"/>
        <v>18.562359853877492</v>
      </c>
      <c r="AS182" s="25">
        <f t="shared" si="92"/>
        <v>-26.843517049310353</v>
      </c>
      <c r="AT182" s="56">
        <f t="shared" si="98"/>
        <v>-14.265207382959614</v>
      </c>
      <c r="AU182" s="57">
        <f t="shared" si="124"/>
        <v>-87.282087638108933</v>
      </c>
      <c r="AV182" s="26">
        <f t="shared" si="115"/>
        <v>1.5768297001949599E-10</v>
      </c>
      <c r="AW182" s="26">
        <f t="shared" si="116"/>
        <v>3.4524121186792721E-4</v>
      </c>
      <c r="AX182" s="27">
        <f t="shared" si="117"/>
        <v>-1.5768297002235855E-10</v>
      </c>
      <c r="AY182" s="26">
        <f t="shared" si="118"/>
        <v>-3.4524121186792721E-4</v>
      </c>
      <c r="AZ182" s="28">
        <f t="shared" si="125"/>
        <v>-2.8625619073163214E-21</v>
      </c>
      <c r="BA182" s="29">
        <f t="shared" si="126"/>
        <v>0</v>
      </c>
      <c r="BB182" s="5">
        <f t="shared" si="99"/>
        <v>-14.265837014545397</v>
      </c>
      <c r="BC182" s="5">
        <f t="shared" si="100"/>
        <v>-88.057647054529056</v>
      </c>
      <c r="BD182" s="5">
        <f t="shared" si="127"/>
        <v>91.942352945470944</v>
      </c>
      <c r="BE182" s="31"/>
      <c r="BF182" s="40">
        <f t="shared" si="128"/>
        <v>-14</v>
      </c>
      <c r="BG182" s="40">
        <f t="shared" si="129"/>
        <v>-88</v>
      </c>
      <c r="BH182" s="40">
        <f t="shared" si="130"/>
        <v>92</v>
      </c>
      <c r="BL182" s="26">
        <f t="shared" si="93"/>
        <v>-9.9600961902465599E-6</v>
      </c>
      <c r="BM182" s="26">
        <f t="shared" si="94"/>
        <v>-8.6768514063124927E-2</v>
      </c>
      <c r="BO182" s="238" t="str">
        <f t="shared" si="101"/>
        <v>6025.59586074358i</v>
      </c>
      <c r="BP182" s="238" t="str">
        <f t="shared" si="102"/>
        <v>0.999856405989278-0.0120205219405355i</v>
      </c>
      <c r="BQ182" s="238">
        <f t="shared" si="103"/>
        <v>-6.1967148959318785E-4</v>
      </c>
      <c r="BR182" s="238">
        <f t="shared" si="104"/>
        <v>-0.68879090235699769</v>
      </c>
    </row>
    <row r="183" spans="22:70" x14ac:dyDescent="0.3">
      <c r="V183" s="24">
        <v>2.79</v>
      </c>
      <c r="W183" s="30">
        <f t="shared" si="119"/>
        <v>6165.9500186148271</v>
      </c>
      <c r="X183" s="25">
        <f t="shared" si="95"/>
        <v>31.450501351730402</v>
      </c>
      <c r="Y183" s="26">
        <f t="shared" si="105"/>
        <v>-17.573375399692978</v>
      </c>
      <c r="Z183" s="26">
        <f t="shared" si="106"/>
        <v>-82.401503763975967</v>
      </c>
      <c r="AA183" s="26">
        <f t="shared" si="107"/>
        <v>1.333278176235142E-3</v>
      </c>
      <c r="AB183" s="26">
        <f t="shared" si="108"/>
        <v>-1.0038752596872054</v>
      </c>
      <c r="AC183" s="26">
        <f t="shared" si="120"/>
        <v>3.1549265419762251E-6</v>
      </c>
      <c r="AD183" s="26">
        <f t="shared" si="109"/>
        <v>4.8834312322220144E-2</v>
      </c>
      <c r="AE183" s="26">
        <f t="shared" si="121"/>
        <v>13.878462385140201</v>
      </c>
      <c r="AF183" s="26">
        <f t="shared" si="122"/>
        <v>-83.356544711340959</v>
      </c>
      <c r="AG183" s="26">
        <f t="shared" si="88"/>
        <v>64.037843837695164</v>
      </c>
      <c r="AH183" s="26">
        <f t="shared" si="110"/>
        <v>-116.11459219564539</v>
      </c>
      <c r="AI183" s="26">
        <f t="shared" si="111"/>
        <v>-89.99991038245912</v>
      </c>
      <c r="AJ183" s="26">
        <f t="shared" si="123"/>
        <v>23.735913606513776</v>
      </c>
      <c r="AK183" s="26">
        <f t="shared" si="112"/>
        <v>86.270645619687954</v>
      </c>
      <c r="AL183" s="27">
        <f t="shared" si="113"/>
        <v>-2.346634090068117E-5</v>
      </c>
      <c r="AM183" s="26">
        <f t="shared" si="114"/>
        <v>-0.13318428052247475</v>
      </c>
      <c r="AN183" s="26">
        <f t="shared" si="89"/>
        <v>-4.2959602011537253E-5</v>
      </c>
      <c r="AO183" s="26">
        <f t="shared" si="90"/>
        <v>-0.18020226416729884</v>
      </c>
      <c r="AP183" s="26">
        <f t="shared" si="96"/>
        <v>-28.340901177379362</v>
      </c>
      <c r="AQ183" s="26">
        <f t="shared" si="97"/>
        <v>-4.0426513074609396</v>
      </c>
      <c r="AR183" s="25">
        <f t="shared" si="91"/>
        <v>18.562359853877492</v>
      </c>
      <c r="AS183" s="25">
        <f t="shared" si="92"/>
        <v>-26.843517049310353</v>
      </c>
      <c r="AT183" s="56">
        <f t="shared" si="98"/>
        <v>-14.46243879223916</v>
      </c>
      <c r="AU183" s="57">
        <f t="shared" si="124"/>
        <v>-87.399196018801902</v>
      </c>
      <c r="AV183" s="26">
        <f t="shared" si="115"/>
        <v>1.6511407747661757E-10</v>
      </c>
      <c r="AW183" s="26">
        <f t="shared" si="116"/>
        <v>3.5328291275076382E-4</v>
      </c>
      <c r="AX183" s="27">
        <f t="shared" si="117"/>
        <v>-1.6511407747975631E-10</v>
      </c>
      <c r="AY183" s="26">
        <f t="shared" si="118"/>
        <v>-3.5328291275076382E-4</v>
      </c>
      <c r="AZ183" s="28">
        <f t="shared" si="125"/>
        <v>-3.1387368343324635E-21</v>
      </c>
      <c r="BA183" s="29">
        <f t="shared" si="126"/>
        <v>0</v>
      </c>
      <c r="BB183" s="5">
        <f t="shared" si="99"/>
        <v>-14.463098095265437</v>
      </c>
      <c r="BC183" s="5">
        <f t="shared" si="100"/>
        <v>-88.19281896190256</v>
      </c>
      <c r="BD183" s="5">
        <f t="shared" si="127"/>
        <v>91.80718103809744</v>
      </c>
      <c r="BE183" s="41"/>
      <c r="BF183" s="40">
        <f t="shared" si="128"/>
        <v>-14</v>
      </c>
      <c r="BG183" s="40">
        <f t="shared" si="129"/>
        <v>-88</v>
      </c>
      <c r="BH183" s="40">
        <f t="shared" si="130"/>
        <v>92</v>
      </c>
      <c r="BL183" s="26">
        <f t="shared" si="93"/>
        <v>-1.0429500499220418E-5</v>
      </c>
      <c r="BM183" s="26">
        <f t="shared" si="94"/>
        <v>-8.8789609192486837E-2</v>
      </c>
      <c r="BO183" s="238" t="str">
        <f t="shared" si="101"/>
        <v>6165.95001861483i</v>
      </c>
      <c r="BP183" s="238" t="str">
        <f t="shared" si="102"/>
        <v>0.999849639623031-0.0123004331567034i</v>
      </c>
      <c r="BQ183" s="238">
        <f t="shared" si="103"/>
        <v>-6.4887352577737954E-4</v>
      </c>
      <c r="BR183" s="238">
        <f t="shared" si="104"/>
        <v>-0.70483333390816305</v>
      </c>
    </row>
    <row r="184" spans="22:70" x14ac:dyDescent="0.3">
      <c r="V184" s="24">
        <v>2.8</v>
      </c>
      <c r="W184" s="32">
        <f t="shared" si="119"/>
        <v>6309.5734448019321</v>
      </c>
      <c r="X184" s="25">
        <f t="shared" si="95"/>
        <v>31.450501351730402</v>
      </c>
      <c r="Y184" s="26">
        <f t="shared" si="105"/>
        <v>-17.769956378669495</v>
      </c>
      <c r="Z184" s="26">
        <f t="shared" si="106"/>
        <v>-82.572513313920453</v>
      </c>
      <c r="AA184" s="26">
        <f t="shared" si="107"/>
        <v>1.3961035421938934E-3</v>
      </c>
      <c r="AB184" s="26">
        <f t="shared" si="108"/>
        <v>-1.0272535647000505</v>
      </c>
      <c r="AC184" s="26">
        <f t="shared" si="120"/>
        <v>3.3036135929401686E-6</v>
      </c>
      <c r="AD184" s="26">
        <f t="shared" si="109"/>
        <v>4.9971809011891521E-2</v>
      </c>
      <c r="AE184" s="26">
        <f t="shared" si="121"/>
        <v>13.681944380216693</v>
      </c>
      <c r="AF184" s="26">
        <f t="shared" si="122"/>
        <v>-83.549795069608606</v>
      </c>
      <c r="AG184" s="26">
        <f t="shared" si="88"/>
        <v>64.037843837695164</v>
      </c>
      <c r="AH184" s="26">
        <f t="shared" si="110"/>
        <v>-116.31459219564491</v>
      </c>
      <c r="AI184" s="26">
        <f t="shared" si="111"/>
        <v>-89.999912422403412</v>
      </c>
      <c r="AJ184" s="26">
        <f t="shared" si="123"/>
        <v>23.935086582040586</v>
      </c>
      <c r="AK184" s="26">
        <f t="shared" si="112"/>
        <v>86.355304616532621</v>
      </c>
      <c r="AL184" s="27">
        <f t="shared" si="113"/>
        <v>-2.45722723458886E-5</v>
      </c>
      <c r="AM184" s="26">
        <f t="shared" si="114"/>
        <v>-0.13628652937213279</v>
      </c>
      <c r="AN184" s="26">
        <f t="shared" si="89"/>
        <v>-4.4984215193615858E-5</v>
      </c>
      <c r="AO184" s="26">
        <f t="shared" si="90"/>
        <v>-0.18439968546072799</v>
      </c>
      <c r="AP184" s="26">
        <f t="shared" si="96"/>
        <v>-28.341731332396694</v>
      </c>
      <c r="AQ184" s="26">
        <f t="shared" si="97"/>
        <v>-3.9652940207036522</v>
      </c>
      <c r="AR184" s="25">
        <f t="shared" si="91"/>
        <v>18.562359853877492</v>
      </c>
      <c r="AS184" s="25">
        <f t="shared" si="92"/>
        <v>-26.843517049310353</v>
      </c>
      <c r="AT184" s="56">
        <f t="shared" si="98"/>
        <v>-14.659786952180001</v>
      </c>
      <c r="AU184" s="57">
        <f t="shared" si="124"/>
        <v>-87.515089090312259</v>
      </c>
      <c r="AV184" s="26">
        <f t="shared" si="115"/>
        <v>1.7289620013155118E-10</v>
      </c>
      <c r="AW184" s="26">
        <f t="shared" si="116"/>
        <v>3.6151192891017346E-4</v>
      </c>
      <c r="AX184" s="27">
        <f t="shared" si="117"/>
        <v>-1.7289620013499274E-10</v>
      </c>
      <c r="AY184" s="26">
        <f t="shared" si="118"/>
        <v>-3.6151192891017346E-4</v>
      </c>
      <c r="AZ184" s="28">
        <f t="shared" si="125"/>
        <v>-3.4415624867092985E-21</v>
      </c>
      <c r="BA184" s="29">
        <f t="shared" si="126"/>
        <v>0</v>
      </c>
      <c r="BB184" s="5">
        <f t="shared" si="99"/>
        <v>-14.660477324808188</v>
      </c>
      <c r="BC184" s="5">
        <f t="shared" si="100"/>
        <v>-88.327196201207911</v>
      </c>
      <c r="BD184" s="5">
        <f t="shared" si="127"/>
        <v>91.672803798792089</v>
      </c>
      <c r="BE184" s="31"/>
      <c r="BF184" s="40">
        <f t="shared" si="128"/>
        <v>-15</v>
      </c>
      <c r="BG184" s="40">
        <f t="shared" si="129"/>
        <v>-88</v>
      </c>
      <c r="BH184" s="40">
        <f t="shared" si="130"/>
        <v>92</v>
      </c>
      <c r="BL184" s="26">
        <f t="shared" si="93"/>
        <v>-1.0921027095634339E-5</v>
      </c>
      <c r="BM184" s="26">
        <f t="shared" si="94"/>
        <v>-9.0857781446311167E-2</v>
      </c>
      <c r="BO184" s="238" t="str">
        <f t="shared" si="101"/>
        <v>6309.57344480193i</v>
      </c>
      <c r="BP184" s="238" t="str">
        <f t="shared" si="102"/>
        <v>0.99984255446529-0.0125868584286267i</v>
      </c>
      <c r="BQ184" s="238">
        <f t="shared" si="103"/>
        <v>-6.7945160109051024E-4</v>
      </c>
      <c r="BR184" s="238">
        <f t="shared" si="104"/>
        <v>-0.72124932944933351</v>
      </c>
    </row>
    <row r="185" spans="22:70" x14ac:dyDescent="0.3">
      <c r="V185" s="24">
        <v>2.81</v>
      </c>
      <c r="W185" s="30">
        <f t="shared" si="119"/>
        <v>6456.5422903465596</v>
      </c>
      <c r="X185" s="25">
        <f t="shared" si="95"/>
        <v>31.450501351730402</v>
      </c>
      <c r="Y185" s="26">
        <f t="shared" si="105"/>
        <v>-17.966688724356672</v>
      </c>
      <c r="Z185" s="26">
        <f t="shared" si="106"/>
        <v>-82.73975890191403</v>
      </c>
      <c r="AA185" s="26">
        <f t="shared" si="107"/>
        <v>1.4618888023508511E-3</v>
      </c>
      <c r="AB185" s="26">
        <f t="shared" si="108"/>
        <v>-1.0511760662029557</v>
      </c>
      <c r="AC185" s="26">
        <f t="shared" si="120"/>
        <v>3.4593080436831733E-6</v>
      </c>
      <c r="AD185" s="26">
        <f t="shared" si="109"/>
        <v>5.1135801362388454E-2</v>
      </c>
      <c r="AE185" s="26">
        <f t="shared" si="121"/>
        <v>13.485277975484125</v>
      </c>
      <c r="AF185" s="26">
        <f t="shared" si="122"/>
        <v>-83.739799166754594</v>
      </c>
      <c r="AG185" s="26">
        <f t="shared" si="88"/>
        <v>64.037843837695164</v>
      </c>
      <c r="AH185" s="26">
        <f t="shared" si="110"/>
        <v>-116.51459219564445</v>
      </c>
      <c r="AI185" s="26">
        <f t="shared" si="111"/>
        <v>-89.999914415912883</v>
      </c>
      <c r="AJ185" s="26">
        <f t="shared" si="123"/>
        <v>24.13429663275609</v>
      </c>
      <c r="AK185" s="26">
        <f t="shared" si="112"/>
        <v>86.438051940883341</v>
      </c>
      <c r="AL185" s="27">
        <f t="shared" si="113"/>
        <v>-2.573032443314946E-5</v>
      </c>
      <c r="AM185" s="26">
        <f t="shared" si="114"/>
        <v>-0.13946103805293406</v>
      </c>
      <c r="AN185" s="26">
        <f t="shared" si="89"/>
        <v>-4.7104244442916011E-5</v>
      </c>
      <c r="AO185" s="26">
        <f t="shared" si="90"/>
        <v>-0.18869487520659106</v>
      </c>
      <c r="AP185" s="26">
        <f t="shared" si="96"/>
        <v>-28.342524559762079</v>
      </c>
      <c r="AQ185" s="26">
        <f t="shared" si="97"/>
        <v>-3.8900183882890675</v>
      </c>
      <c r="AR185" s="25">
        <f t="shared" si="91"/>
        <v>18.562359853877492</v>
      </c>
      <c r="AS185" s="25">
        <f t="shared" si="92"/>
        <v>-26.843517049310353</v>
      </c>
      <c r="AT185" s="56">
        <f t="shared" si="98"/>
        <v>-14.857246584277954</v>
      </c>
      <c r="AU185" s="57">
        <f t="shared" si="124"/>
        <v>-87.629817555043658</v>
      </c>
      <c r="AV185" s="26">
        <f t="shared" si="115"/>
        <v>1.8104283856882734E-10</v>
      </c>
      <c r="AW185" s="26">
        <f t="shared" si="116"/>
        <v>3.699326234794476E-4</v>
      </c>
      <c r="AX185" s="27">
        <f t="shared" si="117"/>
        <v>-1.8104283857260091E-10</v>
      </c>
      <c r="AY185" s="26">
        <f t="shared" si="118"/>
        <v>-3.699326234794476E-4</v>
      </c>
      <c r="AZ185" s="28">
        <f t="shared" si="125"/>
        <v>-3.77357210507277E-21</v>
      </c>
      <c r="BA185" s="29">
        <f t="shared" si="126"/>
        <v>0</v>
      </c>
      <c r="BB185" s="5">
        <f t="shared" si="99"/>
        <v>-14.857969490542473</v>
      </c>
      <c r="BC185" s="5">
        <f t="shared" si="100"/>
        <v>-88.460839264796704</v>
      </c>
      <c r="BD185" s="5">
        <f t="shared" si="127"/>
        <v>91.539160735203296</v>
      </c>
      <c r="BE185" s="41"/>
      <c r="BF185" s="40">
        <f t="shared" si="128"/>
        <v>-15</v>
      </c>
      <c r="BG185" s="40">
        <f t="shared" si="129"/>
        <v>-88</v>
      </c>
      <c r="BH185" s="40">
        <f t="shared" si="130"/>
        <v>92</v>
      </c>
      <c r="BL185" s="26">
        <f t="shared" si="93"/>
        <v>-1.1435718569185668E-5</v>
      </c>
      <c r="BM185" s="26">
        <f t="shared" si="94"/>
        <v>-9.2974127375332519E-2</v>
      </c>
      <c r="BO185" s="238" t="str">
        <f t="shared" si="101"/>
        <v>6456.54229034656i</v>
      </c>
      <c r="BP185" s="238" t="str">
        <f t="shared" si="102"/>
        <v>0.999835135501283-0.0128799490653366i</v>
      </c>
      <c r="BQ185" s="238">
        <f t="shared" si="103"/>
        <v>-7.1147054594904949E-4</v>
      </c>
      <c r="BR185" s="238">
        <f t="shared" si="104"/>
        <v>-0.73804758237771362</v>
      </c>
    </row>
    <row r="186" spans="22:70" x14ac:dyDescent="0.3">
      <c r="V186" s="24">
        <v>2.82</v>
      </c>
      <c r="W186" s="32">
        <f t="shared" si="119"/>
        <v>6606.9344800759645</v>
      </c>
      <c r="X186" s="25">
        <f t="shared" si="95"/>
        <v>31.450501351730402</v>
      </c>
      <c r="Y186" s="26">
        <f t="shared" si="105"/>
        <v>-18.163565841930449</v>
      </c>
      <c r="Z186" s="26">
        <f t="shared" si="106"/>
        <v>-82.903317797616012</v>
      </c>
      <c r="AA186" s="26">
        <f t="shared" si="107"/>
        <v>1.5307733582801064E-3</v>
      </c>
      <c r="AB186" s="26">
        <f t="shared" si="108"/>
        <v>-1.0756554148407751</v>
      </c>
      <c r="AC186" s="26">
        <f t="shared" si="120"/>
        <v>3.6223401411322039E-6</v>
      </c>
      <c r="AD186" s="26">
        <f t="shared" si="109"/>
        <v>5.2326906534016879E-2</v>
      </c>
      <c r="AE186" s="26">
        <f t="shared" si="121"/>
        <v>13.288469905498374</v>
      </c>
      <c r="AF186" s="26">
        <f t="shared" si="122"/>
        <v>-83.926646305922773</v>
      </c>
      <c r="AG186" s="26">
        <f t="shared" si="88"/>
        <v>64.037843837695164</v>
      </c>
      <c r="AH186" s="26">
        <f t="shared" si="110"/>
        <v>-116.714592195644</v>
      </c>
      <c r="AI186" s="26">
        <f t="shared" si="111"/>
        <v>-89.999916364044537</v>
      </c>
      <c r="AJ186" s="26">
        <f t="shared" si="123"/>
        <v>24.333542102891368</v>
      </c>
      <c r="AK186" s="26">
        <f t="shared" si="112"/>
        <v>86.518930084964822</v>
      </c>
      <c r="AL186" s="27">
        <f t="shared" si="113"/>
        <v>-2.6942953503673025E-5</v>
      </c>
      <c r="AM186" s="26">
        <f t="shared" si="114"/>
        <v>-0.14270948965339517</v>
      </c>
      <c r="AN186" s="26">
        <f t="shared" si="89"/>
        <v>-4.9324186483920446E-5</v>
      </c>
      <c r="AO186" s="26">
        <f t="shared" si="90"/>
        <v>-0.19309011057812914</v>
      </c>
      <c r="AP186" s="26">
        <f t="shared" si="96"/>
        <v>-28.343282522197459</v>
      </c>
      <c r="AQ186" s="26">
        <f t="shared" si="97"/>
        <v>-3.8167858793112397</v>
      </c>
      <c r="AR186" s="25">
        <f t="shared" si="91"/>
        <v>18.562359853877492</v>
      </c>
      <c r="AS186" s="25">
        <f t="shared" si="92"/>
        <v>-26.843517049310353</v>
      </c>
      <c r="AT186" s="56">
        <f t="shared" si="98"/>
        <v>-15.054812616699085</v>
      </c>
      <c r="AU186" s="57">
        <f t="shared" si="124"/>
        <v>-87.743432185234013</v>
      </c>
      <c r="AV186" s="26">
        <f t="shared" si="115"/>
        <v>1.8957520799270882E-10</v>
      </c>
      <c r="AW186" s="26">
        <f t="shared" si="116"/>
        <v>3.7854946122230557E-4</v>
      </c>
      <c r="AX186" s="27">
        <f t="shared" si="117"/>
        <v>-1.8957520799684638E-10</v>
      </c>
      <c r="AY186" s="26">
        <f t="shared" si="118"/>
        <v>-3.7854946122230557E-4</v>
      </c>
      <c r="AZ186" s="28">
        <f t="shared" si="125"/>
        <v>-4.1375574239902444E-21</v>
      </c>
      <c r="BA186" s="29">
        <f t="shared" si="126"/>
        <v>0</v>
      </c>
      <c r="BB186" s="5">
        <f t="shared" si="99"/>
        <v>-15.055569589609933</v>
      </c>
      <c r="BC186" s="5">
        <f t="shared" si="100"/>
        <v>-88.593808942317011</v>
      </c>
      <c r="BD186" s="5">
        <f t="shared" si="127"/>
        <v>91.406191057682989</v>
      </c>
      <c r="BE186" s="31"/>
      <c r="BF186" s="40">
        <f t="shared" si="128"/>
        <v>-15</v>
      </c>
      <c r="BG186" s="40">
        <f t="shared" si="129"/>
        <v>-89</v>
      </c>
      <c r="BH186" s="40">
        <f t="shared" si="130"/>
        <v>91</v>
      </c>
      <c r="BL186" s="26">
        <f t="shared" si="93"/>
        <v>-1.1974666637729293E-5</v>
      </c>
      <c r="BM186" s="26">
        <f t="shared" si="94"/>
        <v>-9.5139769071062502E-2</v>
      </c>
      <c r="BO186" s="238" t="str">
        <f t="shared" si="101"/>
        <v>6606.93448007596i</v>
      </c>
      <c r="BP186" s="238" t="str">
        <f t="shared" si="102"/>
        <v>0.999827367009516-0.0131798598700826i</v>
      </c>
      <c r="BQ186" s="238">
        <f t="shared" si="103"/>
        <v>-7.449982442105671E-4</v>
      </c>
      <c r="BR186" s="238">
        <f t="shared" si="104"/>
        <v>-0.75523698801193007</v>
      </c>
    </row>
    <row r="187" spans="22:70" x14ac:dyDescent="0.3">
      <c r="V187" s="24">
        <v>2.83</v>
      </c>
      <c r="W187" s="30">
        <f t="shared" si="119"/>
        <v>6760.8297539198211</v>
      </c>
      <c r="X187" s="25">
        <f t="shared" si="95"/>
        <v>31.450501351730402</v>
      </c>
      <c r="Y187" s="26">
        <f t="shared" si="105"/>
        <v>-18.36058141465799</v>
      </c>
      <c r="Z187" s="26">
        <f t="shared" si="106"/>
        <v>-83.063266053725982</v>
      </c>
      <c r="AA187" s="26">
        <f t="shared" si="107"/>
        <v>1.6029031722830029E-3</v>
      </c>
      <c r="AB187" s="26">
        <f t="shared" si="108"/>
        <v>-1.1007045541202889</v>
      </c>
      <c r="AC187" s="26">
        <f t="shared" si="120"/>
        <v>3.7930556983385453E-6</v>
      </c>
      <c r="AD187" s="26">
        <f t="shared" si="109"/>
        <v>5.3545756062384521E-2</v>
      </c>
      <c r="AE187" s="26">
        <f t="shared" si="121"/>
        <v>13.091526633300395</v>
      </c>
      <c r="AF187" s="26">
        <f t="shared" si="122"/>
        <v>-84.110424851783876</v>
      </c>
      <c r="AG187" s="26">
        <f t="shared" si="88"/>
        <v>64.037843837695164</v>
      </c>
      <c r="AH187" s="26">
        <f t="shared" si="110"/>
        <v>-116.91459219564359</v>
      </c>
      <c r="AI187" s="26">
        <f t="shared" si="111"/>
        <v>-89.999918267831319</v>
      </c>
      <c r="AJ187" s="26">
        <f t="shared" si="123"/>
        <v>24.532821410071541</v>
      </c>
      <c r="AK187" s="26">
        <f t="shared" si="112"/>
        <v>86.597980641458491</v>
      </c>
      <c r="AL187" s="27">
        <f t="shared" si="113"/>
        <v>-2.8212731658319624E-5</v>
      </c>
      <c r="AM187" s="26">
        <f t="shared" si="114"/>
        <v>-0.14603360646196908</v>
      </c>
      <c r="AN187" s="26">
        <f t="shared" si="89"/>
        <v>-5.1648749954526198E-5</v>
      </c>
      <c r="AO187" s="26">
        <f t="shared" si="90"/>
        <v>-0.19758772178028072</v>
      </c>
      <c r="AP187" s="26">
        <f t="shared" si="96"/>
        <v>-28.3440068093585</v>
      </c>
      <c r="AQ187" s="26">
        <f t="shared" si="97"/>
        <v>-3.7455589546150776</v>
      </c>
      <c r="AR187" s="25">
        <f t="shared" si="91"/>
        <v>18.562359853877492</v>
      </c>
      <c r="AS187" s="25">
        <f t="shared" si="92"/>
        <v>-26.843517049310353</v>
      </c>
      <c r="AT187" s="56">
        <f t="shared" si="98"/>
        <v>-15.252480176058105</v>
      </c>
      <c r="AU187" s="57">
        <f t="shared" si="124"/>
        <v>-87.855983806398953</v>
      </c>
      <c r="AV187" s="26">
        <f t="shared" si="115"/>
        <v>1.9851066629759196E-10</v>
      </c>
      <c r="AW187" s="26">
        <f t="shared" si="116"/>
        <v>3.8736701090017465E-4</v>
      </c>
      <c r="AX187" s="27">
        <f t="shared" si="117"/>
        <v>-1.9851066630212878E-10</v>
      </c>
      <c r="AY187" s="26">
        <f t="shared" si="118"/>
        <v>-3.8736701090017465E-4</v>
      </c>
      <c r="AZ187" s="28">
        <f t="shared" si="125"/>
        <v>-4.536827165911934E-21</v>
      </c>
      <c r="BA187" s="29">
        <f t="shared" si="126"/>
        <v>0</v>
      </c>
      <c r="BB187" s="5">
        <f t="shared" si="99"/>
        <v>-15.253272820849393</v>
      </c>
      <c r="BC187" s="5">
        <f t="shared" si="100"/>
        <v>-88.726166309413955</v>
      </c>
      <c r="BD187" s="5">
        <f t="shared" si="127"/>
        <v>91.273833690586045</v>
      </c>
      <c r="BE187" s="41"/>
      <c r="BF187" s="40">
        <f t="shared" si="128"/>
        <v>-15</v>
      </c>
      <c r="BG187" s="40">
        <f t="shared" si="129"/>
        <v>-89</v>
      </c>
      <c r="BH187" s="40">
        <f t="shared" si="130"/>
        <v>91</v>
      </c>
      <c r="BL187" s="26">
        <f t="shared" si="93"/>
        <v>-1.2539014475211878E-5</v>
      </c>
      <c r="BM187" s="26">
        <f t="shared" si="94"/>
        <v>-9.7355854760628011E-2</v>
      </c>
      <c r="BO187" s="238" t="str">
        <f t="shared" si="101"/>
        <v>6760.82975391982i</v>
      </c>
      <c r="BP187" s="238" t="str">
        <f t="shared" si="102"/>
        <v>0.999819232528564-0.0134867492195643i</v>
      </c>
      <c r="BQ187" s="238">
        <f t="shared" si="103"/>
        <v>-7.8010577681257543E-4</v>
      </c>
      <c r="BR187" s="238">
        <f t="shared" si="104"/>
        <v>-0.77282664825437974</v>
      </c>
    </row>
    <row r="188" spans="22:70" x14ac:dyDescent="0.3">
      <c r="V188" s="24">
        <v>2.84</v>
      </c>
      <c r="W188" s="32">
        <f t="shared" si="119"/>
        <v>6918.3097091893669</v>
      </c>
      <c r="X188" s="25">
        <f t="shared" si="95"/>
        <v>31.450501351730402</v>
      </c>
      <c r="Y188" s="26">
        <f t="shared" si="105"/>
        <v>-18.557729392973506</v>
      </c>
      <c r="Z188" s="26">
        <f t="shared" si="106"/>
        <v>-83.21967849956394</v>
      </c>
      <c r="AA188" s="26">
        <f t="shared" si="107"/>
        <v>1.6784310757267061E-3</v>
      </c>
      <c r="AB188" s="26">
        <f t="shared" si="108"/>
        <v>-1.1263367271025906</v>
      </c>
      <c r="AC188" s="26">
        <f t="shared" si="120"/>
        <v>3.9718168235045838E-6</v>
      </c>
      <c r="AD188" s="26">
        <f t="shared" si="109"/>
        <v>5.4792996193229575E-2</v>
      </c>
      <c r="AE188" s="26">
        <f t="shared" si="121"/>
        <v>12.894454361649446</v>
      </c>
      <c r="AF188" s="26">
        <f t="shared" si="122"/>
        <v>-84.291222230473309</v>
      </c>
      <c r="AG188" s="26">
        <f t="shared" si="88"/>
        <v>64.037843837695164</v>
      </c>
      <c r="AH188" s="26">
        <f t="shared" si="110"/>
        <v>-117.1145921956432</v>
      </c>
      <c r="AI188" s="26">
        <f t="shared" si="111"/>
        <v>-89.999920128282625</v>
      </c>
      <c r="AJ188" s="26">
        <f t="shared" si="123"/>
        <v>24.73213304211091</v>
      </c>
      <c r="AK188" s="26">
        <f t="shared" si="112"/>
        <v>86.675244319521283</v>
      </c>
      <c r="AL188" s="27">
        <f t="shared" si="113"/>
        <v>-2.9542352214994766E-5</v>
      </c>
      <c r="AM188" s="26">
        <f t="shared" si="114"/>
        <v>-0.14943515087982578</v>
      </c>
      <c r="AN188" s="26">
        <f t="shared" si="89"/>
        <v>-5.4082865392543495E-5</v>
      </c>
      <c r="AO188" s="26">
        <f t="shared" si="90"/>
        <v>-0.20219009328419815</v>
      </c>
      <c r="AP188" s="26">
        <f t="shared" si="96"/>
        <v>-28.344698941054734</v>
      </c>
      <c r="AQ188" s="26">
        <f t="shared" si="97"/>
        <v>-3.6763010529253655</v>
      </c>
      <c r="AR188" s="25">
        <f t="shared" si="91"/>
        <v>18.562359853877492</v>
      </c>
      <c r="AS188" s="25">
        <f t="shared" si="92"/>
        <v>-26.843517049310353</v>
      </c>
      <c r="AT188" s="56">
        <f t="shared" si="98"/>
        <v>-15.450244579405288</v>
      </c>
      <c r="AU188" s="57">
        <f t="shared" si="124"/>
        <v>-87.967523283398677</v>
      </c>
      <c r="AV188" s="26">
        <f t="shared" si="115"/>
        <v>2.0786657137787305E-10</v>
      </c>
      <c r="AW188" s="26">
        <f t="shared" si="116"/>
        <v>3.9638994769460652E-4</v>
      </c>
      <c r="AX188" s="27">
        <f t="shared" si="117"/>
        <v>-2.0786657138284764E-10</v>
      </c>
      <c r="AY188" s="26">
        <f t="shared" si="118"/>
        <v>-3.9638994769460652E-4</v>
      </c>
      <c r="AZ188" s="28">
        <f t="shared" si="125"/>
        <v>-4.9745866557114816E-21</v>
      </c>
      <c r="BA188" s="29">
        <f t="shared" si="126"/>
        <v>0</v>
      </c>
      <c r="BB188" s="5">
        <f t="shared" si="99"/>
        <v>-15.451074576936707</v>
      </c>
      <c r="BC188" s="5">
        <f t="shared" si="100"/>
        <v>-88.857972719173389</v>
      </c>
      <c r="BD188" s="5">
        <f t="shared" si="127"/>
        <v>91.142027280826611</v>
      </c>
      <c r="BE188" s="31"/>
      <c r="BF188" s="40">
        <f t="shared" si="128"/>
        <v>-15</v>
      </c>
      <c r="BG188" s="40">
        <f t="shared" si="129"/>
        <v>-89</v>
      </c>
      <c r="BH188" s="40">
        <f t="shared" si="130"/>
        <v>91</v>
      </c>
      <c r="BL188" s="26">
        <f t="shared" si="93"/>
        <v>-1.3129959126400186E-5</v>
      </c>
      <c r="BM188" s="26">
        <f t="shared" si="94"/>
        <v>-9.9623559415457905E-2</v>
      </c>
      <c r="BO188" s="238" t="str">
        <f t="shared" si="101"/>
        <v>6918.30970918937i</v>
      </c>
      <c r="BP188" s="238" t="str">
        <f t="shared" si="102"/>
        <v>0.999810714822287-0.0138007791448544i</v>
      </c>
      <c r="BQ188" s="238">
        <f t="shared" si="103"/>
        <v>-8.1686757229229188E-4</v>
      </c>
      <c r="BR188" s="238">
        <f t="shared" si="104"/>
        <v>-0.79082587635924617</v>
      </c>
    </row>
    <row r="189" spans="22:70" x14ac:dyDescent="0.3">
      <c r="V189" s="24">
        <v>2.85</v>
      </c>
      <c r="W189" s="30">
        <f t="shared" si="119"/>
        <v>7079.4578438413873</v>
      </c>
      <c r="X189" s="25">
        <f t="shared" si="95"/>
        <v>31.450501351730402</v>
      </c>
      <c r="Y189" s="26">
        <f t="shared" si="105"/>
        <v>-18.755003983912665</v>
      </c>
      <c r="Z189" s="26">
        <f t="shared" si="106"/>
        <v>-83.372628736858957</v>
      </c>
      <c r="AA189" s="26">
        <f t="shared" si="107"/>
        <v>1.7575170918078466E-3</v>
      </c>
      <c r="AB189" s="26">
        <f t="shared" si="108"/>
        <v>-1.1525654832421426</v>
      </c>
      <c r="AC189" s="26">
        <f t="shared" si="120"/>
        <v>4.1590026952978325E-6</v>
      </c>
      <c r="AD189" s="26">
        <f t="shared" si="109"/>
        <v>5.6069288225047746E-2</v>
      </c>
      <c r="AE189" s="26">
        <f t="shared" si="121"/>
        <v>12.69725904391224</v>
      </c>
      <c r="AF189" s="26">
        <f t="shared" si="122"/>
        <v>-84.469124931876053</v>
      </c>
      <c r="AG189" s="26">
        <f t="shared" si="88"/>
        <v>64.037843837695164</v>
      </c>
      <c r="AH189" s="26">
        <f t="shared" si="110"/>
        <v>-117.31459219564283</v>
      </c>
      <c r="AI189" s="26">
        <f t="shared" si="111"/>
        <v>-89.999921946384873</v>
      </c>
      <c r="AJ189" s="26">
        <f t="shared" si="123"/>
        <v>24.931475553943802</v>
      </c>
      <c r="AK189" s="26">
        <f t="shared" si="112"/>
        <v>86.75076096073073</v>
      </c>
      <c r="AL189" s="27">
        <f t="shared" si="113"/>
        <v>-3.0934635423544198E-5</v>
      </c>
      <c r="AM189" s="26">
        <f t="shared" si="114"/>
        <v>-0.15291592635487339</v>
      </c>
      <c r="AN189" s="26">
        <f t="shared" si="89"/>
        <v>-5.6631695693836395E-5</v>
      </c>
      <c r="AO189" s="26">
        <f t="shared" si="90"/>
        <v>-0.20689966509046714</v>
      </c>
      <c r="AP189" s="26">
        <f t="shared" si="96"/>
        <v>-28.345360370334983</v>
      </c>
      <c r="AQ189" s="26">
        <f t="shared" si="97"/>
        <v>-3.6089765770994835</v>
      </c>
      <c r="AR189" s="25">
        <f t="shared" si="91"/>
        <v>18.562359853877492</v>
      </c>
      <c r="AS189" s="25">
        <f t="shared" si="92"/>
        <v>-26.843517049310353</v>
      </c>
      <c r="AT189" s="56">
        <f t="shared" si="98"/>
        <v>-15.648101326422744</v>
      </c>
      <c r="AU189" s="57">
        <f t="shared" si="124"/>
        <v>-88.078101508975536</v>
      </c>
      <c r="AV189" s="26">
        <f t="shared" si="115"/>
        <v>2.176641384378145E-10</v>
      </c>
      <c r="AW189" s="26">
        <f t="shared" si="116"/>
        <v>4.0562305568612089E-4</v>
      </c>
      <c r="AX189" s="27">
        <f t="shared" si="117"/>
        <v>-2.1766413844326903E-10</v>
      </c>
      <c r="AY189" s="26">
        <f t="shared" si="118"/>
        <v>-4.0562305568612089E-4</v>
      </c>
      <c r="AZ189" s="28">
        <f t="shared" si="125"/>
        <v>-5.4545323567512336E-21</v>
      </c>
      <c r="BA189" s="29">
        <f t="shared" si="126"/>
        <v>0</v>
      </c>
      <c r="BB189" s="5">
        <f t="shared" si="99"/>
        <v>-15.648970436741138</v>
      </c>
      <c r="BC189" s="5">
        <f t="shared" si="100"/>
        <v>-88.989289796158118</v>
      </c>
      <c r="BD189" s="5">
        <f t="shared" si="127"/>
        <v>91.010710203841882</v>
      </c>
      <c r="BE189" s="41"/>
      <c r="BF189" s="40">
        <f t="shared" si="128"/>
        <v>-16</v>
      </c>
      <c r="BG189" s="40">
        <f t="shared" si="129"/>
        <v>-89</v>
      </c>
      <c r="BH189" s="40">
        <f t="shared" si="130"/>
        <v>91</v>
      </c>
      <c r="BL189" s="26">
        <f t="shared" si="93"/>
        <v>-1.3748754058548942E-5</v>
      </c>
      <c r="BM189" s="26">
        <f t="shared" si="94"/>
        <v>-0.10194408537414187</v>
      </c>
      <c r="BO189" s="238" t="str">
        <f t="shared" si="101"/>
        <v>7079.45784384139i</v>
      </c>
      <c r="BP189" s="238" t="str">
        <f t="shared" si="102"/>
        <v>0.999801795843425-0.0141221154140416i</v>
      </c>
      <c r="BQ189" s="238">
        <f t="shared" si="103"/>
        <v>-8.5536156433463242E-4</v>
      </c>
      <c r="BR189" s="238">
        <f t="shared" si="104"/>
        <v>-0.80924420180844181</v>
      </c>
    </row>
    <row r="190" spans="22:70" x14ac:dyDescent="0.3">
      <c r="V190" s="24">
        <v>2.86</v>
      </c>
      <c r="W190" s="32">
        <f t="shared" si="119"/>
        <v>7244.3596007499027</v>
      </c>
      <c r="X190" s="25">
        <f t="shared" si="95"/>
        <v>31.450501351730402</v>
      </c>
      <c r="Y190" s="26">
        <f t="shared" si="105"/>
        <v>-18.952399640900239</v>
      </c>
      <c r="Z190" s="26">
        <f t="shared" si="106"/>
        <v>-83.52218913758054</v>
      </c>
      <c r="AA190" s="26">
        <f t="shared" si="107"/>
        <v>1.840328773443057E-3</v>
      </c>
      <c r="AB190" s="26">
        <f t="shared" si="108"/>
        <v>-1.1794046853752489</v>
      </c>
      <c r="AC190" s="26">
        <f t="shared" si="120"/>
        <v>4.3550103535937027E-6</v>
      </c>
      <c r="AD190" s="26">
        <f t="shared" si="109"/>
        <v>5.7375308859698583E-2</v>
      </c>
      <c r="AE190" s="26">
        <f t="shared" si="121"/>
        <v>12.499946394613961</v>
      </c>
      <c r="AF190" s="26">
        <f t="shared" si="122"/>
        <v>-84.644218514096082</v>
      </c>
      <c r="AG190" s="26">
        <f t="shared" si="88"/>
        <v>64.037843837695164</v>
      </c>
      <c r="AH190" s="26">
        <f t="shared" si="110"/>
        <v>-117.51459219564245</v>
      </c>
      <c r="AI190" s="26">
        <f t="shared" si="111"/>
        <v>-89.999923723102071</v>
      </c>
      <c r="AJ190" s="26">
        <f t="shared" si="123"/>
        <v>25.130847564685695</v>
      </c>
      <c r="AK190" s="26">
        <f t="shared" si="112"/>
        <v>86.824569554939245</v>
      </c>
      <c r="AL190" s="27">
        <f t="shared" si="113"/>
        <v>-3.2392534439116779E-5</v>
      </c>
      <c r="AM190" s="26">
        <f t="shared" si="114"/>
        <v>-0.15647777833751131</v>
      </c>
      <c r="AN190" s="26">
        <f t="shared" si="89"/>
        <v>-5.9300647066221708E-5</v>
      </c>
      <c r="AO190" s="26">
        <f t="shared" si="90"/>
        <v>-0.21171893402169181</v>
      </c>
      <c r="AP190" s="26">
        <f t="shared" si="96"/>
        <v>-28.345992486443098</v>
      </c>
      <c r="AQ190" s="26">
        <f t="shared" si="97"/>
        <v>-3.5435508805220297</v>
      </c>
      <c r="AR190" s="25">
        <f t="shared" si="91"/>
        <v>18.562359853877492</v>
      </c>
      <c r="AS190" s="25">
        <f t="shared" si="92"/>
        <v>-26.843517049310353</v>
      </c>
      <c r="AT190" s="56">
        <f t="shared" si="98"/>
        <v>-15.846046091829137</v>
      </c>
      <c r="AU190" s="57">
        <f t="shared" si="124"/>
        <v>-88.187769394618115</v>
      </c>
      <c r="AV190" s="26">
        <f t="shared" si="115"/>
        <v>2.2792072537181215E-10</v>
      </c>
      <c r="AW190" s="26">
        <f t="shared" si="116"/>
        <v>4.150712303907864E-4</v>
      </c>
      <c r="AX190" s="27">
        <f t="shared" si="117"/>
        <v>-2.2792072537779287E-10</v>
      </c>
      <c r="AY190" s="26">
        <f t="shared" si="118"/>
        <v>-4.150712303907864E-4</v>
      </c>
      <c r="AZ190" s="28">
        <f t="shared" si="125"/>
        <v>-5.9807226239115283E-21</v>
      </c>
      <c r="BA190" s="29">
        <f t="shared" si="126"/>
        <v>0</v>
      </c>
      <c r="BB190" s="5">
        <f t="shared" si="99"/>
        <v>-15.846956157897603</v>
      </c>
      <c r="BC190" s="5">
        <f t="shared" si="100"/>
        <v>-89.120179432895625</v>
      </c>
      <c r="BD190" s="5">
        <f t="shared" si="127"/>
        <v>90.879820567104375</v>
      </c>
      <c r="BE190" s="31"/>
      <c r="BF190" s="40">
        <f t="shared" si="128"/>
        <v>-16</v>
      </c>
      <c r="BG190" s="40">
        <f t="shared" si="129"/>
        <v>-89</v>
      </c>
      <c r="BH190" s="40">
        <f t="shared" si="130"/>
        <v>91</v>
      </c>
      <c r="BL190" s="26">
        <f t="shared" si="93"/>
        <v>-1.4396711800828022E-5</v>
      </c>
      <c r="BM190" s="26">
        <f t="shared" si="94"/>
        <v>-0.10431866297979006</v>
      </c>
      <c r="BO190" s="238" t="str">
        <f t="shared" si="101"/>
        <v>7244.3596007499i</v>
      </c>
      <c r="BP190" s="238" t="str">
        <f t="shared" si="102"/>
        <v>0.999792456695491-0.014450927616621i</v>
      </c>
      <c r="BQ190" s="238">
        <f t="shared" si="103"/>
        <v>-8.9566935666468702E-4</v>
      </c>
      <c r="BR190" s="238">
        <f t="shared" si="104"/>
        <v>-0.82809137529772225</v>
      </c>
    </row>
    <row r="191" spans="22:70" x14ac:dyDescent="0.3">
      <c r="V191" s="24">
        <v>2.87</v>
      </c>
      <c r="W191" s="30">
        <f t="shared" si="119"/>
        <v>7413.1024130091828</v>
      </c>
      <c r="X191" s="25">
        <f t="shared" si="95"/>
        <v>31.450501351730402</v>
      </c>
      <c r="Y191" s="26">
        <f t="shared" si="105"/>
        <v>-19.149911053885248</v>
      </c>
      <c r="Z191" s="26">
        <f t="shared" si="106"/>
        <v>-83.66843084365631</v>
      </c>
      <c r="AA191" s="26">
        <f t="shared" si="107"/>
        <v>1.9270415569855306E-3</v>
      </c>
      <c r="AB191" s="26">
        <f t="shared" si="108"/>
        <v>-1.2068685168607425</v>
      </c>
      <c r="AC191" s="26">
        <f t="shared" si="120"/>
        <v>4.5602555615779385E-6</v>
      </c>
      <c r="AD191" s="26">
        <f t="shared" si="109"/>
        <v>5.8711750561178208E-2</v>
      </c>
      <c r="AE191" s="26">
        <f t="shared" si="121"/>
        <v>12.302521899657702</v>
      </c>
      <c r="AF191" s="26">
        <f t="shared" si="122"/>
        <v>-84.816587609955874</v>
      </c>
      <c r="AG191" s="26">
        <f t="shared" si="88"/>
        <v>64.037843837695164</v>
      </c>
      <c r="AH191" s="26">
        <f t="shared" si="110"/>
        <v>-117.71459219564213</v>
      </c>
      <c r="AI191" s="26">
        <f t="shared" si="111"/>
        <v>-89.999925459376243</v>
      </c>
      <c r="AJ191" s="26">
        <f t="shared" si="123"/>
        <v>25.330247754819581</v>
      </c>
      <c r="AK191" s="26">
        <f t="shared" si="112"/>
        <v>86.896708256022322</v>
      </c>
      <c r="AL191" s="27">
        <f t="shared" si="113"/>
        <v>-3.3919141591606609E-5</v>
      </c>
      <c r="AM191" s="26">
        <f t="shared" si="114"/>
        <v>-0.1601225952586231</v>
      </c>
      <c r="AN191" s="26">
        <f t="shared" si="89"/>
        <v>-6.2095380479135104E-5</v>
      </c>
      <c r="AO191" s="26">
        <f t="shared" si="90"/>
        <v>-0.21665045504512934</v>
      </c>
      <c r="AP191" s="26">
        <f t="shared" si="96"/>
        <v>-28.346596617649453</v>
      </c>
      <c r="AQ191" s="26">
        <f t="shared" si="97"/>
        <v>-3.4799902536576734</v>
      </c>
      <c r="AR191" s="25">
        <f t="shared" si="91"/>
        <v>18.562359853877492</v>
      </c>
      <c r="AS191" s="25">
        <f t="shared" si="92"/>
        <v>-26.843517049310353</v>
      </c>
      <c r="AT191" s="56">
        <f t="shared" si="98"/>
        <v>-16.044074717991752</v>
      </c>
      <c r="AU191" s="57">
        <f t="shared" si="124"/>
        <v>-88.29657786361355</v>
      </c>
      <c r="AV191" s="26">
        <f t="shared" si="115"/>
        <v>2.3866333334892723E-10</v>
      </c>
      <c r="AW191" s="26">
        <f t="shared" si="116"/>
        <v>4.2473948135589225E-4</v>
      </c>
      <c r="AX191" s="27">
        <f t="shared" si="117"/>
        <v>-2.3866333335548507E-10</v>
      </c>
      <c r="AY191" s="26">
        <f t="shared" si="118"/>
        <v>-4.2473948135589225E-4</v>
      </c>
      <c r="AZ191" s="28">
        <f t="shared" si="125"/>
        <v>-6.5578361975321188E-21</v>
      </c>
      <c r="BA191" s="29">
        <f t="shared" si="126"/>
        <v>0</v>
      </c>
      <c r="BB191" s="5">
        <f t="shared" si="99"/>
        <v>-16.045027669594297</v>
      </c>
      <c r="BC191" s="5">
        <f t="shared" si="100"/>
        <v>-89.250703788681193</v>
      </c>
      <c r="BD191" s="5">
        <f t="shared" si="127"/>
        <v>90.749296211318807</v>
      </c>
      <c r="BE191" s="41"/>
      <c r="BF191" s="40">
        <f t="shared" si="128"/>
        <v>-16</v>
      </c>
      <c r="BG191" s="40">
        <f t="shared" si="129"/>
        <v>-89</v>
      </c>
      <c r="BH191" s="40">
        <f t="shared" si="130"/>
        <v>91</v>
      </c>
      <c r="BL191" s="26">
        <f t="shared" si="93"/>
        <v>-1.5075206745762749E-5</v>
      </c>
      <c r="BM191" s="26">
        <f t="shared" si="94"/>
        <v>-0.10674855123223284</v>
      </c>
      <c r="BO191" s="238" t="str">
        <f t="shared" si="101"/>
        <v>7413.10241300918i</v>
      </c>
      <c r="BP191" s="238" t="str">
        <f t="shared" si="102"/>
        <v>0.999782677592869-0.0147873892496617i</v>
      </c>
      <c r="BQ191" s="238">
        <f t="shared" si="103"/>
        <v>-9.3787639579784494E-4</v>
      </c>
      <c r="BR191" s="238">
        <f t="shared" si="104"/>
        <v>-0.84737737383540845</v>
      </c>
    </row>
    <row r="192" spans="22:70" x14ac:dyDescent="0.3">
      <c r="V192" s="24">
        <v>2.88</v>
      </c>
      <c r="W192" s="32">
        <f t="shared" si="119"/>
        <v>7585.7757502918375</v>
      </c>
      <c r="X192" s="25">
        <f t="shared" si="95"/>
        <v>31.450501351730402</v>
      </c>
      <c r="Y192" s="26">
        <f t="shared" si="105"/>
        <v>-19.347533139816864</v>
      </c>
      <c r="Z192" s="26">
        <f t="shared" si="106"/>
        <v>-83.811423768428327</v>
      </c>
      <c r="AA192" s="26">
        <f t="shared" si="107"/>
        <v>2.0178391324986869E-3</v>
      </c>
      <c r="AB192" s="26">
        <f t="shared" si="108"/>
        <v>-1.2349714888756387</v>
      </c>
      <c r="AC192" s="26">
        <f t="shared" si="120"/>
        <v>4.7751736659198E-6</v>
      </c>
      <c r="AD192" s="26">
        <f t="shared" si="109"/>
        <v>6.0079321922746176E-2</v>
      </c>
      <c r="AE192" s="26">
        <f t="shared" si="121"/>
        <v>12.104990826219703</v>
      </c>
      <c r="AF192" s="26">
        <f t="shared" si="122"/>
        <v>-84.986315935381228</v>
      </c>
      <c r="AG192" s="26">
        <f t="shared" si="88"/>
        <v>64.037843837695164</v>
      </c>
      <c r="AH192" s="26">
        <f t="shared" si="110"/>
        <v>-117.91459219564177</v>
      </c>
      <c r="AI192" s="26">
        <f t="shared" si="111"/>
        <v>-89.999927156127981</v>
      </c>
      <c r="AJ192" s="26">
        <f t="shared" si="123"/>
        <v>25.529674863502258</v>
      </c>
      <c r="AK192" s="26">
        <f t="shared" si="112"/>
        <v>86.96721439750624</v>
      </c>
      <c r="AL192" s="27">
        <f t="shared" si="113"/>
        <v>-3.5517694949248767E-5</v>
      </c>
      <c r="AM192" s="26">
        <f t="shared" si="114"/>
        <v>-0.16385230953031962</v>
      </c>
      <c r="AN192" s="26">
        <f t="shared" si="89"/>
        <v>-6.5021823694899844E-5</v>
      </c>
      <c r="AO192" s="26">
        <f t="shared" si="90"/>
        <v>-0.22169684262606196</v>
      </c>
      <c r="AP192" s="26">
        <f t="shared" si="96"/>
        <v>-28.347174033962997</v>
      </c>
      <c r="AQ192" s="26">
        <f t="shared" si="97"/>
        <v>-3.4182619107781229</v>
      </c>
      <c r="AR192" s="25">
        <f t="shared" si="91"/>
        <v>18.562359853877492</v>
      </c>
      <c r="AS192" s="25">
        <f t="shared" si="92"/>
        <v>-26.843517049310353</v>
      </c>
      <c r="AT192" s="56">
        <f t="shared" si="98"/>
        <v>-16.242183207743295</v>
      </c>
      <c r="AU192" s="57">
        <f t="shared" si="124"/>
        <v>-88.404577846159356</v>
      </c>
      <c r="AV192" s="26">
        <f t="shared" si="115"/>
        <v>2.4991124891848844E-10</v>
      </c>
      <c r="AW192" s="26">
        <f t="shared" si="116"/>
        <v>4.3463293481607092E-4</v>
      </c>
      <c r="AX192" s="27">
        <f t="shared" si="117"/>
        <v>-2.4991124892567892E-10</v>
      </c>
      <c r="AY192" s="26">
        <f t="shared" si="118"/>
        <v>-4.3463293481607092E-4</v>
      </c>
      <c r="AZ192" s="28">
        <f t="shared" si="125"/>
        <v>-7.1904742697703313E-21</v>
      </c>
      <c r="BA192" s="29">
        <f t="shared" si="126"/>
        <v>0</v>
      </c>
      <c r="BB192" s="5">
        <f t="shared" si="99"/>
        <v>-16.243181065573154</v>
      </c>
      <c r="BC192" s="5">
        <f t="shared" si="100"/>
        <v>-89.380925290570673</v>
      </c>
      <c r="BD192" s="5">
        <f t="shared" si="127"/>
        <v>90.619074709429327</v>
      </c>
      <c r="BE192" s="31"/>
      <c r="BF192" s="40">
        <f t="shared" si="128"/>
        <v>-16</v>
      </c>
      <c r="BG192" s="40">
        <f t="shared" si="129"/>
        <v>-89</v>
      </c>
      <c r="BH192" s="40">
        <f t="shared" si="130"/>
        <v>91</v>
      </c>
      <c r="BL192" s="26">
        <f t="shared" si="93"/>
        <v>-1.5785678060614169E-5</v>
      </c>
      <c r="BM192" s="26">
        <f t="shared" si="94"/>
        <v>-0.10923503845540194</v>
      </c>
      <c r="BO192" s="238" t="str">
        <f t="shared" si="101"/>
        <v>7585.77575029184i</v>
      </c>
      <c r="BP192" s="238" t="str">
        <f t="shared" si="102"/>
        <v>0.999772437819053-0.0151316778057771i</v>
      </c>
      <c r="BQ192" s="238">
        <f t="shared" si="103"/>
        <v>-9.8207215179831422E-4</v>
      </c>
      <c r="BR192" s="238">
        <f t="shared" si="104"/>
        <v>-0.86711240595592531</v>
      </c>
    </row>
    <row r="193" spans="22:70" x14ac:dyDescent="0.3">
      <c r="V193" s="24">
        <v>2.89</v>
      </c>
      <c r="W193" s="30">
        <f t="shared" si="119"/>
        <v>7762.4711662869231</v>
      </c>
      <c r="X193" s="25">
        <f t="shared" si="95"/>
        <v>31.450501351730402</v>
      </c>
      <c r="Y193" s="26">
        <f t="shared" si="105"/>
        <v>-19.545261033454612</v>
      </c>
      <c r="Z193" s="26">
        <f t="shared" si="106"/>
        <v>-83.951236599709361</v>
      </c>
      <c r="AA193" s="26">
        <f t="shared" si="107"/>
        <v>2.1129138313556854E-3</v>
      </c>
      <c r="AB193" s="26">
        <f t="shared" si="108"/>
        <v>-1.2637284478686142</v>
      </c>
      <c r="AC193" s="26">
        <f t="shared" si="120"/>
        <v>5.0002205379480758E-6</v>
      </c>
      <c r="AD193" s="26">
        <f t="shared" si="109"/>
        <v>6.147874804260399E-2</v>
      </c>
      <c r="AE193" s="26">
        <f t="shared" si="121"/>
        <v>11.907358232327685</v>
      </c>
      <c r="AF193" s="26">
        <f t="shared" si="122"/>
        <v>-85.153486299535373</v>
      </c>
      <c r="AG193" s="26">
        <f t="shared" si="88"/>
        <v>64.037843837695164</v>
      </c>
      <c r="AH193" s="26">
        <f t="shared" si="110"/>
        <v>-118.11459219564148</v>
      </c>
      <c r="AI193" s="26">
        <f t="shared" si="111"/>
        <v>-89.999928814256947</v>
      </c>
      <c r="AJ193" s="26">
        <f t="shared" si="123"/>
        <v>25.729127685986136</v>
      </c>
      <c r="AK193" s="26">
        <f t="shared" si="112"/>
        <v>87.036124508063153</v>
      </c>
      <c r="AL193" s="27">
        <f t="shared" si="113"/>
        <v>-3.7191585174443146E-5</v>
      </c>
      <c r="AM193" s="26">
        <f t="shared" si="114"/>
        <v>-0.16766889856996811</v>
      </c>
      <c r="AN193" s="26">
        <f t="shared" si="89"/>
        <v>-6.8086183817962897E-5</v>
      </c>
      <c r="AO193" s="26">
        <f t="shared" si="90"/>
        <v>-0.22686077211262823</v>
      </c>
      <c r="AP193" s="26">
        <f t="shared" si="96"/>
        <v>-28.34772594972917</v>
      </c>
      <c r="AQ193" s="26">
        <f t="shared" si="97"/>
        <v>-3.35833397687639</v>
      </c>
      <c r="AR193" s="25">
        <f t="shared" si="91"/>
        <v>18.562359853877492</v>
      </c>
      <c r="AS193" s="25">
        <f t="shared" si="92"/>
        <v>-26.843517049310353</v>
      </c>
      <c r="AT193" s="56">
        <f t="shared" si="98"/>
        <v>-16.440367717401486</v>
      </c>
      <c r="AU193" s="57">
        <f t="shared" si="124"/>
        <v>-88.511820276411768</v>
      </c>
      <c r="AV193" s="26">
        <f t="shared" si="115"/>
        <v>2.6168761593969039E-10</v>
      </c>
      <c r="AW193" s="26">
        <f t="shared" si="116"/>
        <v>4.4475683641130142E-4</v>
      </c>
      <c r="AX193" s="27">
        <f t="shared" si="117"/>
        <v>-2.6168761594757445E-10</v>
      </c>
      <c r="AY193" s="26">
        <f t="shared" si="118"/>
        <v>-4.4475683641130142E-4</v>
      </c>
      <c r="AZ193" s="28">
        <f t="shared" si="125"/>
        <v>-7.884065213396045E-21</v>
      </c>
      <c r="BA193" s="29">
        <f t="shared" si="126"/>
        <v>0</v>
      </c>
      <c r="BB193" s="5">
        <f t="shared" si="99"/>
        <v>-16.44141259734182</v>
      </c>
      <c r="BC193" s="5">
        <f t="shared" si="100"/>
        <v>-89.510906636442769</v>
      </c>
      <c r="BD193" s="5">
        <f t="shared" si="127"/>
        <v>90.489093363557231</v>
      </c>
      <c r="BE193" s="41"/>
      <c r="BF193" s="40">
        <f t="shared" si="128"/>
        <v>-16</v>
      </c>
      <c r="BG193" s="40">
        <f t="shared" si="129"/>
        <v>-90</v>
      </c>
      <c r="BH193" s="40">
        <f t="shared" si="130"/>
        <v>90</v>
      </c>
      <c r="BL193" s="26">
        <f t="shared" si="93"/>
        <v>-1.6529632732808131E-5</v>
      </c>
      <c r="BM193" s="26">
        <f t="shared" si="94"/>
        <v>-0.1117794429802515</v>
      </c>
      <c r="BO193" s="238" t="str">
        <f t="shared" si="101"/>
        <v>7762.47116628692i</v>
      </c>
      <c r="BP193" s="238" t="str">
        <f t="shared" si="102"/>
        <v>0.999761715682926-0.0154839748629286i</v>
      </c>
      <c r="BQ193" s="238">
        <f t="shared" si="103"/>
        <v>-1.0283503075981981E-3</v>
      </c>
      <c r="BR193" s="238">
        <f t="shared" si="104"/>
        <v>-0.88730691705075337</v>
      </c>
    </row>
    <row r="194" spans="22:70" x14ac:dyDescent="0.3">
      <c r="V194" s="24">
        <v>2.9</v>
      </c>
      <c r="W194" s="32">
        <f t="shared" si="119"/>
        <v>7943.2823472428208</v>
      </c>
      <c r="X194" s="25">
        <f t="shared" si="95"/>
        <v>31.450501351730402</v>
      </c>
      <c r="Y194" s="26">
        <f t="shared" si="105"/>
        <v>-19.74309007850519</v>
      </c>
      <c r="Z194" s="26">
        <f t="shared" si="106"/>
        <v>-84.087936804307674</v>
      </c>
      <c r="AA194" s="26">
        <f t="shared" si="107"/>
        <v>2.2124670319730228E-3</v>
      </c>
      <c r="AB194" s="26">
        <f t="shared" si="108"/>
        <v>-1.2931545831740558</v>
      </c>
      <c r="AC194" s="26">
        <f t="shared" si="120"/>
        <v>5.2358735302556079E-6</v>
      </c>
      <c r="AD194" s="26">
        <f t="shared" si="109"/>
        <v>6.2910770908321242E-2</v>
      </c>
      <c r="AE194" s="26">
        <f t="shared" si="121"/>
        <v>11.709628976130714</v>
      </c>
      <c r="AF194" s="26">
        <f t="shared" si="122"/>
        <v>-85.318180616573414</v>
      </c>
      <c r="AG194" s="26">
        <f t="shared" si="88"/>
        <v>64.037843837695164</v>
      </c>
      <c r="AH194" s="26">
        <f t="shared" si="110"/>
        <v>-118.31459219564117</v>
      </c>
      <c r="AI194" s="26">
        <f t="shared" si="111"/>
        <v>-89.999930434642295</v>
      </c>
      <c r="AJ194" s="26">
        <f t="shared" si="123"/>
        <v>25.928605071151388</v>
      </c>
      <c r="AK194" s="26">
        <f t="shared" si="112"/>
        <v>87.103474326861601</v>
      </c>
      <c r="AL194" s="27">
        <f t="shared" si="113"/>
        <v>-3.8944362724848121E-5</v>
      </c>
      <c r="AM194" s="26">
        <f t="shared" si="114"/>
        <v>-0.171574385848039</v>
      </c>
      <c r="AN194" s="26">
        <f t="shared" si="89"/>
        <v>-7.1294960466258242E-5</v>
      </c>
      <c r="AO194" s="26">
        <f t="shared" si="90"/>
        <v>-0.23214498115282933</v>
      </c>
      <c r="AP194" s="26">
        <f t="shared" si="96"/>
        <v>-28.348253526117809</v>
      </c>
      <c r="AQ194" s="26">
        <f t="shared" si="97"/>
        <v>-3.3001754747815619</v>
      </c>
      <c r="AR194" s="25">
        <f t="shared" si="91"/>
        <v>18.562359853877492</v>
      </c>
      <c r="AS194" s="25">
        <f t="shared" si="92"/>
        <v>-26.843517049310353</v>
      </c>
      <c r="AT194" s="56">
        <f t="shared" si="98"/>
        <v>-16.638624549987092</v>
      </c>
      <c r="AU194" s="57">
        <f t="shared" si="124"/>
        <v>-88.618356091354983</v>
      </c>
      <c r="AV194" s="26">
        <f t="shared" si="115"/>
        <v>2.740213642365266E-10</v>
      </c>
      <c r="AW194" s="26">
        <f t="shared" si="116"/>
        <v>4.5511655396821167E-4</v>
      </c>
      <c r="AX194" s="27">
        <f t="shared" si="117"/>
        <v>-2.7402136424517136E-10</v>
      </c>
      <c r="AY194" s="26">
        <f t="shared" si="118"/>
        <v>-4.5511655396821167E-4</v>
      </c>
      <c r="AZ194" s="28">
        <f t="shared" si="125"/>
        <v>-8.6447611842151231E-21</v>
      </c>
      <c r="BA194" s="29">
        <f t="shared" si="126"/>
        <v>0</v>
      </c>
      <c r="BB194" s="5">
        <f t="shared" si="99"/>
        <v>-16.639718667593066</v>
      </c>
      <c r="BC194" s="5">
        <f t="shared" si="100"/>
        <v>-89.640710800017573</v>
      </c>
      <c r="BD194" s="5">
        <f t="shared" si="127"/>
        <v>90.359289199982427</v>
      </c>
      <c r="BE194" s="31"/>
      <c r="BF194" s="40">
        <f t="shared" si="128"/>
        <v>-17</v>
      </c>
      <c r="BG194" s="40">
        <f t="shared" si="129"/>
        <v>-90</v>
      </c>
      <c r="BH194" s="40">
        <f t="shared" si="130"/>
        <v>90</v>
      </c>
      <c r="BL194" s="26">
        <f t="shared" si="93"/>
        <v>-1.7308648771593432E-5</v>
      </c>
      <c r="BM194" s="26">
        <f t="shared" si="94"/>
        <v>-0.11438311384357397</v>
      </c>
      <c r="BO194" s="238" t="str">
        <f t="shared" si="101"/>
        <v>7943.28234724282i</v>
      </c>
      <c r="BP194" s="238" t="str">
        <f t="shared" si="102"/>
        <v>0.999750488472993-0.0158444661760862i</v>
      </c>
      <c r="BQ194" s="238">
        <f t="shared" si="103"/>
        <v>-1.0768089572019183E-3</v>
      </c>
      <c r="BR194" s="238">
        <f t="shared" si="104"/>
        <v>-0.90797159481901313</v>
      </c>
    </row>
    <row r="195" spans="22:70" x14ac:dyDescent="0.3">
      <c r="V195" s="24">
        <v>2.91</v>
      </c>
      <c r="W195" s="30">
        <f t="shared" si="119"/>
        <v>8128.3051616409975</v>
      </c>
      <c r="X195" s="25">
        <f t="shared" si="95"/>
        <v>31.450501351730402</v>
      </c>
      <c r="Y195" s="26">
        <f t="shared" si="105"/>
        <v>-19.941015819078828</v>
      </c>
      <c r="Z195" s="26">
        <f t="shared" si="106"/>
        <v>-84.221590633897875</v>
      </c>
      <c r="AA195" s="26">
        <f t="shared" si="107"/>
        <v>2.3167095845354931E-3</v>
      </c>
      <c r="AB195" s="26">
        <f t="shared" si="108"/>
        <v>-1.3232654347895625</v>
      </c>
      <c r="AC195" s="26">
        <f t="shared" si="120"/>
        <v>5.482632491162666E-6</v>
      </c>
      <c r="AD195" s="26">
        <f t="shared" si="109"/>
        <v>6.4376149790215956E-2</v>
      </c>
      <c r="AE195" s="26">
        <f t="shared" si="121"/>
        <v>11.511807724868602</v>
      </c>
      <c r="AF195" s="26">
        <f t="shared" si="122"/>
        <v>-85.480479918897217</v>
      </c>
      <c r="AG195" s="26">
        <f t="shared" si="88"/>
        <v>64.037843837695164</v>
      </c>
      <c r="AH195" s="26">
        <f t="shared" si="110"/>
        <v>-118.51459219564089</v>
      </c>
      <c r="AI195" s="26">
        <f t="shared" si="111"/>
        <v>-89.99993201814317</v>
      </c>
      <c r="AJ195" s="26">
        <f t="shared" si="123"/>
        <v>26.128105919144417</v>
      </c>
      <c r="AK195" s="26">
        <f t="shared" si="112"/>
        <v>87.169298818762769</v>
      </c>
      <c r="AL195" s="27">
        <f t="shared" si="113"/>
        <v>-4.0779745378532588E-5</v>
      </c>
      <c r="AM195" s="26">
        <f t="shared" si="114"/>
        <v>-0.17557084196033118</v>
      </c>
      <c r="AN195" s="26">
        <f t="shared" si="89"/>
        <v>-7.4654959556995473E-5</v>
      </c>
      <c r="AO195" s="26">
        <f t="shared" si="90"/>
        <v>-0.23755227114446578</v>
      </c>
      <c r="AP195" s="26">
        <f t="shared" si="96"/>
        <v>-28.348757873506244</v>
      </c>
      <c r="AQ195" s="26">
        <f t="shared" si="97"/>
        <v>-3.243756312485198</v>
      </c>
      <c r="AR195" s="25">
        <f t="shared" si="91"/>
        <v>18.562359853877492</v>
      </c>
      <c r="AS195" s="25">
        <f t="shared" si="92"/>
        <v>-26.843517049310353</v>
      </c>
      <c r="AT195" s="56">
        <f t="shared" si="98"/>
        <v>-16.836950148637641</v>
      </c>
      <c r="AU195" s="57">
        <f t="shared" si="124"/>
        <v>-88.72423623138242</v>
      </c>
      <c r="AV195" s="26">
        <f t="shared" si="115"/>
        <v>2.8693563766819115E-10</v>
      </c>
      <c r="AW195" s="26">
        <f t="shared" si="116"/>
        <v>4.6571758034617507E-4</v>
      </c>
      <c r="AX195" s="27">
        <f t="shared" si="117"/>
        <v>-2.8693563767767002E-10</v>
      </c>
      <c r="AY195" s="26">
        <f t="shared" si="118"/>
        <v>-4.6571758034617507E-4</v>
      </c>
      <c r="AZ195" s="28">
        <f t="shared" si="125"/>
        <v>-9.4788694343982824E-21</v>
      </c>
      <c r="BA195" s="29">
        <f t="shared" si="126"/>
        <v>0</v>
      </c>
      <c r="BB195" s="5">
        <f t="shared" si="99"/>
        <v>-16.838095823829324</v>
      </c>
      <c r="BC195" s="5">
        <f t="shared" si="100"/>
        <v>-89.770401037725819</v>
      </c>
      <c r="BD195" s="5">
        <f t="shared" si="127"/>
        <v>90.229598962274181</v>
      </c>
      <c r="BE195" s="41"/>
      <c r="BF195" s="40">
        <f t="shared" si="128"/>
        <v>-17</v>
      </c>
      <c r="BG195" s="40">
        <f t="shared" si="129"/>
        <v>-90</v>
      </c>
      <c r="BH195" s="40">
        <f t="shared" si="130"/>
        <v>90</v>
      </c>
      <c r="BL195" s="26">
        <f t="shared" si="93"/>
        <v>-1.8124378552429191E-5</v>
      </c>
      <c r="BM195" s="26">
        <f t="shared" si="94"/>
        <v>-0.11704743150308686</v>
      </c>
      <c r="BO195" s="238" t="str">
        <f t="shared" si="101"/>
        <v>8128.305161641i</v>
      </c>
      <c r="BP195" s="238" t="str">
        <f t="shared" si="102"/>
        <v>0.999738732409478-0.0162133417707754i</v>
      </c>
      <c r="BQ195" s="238">
        <f t="shared" si="103"/>
        <v>-1.1275508131299693E-3</v>
      </c>
      <c r="BR195" s="238">
        <f t="shared" si="104"/>
        <v>-0.92911737484030976</v>
      </c>
    </row>
    <row r="196" spans="22:70" x14ac:dyDescent="0.3">
      <c r="V196" s="24">
        <v>2.92</v>
      </c>
      <c r="W196" s="32">
        <f t="shared" si="119"/>
        <v>8317.6377110267131</v>
      </c>
      <c r="X196" s="25">
        <f t="shared" si="95"/>
        <v>31.450501351730402</v>
      </c>
      <c r="Y196" s="26">
        <f t="shared" si="105"/>
        <v>-20.139033991457044</v>
      </c>
      <c r="Z196" s="26">
        <f t="shared" si="106"/>
        <v>-84.352263132121365</v>
      </c>
      <c r="AA196" s="26">
        <f t="shared" si="107"/>
        <v>2.4258622555454554E-3</v>
      </c>
      <c r="AB196" s="26">
        <f t="shared" si="108"/>
        <v>-1.3540769013196596</v>
      </c>
      <c r="AC196" s="26">
        <f t="shared" si="120"/>
        <v>5.7410208293244524E-6</v>
      </c>
      <c r="AD196" s="26">
        <f t="shared" si="109"/>
        <v>6.5875661643895259E-2</v>
      </c>
      <c r="AE196" s="26">
        <f t="shared" si="121"/>
        <v>11.313898963549732</v>
      </c>
      <c r="AF196" s="26">
        <f t="shared" si="122"/>
        <v>-85.640464371797123</v>
      </c>
      <c r="AG196" s="26">
        <f t="shared" ref="AG196:AG259" si="131">DC_gain_comp</f>
        <v>64.037843837695164</v>
      </c>
      <c r="AH196" s="26">
        <f t="shared" si="110"/>
        <v>-118.71459219564059</v>
      </c>
      <c r="AI196" s="26">
        <f t="shared" si="111"/>
        <v>-89.99993356559915</v>
      </c>
      <c r="AJ196" s="26">
        <f t="shared" si="123"/>
        <v>26.327629179117924</v>
      </c>
      <c r="AK196" s="26">
        <f t="shared" si="112"/>
        <v>87.233632189352889</v>
      </c>
      <c r="AL196" s="27">
        <f t="shared" si="113"/>
        <v>-4.2701626119835208E-5</v>
      </c>
      <c r="AM196" s="26">
        <f t="shared" si="114"/>
        <v>-0.17966038572513549</v>
      </c>
      <c r="AN196" s="26">
        <f t="shared" ref="AN196:AN259" si="132">20*LOG(1/SQRT((W196/fp3p)^2+1))</f>
        <v>-7.8173307739675524E-5</v>
      </c>
      <c r="AO196" s="26">
        <f t="shared" ref="AO196:AO259" si="133">-180/PI()*ATAN(W196/fp3p)</f>
        <v>-0.2430855087187572</v>
      </c>
      <c r="AP196" s="26">
        <f t="shared" si="96"/>
        <v>-28.349240053761363</v>
      </c>
      <c r="AQ196" s="26">
        <f t="shared" si="97"/>
        <v>-3.1890472706901538</v>
      </c>
      <c r="AR196" s="25">
        <f t="shared" ref="AR196:AR259" si="134">-20*LOG(GmPS*Rsns)</f>
        <v>18.562359853877492</v>
      </c>
      <c r="AS196" s="25">
        <f t="shared" ref="AS196:AS259" si="135">20*LOG(Vref/Vout)</f>
        <v>-26.843517049310353</v>
      </c>
      <c r="AT196" s="56">
        <f t="shared" si="98"/>
        <v>-17.035341090211631</v>
      </c>
      <c r="AU196" s="57">
        <f t="shared" si="124"/>
        <v>-88.829511642487276</v>
      </c>
      <c r="AV196" s="26">
        <f t="shared" si="115"/>
        <v>3.0045743740374412E-10</v>
      </c>
      <c r="AW196" s="26">
        <f t="shared" si="116"/>
        <v>4.7656553634969515E-4</v>
      </c>
      <c r="AX196" s="27">
        <f t="shared" si="117"/>
        <v>-3.0045743741413739E-10</v>
      </c>
      <c r="AY196" s="26">
        <f t="shared" si="118"/>
        <v>-4.7656553634969515E-4</v>
      </c>
      <c r="AZ196" s="28">
        <f t="shared" si="125"/>
        <v>-1.039326590278737E-20</v>
      </c>
      <c r="BA196" s="29">
        <f t="shared" si="126"/>
        <v>0</v>
      </c>
      <c r="BB196" s="5">
        <f t="shared" si="99"/>
        <v>-17.036540752187648</v>
      </c>
      <c r="BC196" s="5">
        <f t="shared" si="100"/>
        <v>-89.900040897328779</v>
      </c>
      <c r="BD196" s="5">
        <f t="shared" si="127"/>
        <v>90.099959102671221</v>
      </c>
      <c r="BE196" s="31"/>
      <c r="BF196" s="40">
        <f t="shared" si="128"/>
        <v>-17</v>
      </c>
      <c r="BG196" s="40">
        <f t="shared" si="129"/>
        <v>-90</v>
      </c>
      <c r="BH196" s="40">
        <f t="shared" si="130"/>
        <v>90</v>
      </c>
      <c r="BL196" s="26">
        <f t="shared" ref="BL196:BL259" si="136">20*LOG(1/SQRT((W196/fp_comp2p)^2+1))</f>
        <v>-1.8978552333032176E-5</v>
      </c>
      <c r="BM196" s="26">
        <f t="shared" ref="BM196:BM259" si="137">-180/PI()*ATAN(W196/fp_comp2p)</f>
        <v>-0.11977380856916353</v>
      </c>
      <c r="BO196" s="238" t="str">
        <f t="shared" si="101"/>
        <v>8317.63771102671i</v>
      </c>
      <c r="BP196" s="238" t="str">
        <f t="shared" si="102"/>
        <v>0.999726422594177-0.0165907960385365i</v>
      </c>
      <c r="BQ196" s="238">
        <f t="shared" si="103"/>
        <v>-1.1806834236819535E-3</v>
      </c>
      <c r="BR196" s="238">
        <f t="shared" si="104"/>
        <v>-0.95075544627234454</v>
      </c>
    </row>
    <row r="197" spans="22:70" x14ac:dyDescent="0.3">
      <c r="V197" s="24">
        <v>2.93</v>
      </c>
      <c r="W197" s="30">
        <f t="shared" si="119"/>
        <v>8511.3803820237772</v>
      </c>
      <c r="X197" s="25">
        <f t="shared" ref="X197:X260" si="138">DC_gain_power</f>
        <v>31.450501351730402</v>
      </c>
      <c r="Y197" s="26">
        <f t="shared" si="105"/>
        <v>-20.337140516164148</v>
      </c>
      <c r="Z197" s="26">
        <f t="shared" si="106"/>
        <v>-84.480018142808674</v>
      </c>
      <c r="AA197" s="26">
        <f t="shared" si="107"/>
        <v>2.5401561931765173E-3</v>
      </c>
      <c r="AB197" s="26">
        <f t="shared" si="108"/>
        <v>-1.3856052480885719</v>
      </c>
      <c r="AC197" s="26">
        <f t="shared" si="120"/>
        <v>6.0115866188394187E-6</v>
      </c>
      <c r="AD197" s="26">
        <f t="shared" si="109"/>
        <v>6.7410101522171098E-2</v>
      </c>
      <c r="AE197" s="26">
        <f t="shared" si="121"/>
        <v>11.115907003346051</v>
      </c>
      <c r="AF197" s="26">
        <f t="shared" si="122"/>
        <v>-85.79821328937507</v>
      </c>
      <c r="AG197" s="26">
        <f t="shared" si="131"/>
        <v>64.037843837695164</v>
      </c>
      <c r="AH197" s="26">
        <f t="shared" si="110"/>
        <v>-118.91459219564034</v>
      </c>
      <c r="AI197" s="26">
        <f t="shared" si="111"/>
        <v>-89.999935077830742</v>
      </c>
      <c r="AJ197" s="26">
        <f t="shared" si="123"/>
        <v>26.52717384706866</v>
      </c>
      <c r="AK197" s="26">
        <f t="shared" si="112"/>
        <v>87.296507899803984</v>
      </c>
      <c r="AL197" s="27">
        <f t="shared" si="113"/>
        <v>-4.4714081397507501E-5</v>
      </c>
      <c r="AM197" s="26">
        <f t="shared" si="114"/>
        <v>-0.18384518530591745</v>
      </c>
      <c r="AN197" s="26">
        <f t="shared" si="132"/>
        <v>-8.1857467510100375E-5</v>
      </c>
      <c r="AO197" s="26">
        <f t="shared" si="133"/>
        <v>-0.24874762725842903</v>
      </c>
      <c r="AP197" s="26">
        <f t="shared" ref="AP197:AP260" si="139">AG197+AH197+AJ197+AL197+AN197</f>
        <v>-28.349701082425423</v>
      </c>
      <c r="AQ197" s="26">
        <f t="shared" ref="AQ197:AQ260" si="140">AI197+AK197+AM197+AO197</f>
        <v>-3.1360199905911039</v>
      </c>
      <c r="AR197" s="25">
        <f t="shared" si="134"/>
        <v>18.562359853877492</v>
      </c>
      <c r="AS197" s="25">
        <f t="shared" si="135"/>
        <v>-26.843517049310353</v>
      </c>
      <c r="AT197" s="56">
        <f t="shared" ref="AT197:AT260" si="141">AE197+AP197</f>
        <v>-17.233794079079374</v>
      </c>
      <c r="AU197" s="57">
        <f t="shared" si="124"/>
        <v>-88.934233279966179</v>
      </c>
      <c r="AV197" s="26">
        <f t="shared" si="115"/>
        <v>3.1461762192211121E-10</v>
      </c>
      <c r="AW197" s="26">
        <f t="shared" si="116"/>
        <v>4.8766617370863265E-4</v>
      </c>
      <c r="AX197" s="27">
        <f t="shared" si="117"/>
        <v>-3.1461762193350722E-10</v>
      </c>
      <c r="AY197" s="26">
        <f t="shared" si="118"/>
        <v>-4.8766617370863265E-4</v>
      </c>
      <c r="AZ197" s="28">
        <f t="shared" si="125"/>
        <v>-1.1396015600354778E-20</v>
      </c>
      <c r="BA197" s="29">
        <f t="shared" si="126"/>
        <v>0</v>
      </c>
      <c r="BB197" s="5">
        <f t="shared" ref="BB197:BB260" si="142">AT197+AZ197+BL197+BQ197</f>
        <v>-17.235050271461649</v>
      </c>
      <c r="BC197" s="5">
        <f t="shared" ref="BC197:BC260" si="143">AU197+BA197+BM197+BR197</f>
        <v>-90.029694228195481</v>
      </c>
      <c r="BD197" s="5">
        <f t="shared" si="127"/>
        <v>89.970305771804519</v>
      </c>
      <c r="BE197" s="41"/>
      <c r="BF197" s="40">
        <f t="shared" si="128"/>
        <v>-17</v>
      </c>
      <c r="BG197" s="40">
        <f t="shared" si="129"/>
        <v>-90</v>
      </c>
      <c r="BH197" s="40">
        <f t="shared" si="130"/>
        <v>90</v>
      </c>
      <c r="BL197" s="26">
        <f t="shared" si="136"/>
        <v>-1.9872981901547448E-5</v>
      </c>
      <c r="BM197" s="26">
        <f t="shared" si="137"/>
        <v>-0.12256369055359827</v>
      </c>
      <c r="BO197" s="238" t="str">
        <f t="shared" ref="BO197:BO260" si="144">COMPLEX(0,W197)</f>
        <v>8511.38038202378i</v>
      </c>
      <c r="BP197" s="238" t="str">
        <f t="shared" ref="BP197:BP260" si="145">IMDIV(1,IMSUM(1,IMPRODUCT($BO$1,BO197),IMPRODUCT(IMPOWER(BO197,2),$BN$1)))</f>
        <v>0.999713532957965-0.0169770278343192i</v>
      </c>
      <c r="BQ197" s="238">
        <f t="shared" ref="BQ197:BQ260" si="146">20*LOG(IMABS(BP197))</f>
        <v>-1.2363194003744366E-3</v>
      </c>
      <c r="BR197" s="238">
        <f t="shared" ref="BR197:BR260" si="147">IMARGUMENT(BP197)*180/PI()</f>
        <v>-0.97289725767569701</v>
      </c>
    </row>
    <row r="198" spans="22:70" x14ac:dyDescent="0.3">
      <c r="V198" s="24">
        <v>2.94</v>
      </c>
      <c r="W198" s="32">
        <f t="shared" si="119"/>
        <v>8709.6358995608098</v>
      </c>
      <c r="X198" s="25">
        <f t="shared" si="138"/>
        <v>31.450501351730402</v>
      </c>
      <c r="Y198" s="26">
        <f t="shared" ref="Y198:Y232" si="148">20*LOG(1/SQRT((W198/fp)^2+1))</f>
        <v>-20.535331490334126</v>
      </c>
      <c r="Z198" s="26">
        <f t="shared" ref="Z198:Z232" si="149">-180/PI()*ATAN(W198/fp)</f>
        <v>-84.604918319221227</v>
      </c>
      <c r="AA198" s="26">
        <f t="shared" ref="AA198:AA232" si="150">20*LOG(SQRT((W198/fzRHP)^2+1))</f>
        <v>2.6598334143601559E-3</v>
      </c>
      <c r="AB198" s="26">
        <f t="shared" ref="AB198:AB232" si="151">-180/PI()*ATAN(W198/fzRHP)</f>
        <v>-1.4178671154248275</v>
      </c>
      <c r="AC198" s="26">
        <f t="shared" si="120"/>
        <v>6.2949037622161547E-6</v>
      </c>
      <c r="AD198" s="26">
        <f t="shared" ref="AD198:AD232" si="152">180/PI()*ATAN(W198/fzESR)</f>
        <v>6.898028299656804E-2</v>
      </c>
      <c r="AE198" s="26">
        <f t="shared" si="121"/>
        <v>10.917835989714398</v>
      </c>
      <c r="AF198" s="26">
        <f t="shared" si="122"/>
        <v>-85.95380515164949</v>
      </c>
      <c r="AG198" s="26">
        <f t="shared" si="131"/>
        <v>64.037843837695164</v>
      </c>
      <c r="AH198" s="26">
        <f t="shared" ref="AH198:AH232" si="153">20*LOG(1/SQRT((W198/fp_comp1)^2+1))</f>
        <v>-119.11459219564009</v>
      </c>
      <c r="AI198" s="26">
        <f t="shared" ref="AI198:AI232" si="154">-180/PI()*ATAN(W198/fp_comp1)</f>
        <v>-89.999936555639735</v>
      </c>
      <c r="AJ198" s="26">
        <f t="shared" si="123"/>
        <v>26.726738963768565</v>
      </c>
      <c r="AK198" s="26">
        <f t="shared" ref="AK198:AK232" si="155">180/PI()*ATAN(W198/fz_comp)</f>
        <v>87.357958681555601</v>
      </c>
      <c r="AL198" s="27">
        <f t="shared" ref="AL198:AL232" si="156">20*LOG(1/SQRT((W198/fp_comp2)^2+1))</f>
        <v>-4.6821379771539402E-5</v>
      </c>
      <c r="AM198" s="26">
        <f t="shared" ref="AM198:AM232" si="157">-180/PI()*ATAN(W198/fp_comp2)</f>
        <v>-0.18812745936010919</v>
      </c>
      <c r="AN198" s="26">
        <f t="shared" si="132"/>
        <v>-8.5715253030466766E-5</v>
      </c>
      <c r="AO198" s="26">
        <f t="shared" si="133"/>
        <v>-0.25454162845105693</v>
      </c>
      <c r="AP198" s="26">
        <f t="shared" si="139"/>
        <v>-28.350141930809158</v>
      </c>
      <c r="AQ198" s="26">
        <f t="shared" si="140"/>
        <v>-3.0846469618953001</v>
      </c>
      <c r="AR198" s="25">
        <f t="shared" si="134"/>
        <v>18.562359853877492</v>
      </c>
      <c r="AS198" s="25">
        <f t="shared" si="135"/>
        <v>-26.843517049310353</v>
      </c>
      <c r="AT198" s="56">
        <f t="shared" si="141"/>
        <v>-17.432305941094761</v>
      </c>
      <c r="AU198" s="57">
        <f t="shared" si="124"/>
        <v>-89.038452113544793</v>
      </c>
      <c r="AV198" s="26">
        <f t="shared" ref="AV198:AV232" si="158">20*LOG(SQRT((W198/fz_ff)^2+1))</f>
        <v>3.294451210472848E-10</v>
      </c>
      <c r="AW198" s="26">
        <f t="shared" ref="AW198:AW232" si="159">180/PI()*ATAN(W198/fz_ff)</f>
        <v>4.9902537812784419E-4</v>
      </c>
      <c r="AX198" s="27">
        <f t="shared" ref="AX198:AX232" si="160">20*LOG(1/SQRT((W198/fp_ff)^2+1))</f>
        <v>-3.294451210597803E-10</v>
      </c>
      <c r="AY198" s="26">
        <f t="shared" ref="AY198:AY232" si="161">-180/PI()*ATAN(W198/fp_ff)</f>
        <v>-4.9902537812784419E-4</v>
      </c>
      <c r="AZ198" s="28">
        <f t="shared" si="125"/>
        <v>-1.2495493730802605E-20</v>
      </c>
      <c r="BA198" s="29">
        <f t="shared" si="126"/>
        <v>0</v>
      </c>
      <c r="BB198" s="5">
        <f t="shared" si="142"/>
        <v>-17.43362132731524</v>
      </c>
      <c r="BC198" s="5">
        <f t="shared" si="143"/>
        <v>-90.159425193149104</v>
      </c>
      <c r="BD198" s="5">
        <f t="shared" si="127"/>
        <v>89.840574806850896</v>
      </c>
      <c r="BE198" s="31"/>
      <c r="BF198" s="40">
        <f t="shared" si="128"/>
        <v>-17</v>
      </c>
      <c r="BG198" s="40">
        <f t="shared" si="129"/>
        <v>-90</v>
      </c>
      <c r="BH198" s="40">
        <f t="shared" si="130"/>
        <v>90</v>
      </c>
      <c r="BL198" s="26">
        <f t="shared" si="136"/>
        <v>-2.0809564439775718E-5</v>
      </c>
      <c r="BM198" s="26">
        <f t="shared" si="137"/>
        <v>-0.12541855663579898</v>
      </c>
      <c r="BO198" s="238" t="str">
        <f t="shared" si="144"/>
        <v>8709.63589956081i</v>
      </c>
      <c r="BP198" s="238" t="str">
        <f t="shared" si="145"/>
        <v>0.999700036205853-0.0173722405758405i</v>
      </c>
      <c r="BQ198" s="238">
        <f t="shared" si="146"/>
        <v>-1.2945766560397134E-3</v>
      </c>
      <c r="BR198" s="238">
        <f t="shared" si="147"/>
        <v>-0.99555452296852354</v>
      </c>
    </row>
    <row r="199" spans="22:70" x14ac:dyDescent="0.3">
      <c r="V199" s="24">
        <v>2.95</v>
      </c>
      <c r="W199" s="30">
        <f t="shared" ref="W199:W232" si="162">10*10^V199</f>
        <v>8912.509381337466</v>
      </c>
      <c r="X199" s="25">
        <f t="shared" si="138"/>
        <v>31.450501351730402</v>
      </c>
      <c r="Y199" s="26">
        <f t="shared" si="148"/>
        <v>-20.733603180365083</v>
      </c>
      <c r="Z199" s="26">
        <f t="shared" si="149"/>
        <v>-84.727025134217584</v>
      </c>
      <c r="AA199" s="26">
        <f t="shared" si="150"/>
        <v>2.7851473146035918E-3</v>
      </c>
      <c r="AB199" s="26">
        <f t="shared" si="151"/>
        <v>-1.4508795271205213</v>
      </c>
      <c r="AC199" s="26">
        <f t="shared" ref="AC199:AC232" si="163">20*LOG(SQRT((W199/fzESR)^2+1))</f>
        <v>6.5915732111987716E-6</v>
      </c>
      <c r="AD199" s="26">
        <f t="shared" si="152"/>
        <v>7.0587038588648537E-2</v>
      </c>
      <c r="AE199" s="26">
        <f t="shared" ref="AE199:AE232" si="164">X199+Y199+AA199+AC199</f>
        <v>10.719689910253134</v>
      </c>
      <c r="AF199" s="26">
        <f t="shared" ref="AF199:AF232" si="165">Z199+AB199+AD199</f>
        <v>-86.107317622749449</v>
      </c>
      <c r="AG199" s="26">
        <f t="shared" si="131"/>
        <v>64.037843837695164</v>
      </c>
      <c r="AH199" s="26">
        <f t="shared" si="153"/>
        <v>-119.31459219563985</v>
      </c>
      <c r="AI199" s="26">
        <f t="shared" si="154"/>
        <v>-89.999937999809688</v>
      </c>
      <c r="AJ199" s="26">
        <f t="shared" ref="AJ199:AJ232" si="166">20*LOG(SQRT((W199/fz_comp)^2+1))</f>
        <v>26.926323612785787</v>
      </c>
      <c r="AK199" s="26">
        <f t="shared" si="155"/>
        <v>87.418016550811387</v>
      </c>
      <c r="AL199" s="27">
        <f t="shared" si="156"/>
        <v>-4.902799096410225E-5</v>
      </c>
      <c r="AM199" s="26">
        <f t="shared" si="157"/>
        <v>-0.19250947821462019</v>
      </c>
      <c r="AN199" s="26">
        <f t="shared" si="132"/>
        <v>-8.9754846707636467E-5</v>
      </c>
      <c r="AO199" s="26">
        <f t="shared" si="133"/>
        <v>-0.26047058387849259</v>
      </c>
      <c r="AP199" s="26">
        <f t="shared" si="139"/>
        <v>-28.35056352799657</v>
      </c>
      <c r="AQ199" s="26">
        <f t="shared" si="140"/>
        <v>-3.0349015110914137</v>
      </c>
      <c r="AR199" s="25">
        <f t="shared" si="134"/>
        <v>18.562359853877492</v>
      </c>
      <c r="AS199" s="25">
        <f t="shared" si="135"/>
        <v>-26.843517049310353</v>
      </c>
      <c r="AT199" s="56">
        <f t="shared" si="141"/>
        <v>-17.630873617743436</v>
      </c>
      <c r="AU199" s="57">
        <f t="shared" ref="AU199:AU232" si="167">AF199+AQ199</f>
        <v>-89.142219133840868</v>
      </c>
      <c r="AV199" s="26">
        <f t="shared" si="158"/>
        <v>3.4497272191312309E-10</v>
      </c>
      <c r="AW199" s="26">
        <f t="shared" si="159"/>
        <v>5.1064917240786843E-4</v>
      </c>
      <c r="AX199" s="27">
        <f t="shared" si="160"/>
        <v>-3.449727219268242E-10</v>
      </c>
      <c r="AY199" s="26">
        <f t="shared" si="161"/>
        <v>-5.1064917240786843E-4</v>
      </c>
      <c r="AZ199" s="28">
        <f t="shared" ref="AZ199:AZ232" si="168">AV199+AX199</f>
        <v>-1.3701109473598643E-20</v>
      </c>
      <c r="BA199" s="29">
        <f t="shared" ref="BA199:BA232" si="169">AW199+AY199</f>
        <v>0</v>
      </c>
      <c r="BB199" s="5">
        <f t="shared" si="142"/>
        <v>-17.632250986684042</v>
      </c>
      <c r="BC199" s="5">
        <f t="shared" si="143"/>
        <v>-90.289298281801365</v>
      </c>
      <c r="BD199" s="5">
        <f t="shared" ref="BD199:BD232" si="170">BC199+180</f>
        <v>89.710701718198635</v>
      </c>
      <c r="BE199" s="41"/>
      <c r="BF199" s="40">
        <f t="shared" ref="BF199:BF232" si="171">ROUND(BB199,0)</f>
        <v>-18</v>
      </c>
      <c r="BG199" s="40">
        <f t="shared" ref="BG199:BG232" si="172">ROUND(BC199,0)</f>
        <v>-90</v>
      </c>
      <c r="BH199" s="40">
        <f t="shared" ref="BH199:BH232" si="173">ROUND(BD199,0)</f>
        <v>90</v>
      </c>
      <c r="BL199" s="26">
        <f t="shared" si="136"/>
        <v>-2.1790286538777026E-5</v>
      </c>
      <c r="BM199" s="26">
        <f t="shared" si="137"/>
        <v>-0.12833992044681652</v>
      </c>
      <c r="BO199" s="238" t="str">
        <f t="shared" si="144"/>
        <v>8912.50938133747i</v>
      </c>
      <c r="BP199" s="238" t="str">
        <f t="shared" si="145"/>
        <v>0.999685903759484-0.0177766423449278i</v>
      </c>
      <c r="BQ199" s="238">
        <f t="shared" si="146"/>
        <v>-1.3555786540661533E-3</v>
      </c>
      <c r="BR199" s="238">
        <f t="shared" si="147"/>
        <v>-1.0187392275136744</v>
      </c>
    </row>
    <row r="200" spans="22:70" x14ac:dyDescent="0.3">
      <c r="V200" s="24">
        <v>2.96</v>
      </c>
      <c r="W200" s="32">
        <f t="shared" si="162"/>
        <v>9120.1083935590977</v>
      </c>
      <c r="X200" s="25">
        <f t="shared" si="138"/>
        <v>31.450501351730402</v>
      </c>
      <c r="Y200" s="26">
        <f t="shared" si="148"/>
        <v>-20.931952014852612</v>
      </c>
      <c r="Z200" s="26">
        <f t="shared" si="149"/>
        <v>-84.846398891254623</v>
      </c>
      <c r="AA200" s="26">
        <f t="shared" si="150"/>
        <v>2.9163632016183886E-3</v>
      </c>
      <c r="AB200" s="26">
        <f t="shared" si="151"/>
        <v>-1.4846598990679338</v>
      </c>
      <c r="AC200" s="26">
        <f t="shared" si="163"/>
        <v>6.902224239664688E-6</v>
      </c>
      <c r="AD200" s="26">
        <f t="shared" si="152"/>
        <v>7.2231220211380676E-2</v>
      </c>
      <c r="AE200" s="26">
        <f t="shared" si="164"/>
        <v>10.521472602303648</v>
      </c>
      <c r="AF200" s="26">
        <f t="shared" si="165"/>
        <v>-86.25882757011118</v>
      </c>
      <c r="AG200" s="26">
        <f t="shared" si="131"/>
        <v>64.037843837695164</v>
      </c>
      <c r="AH200" s="26">
        <f t="shared" si="153"/>
        <v>-119.51459219563961</v>
      </c>
      <c r="AI200" s="26">
        <f t="shared" si="154"/>
        <v>-89.999939411106325</v>
      </c>
      <c r="AJ200" s="26">
        <f t="shared" si="166"/>
        <v>27.12592691859134</v>
      </c>
      <c r="AK200" s="26">
        <f t="shared" si="155"/>
        <v>87.476712822844746</v>
      </c>
      <c r="AL200" s="27">
        <f t="shared" si="156"/>
        <v>-5.1338595335830576E-5</v>
      </c>
      <c r="AM200" s="26">
        <f t="shared" si="157"/>
        <v>-0.19699356506867788</v>
      </c>
      <c r="AN200" s="26">
        <f t="shared" si="132"/>
        <v>-9.398481654214011E-5</v>
      </c>
      <c r="AO200" s="26">
        <f t="shared" si="133"/>
        <v>-0.26653763664318847</v>
      </c>
      <c r="AP200" s="26">
        <f t="shared" si="139"/>
        <v>-28.350966762764983</v>
      </c>
      <c r="AQ200" s="26">
        <f t="shared" si="140"/>
        <v>-2.9867577899734457</v>
      </c>
      <c r="AR200" s="25">
        <f t="shared" si="134"/>
        <v>18.562359853877492</v>
      </c>
      <c r="AS200" s="25">
        <f t="shared" si="135"/>
        <v>-26.843517049310353</v>
      </c>
      <c r="AT200" s="56">
        <f t="shared" si="141"/>
        <v>-17.829494160461337</v>
      </c>
      <c r="AU200" s="57">
        <f t="shared" si="167"/>
        <v>-89.245585360084618</v>
      </c>
      <c r="AV200" s="26">
        <f t="shared" si="158"/>
        <v>3.6122935434361753E-10</v>
      </c>
      <c r="AW200" s="26">
        <f t="shared" si="159"/>
        <v>5.2254371963828569E-4</v>
      </c>
      <c r="AX200" s="27">
        <f t="shared" si="160"/>
        <v>-3.6122935435864032E-10</v>
      </c>
      <c r="AY200" s="26">
        <f t="shared" si="161"/>
        <v>-5.2254371963828569E-4</v>
      </c>
      <c r="AZ200" s="28">
        <f t="shared" si="168"/>
        <v>-1.5022788996093528E-20</v>
      </c>
      <c r="BA200" s="29">
        <f t="shared" si="169"/>
        <v>0</v>
      </c>
      <c r="BB200" s="5">
        <f t="shared" si="142"/>
        <v>-17.830936432359152</v>
      </c>
      <c r="BC200" s="5">
        <f t="shared" si="143"/>
        <v>-90.419378325297131</v>
      </c>
      <c r="BD200" s="5">
        <f t="shared" si="170"/>
        <v>89.580621674702869</v>
      </c>
      <c r="BE200" s="31"/>
      <c r="BF200" s="40">
        <f t="shared" si="171"/>
        <v>-18</v>
      </c>
      <c r="BG200" s="40">
        <f t="shared" si="172"/>
        <v>-90</v>
      </c>
      <c r="BH200" s="40">
        <f t="shared" si="173"/>
        <v>90</v>
      </c>
      <c r="BL200" s="26">
        <f t="shared" si="136"/>
        <v>-2.2817228405425221E-5</v>
      </c>
      <c r="BM200" s="26">
        <f t="shared" si="137"/>
        <v>-0.13132933087161922</v>
      </c>
      <c r="BO200" s="238" t="str">
        <f t="shared" si="144"/>
        <v>9120.1083935591i</v>
      </c>
      <c r="BP200" s="238" t="str">
        <f t="shared" si="145"/>
        <v>0.999671105696932-0.0181904459908702i</v>
      </c>
      <c r="BQ200" s="238">
        <f t="shared" si="146"/>
        <v>-1.4194546694097391E-3</v>
      </c>
      <c r="BR200" s="238">
        <f t="shared" si="147"/>
        <v>-1.0424636343408922</v>
      </c>
    </row>
    <row r="201" spans="22:70" x14ac:dyDescent="0.3">
      <c r="V201" s="24">
        <v>2.97</v>
      </c>
      <c r="W201" s="30">
        <f t="shared" si="162"/>
        <v>9332.5430079699199</v>
      </c>
      <c r="X201" s="25">
        <f t="shared" si="138"/>
        <v>31.450501351730402</v>
      </c>
      <c r="Y201" s="26">
        <f t="shared" si="148"/>
        <v>-21.130374577794271</v>
      </c>
      <c r="Z201" s="26">
        <f t="shared" si="149"/>
        <v>-84.963098736140452</v>
      </c>
      <c r="AA201" s="26">
        <f t="shared" si="150"/>
        <v>3.0537588538354461E-3</v>
      </c>
      <c r="AB201" s="26">
        <f t="shared" si="151"/>
        <v>-1.5192260480763242</v>
      </c>
      <c r="AC201" s="26">
        <f t="shared" si="163"/>
        <v>7.2275157763093427E-6</v>
      </c>
      <c r="AD201" s="26">
        <f t="shared" si="152"/>
        <v>7.3913699620786588E-2</v>
      </c>
      <c r="AE201" s="26">
        <f t="shared" si="164"/>
        <v>10.323187760305744</v>
      </c>
      <c r="AF201" s="26">
        <f t="shared" si="165"/>
        <v>-86.408411084595983</v>
      </c>
      <c r="AG201" s="26">
        <f t="shared" si="131"/>
        <v>64.037843837695164</v>
      </c>
      <c r="AH201" s="26">
        <f t="shared" si="153"/>
        <v>-119.7145921956394</v>
      </c>
      <c r="AI201" s="26">
        <f t="shared" si="154"/>
        <v>-89.999940790277918</v>
      </c>
      <c r="AJ201" s="26">
        <f t="shared" si="166"/>
        <v>27.325548044748377</v>
      </c>
      <c r="AK201" s="26">
        <f t="shared" si="155"/>
        <v>87.534078126109193</v>
      </c>
      <c r="AL201" s="27">
        <f t="shared" si="156"/>
        <v>-5.3758093817343701E-5</v>
      </c>
      <c r="AM201" s="26">
        <f t="shared" si="157"/>
        <v>-0.20158209722464213</v>
      </c>
      <c r="AN201" s="26">
        <f t="shared" si="132"/>
        <v>-9.8414134300975299E-5</v>
      </c>
      <c r="AO201" s="26">
        <f t="shared" si="133"/>
        <v>-0.27274600303229135</v>
      </c>
      <c r="AP201" s="26">
        <f t="shared" si="139"/>
        <v>-28.351352485423973</v>
      </c>
      <c r="AQ201" s="26">
        <f t="shared" si="140"/>
        <v>-2.9401907644256586</v>
      </c>
      <c r="AR201" s="25">
        <f t="shared" si="134"/>
        <v>18.562359853877492</v>
      </c>
      <c r="AS201" s="25">
        <f t="shared" si="135"/>
        <v>-26.843517049310353</v>
      </c>
      <c r="AT201" s="56">
        <f t="shared" si="141"/>
        <v>-18.028164725118231</v>
      </c>
      <c r="AU201" s="57">
        <f t="shared" si="167"/>
        <v>-89.348601849021648</v>
      </c>
      <c r="AV201" s="26">
        <f t="shared" si="158"/>
        <v>3.782555200923576E-10</v>
      </c>
      <c r="AW201" s="26">
        <f t="shared" si="159"/>
        <v>5.3471532646547863E-4</v>
      </c>
      <c r="AX201" s="27">
        <f t="shared" si="160"/>
        <v>-3.7825552010882992E-10</v>
      </c>
      <c r="AY201" s="26">
        <f t="shared" si="161"/>
        <v>-5.3471532646547863E-4</v>
      </c>
      <c r="AZ201" s="28">
        <f t="shared" si="168"/>
        <v>-1.6472319622016139E-20</v>
      </c>
      <c r="BA201" s="29">
        <f t="shared" si="169"/>
        <v>0</v>
      </c>
      <c r="BB201" s="5">
        <f t="shared" si="142"/>
        <v>-18.029674957748295</v>
      </c>
      <c r="BC201" s="5">
        <f t="shared" si="143"/>
        <v>-90.549730512398483</v>
      </c>
      <c r="BD201" s="5">
        <f t="shared" si="170"/>
        <v>89.450269487601517</v>
      </c>
      <c r="BE201" s="41"/>
      <c r="BF201" s="40">
        <f t="shared" si="171"/>
        <v>-18</v>
      </c>
      <c r="BG201" s="40">
        <f t="shared" si="172"/>
        <v>-91</v>
      </c>
      <c r="BH201" s="40">
        <f t="shared" si="173"/>
        <v>89</v>
      </c>
      <c r="BL201" s="26">
        <f t="shared" si="136"/>
        <v>-2.3892568293665989E-5</v>
      </c>
      <c r="BM201" s="26">
        <f t="shared" si="137"/>
        <v>-0.13438837287004388</v>
      </c>
      <c r="BO201" s="238" t="str">
        <f t="shared" si="144"/>
        <v>9332.54300796992i</v>
      </c>
      <c r="BP201" s="238" t="str">
        <f t="shared" si="145"/>
        <v>0.999655610689703-0.0186138692358006i</v>
      </c>
      <c r="BQ201" s="238">
        <f t="shared" si="146"/>
        <v>-1.4863400617695956E-3</v>
      </c>
      <c r="BR201" s="238">
        <f t="shared" si="147"/>
        <v>-1.0667402905067829</v>
      </c>
    </row>
    <row r="202" spans="22:70" x14ac:dyDescent="0.3">
      <c r="V202" s="24">
        <v>2.98</v>
      </c>
      <c r="W202" s="32">
        <f t="shared" si="162"/>
        <v>9549.9258602143673</v>
      </c>
      <c r="X202" s="25">
        <f t="shared" si="138"/>
        <v>31.450501351730402</v>
      </c>
      <c r="Y202" s="26">
        <f t="shared" si="148"/>
        <v>-21.328867602056572</v>
      </c>
      <c r="Z202" s="26">
        <f t="shared" si="149"/>
        <v>-85.077182669460953</v>
      </c>
      <c r="AA202" s="26">
        <f t="shared" si="150"/>
        <v>3.1976251049725254E-3</v>
      </c>
      <c r="AB202" s="26">
        <f t="shared" si="151"/>
        <v>-1.5545962008715137</v>
      </c>
      <c r="AC202" s="26">
        <f t="shared" si="163"/>
        <v>7.5681378029036217E-6</v>
      </c>
      <c r="AD202" s="26">
        <f t="shared" si="152"/>
        <v>7.5635368878106152E-2</v>
      </c>
      <c r="AE202" s="26">
        <f t="shared" si="164"/>
        <v>10.124838942916606</v>
      </c>
      <c r="AF202" s="26">
        <f t="shared" si="165"/>
        <v>-86.556143501454358</v>
      </c>
      <c r="AG202" s="26">
        <f t="shared" si="131"/>
        <v>64.037843837695164</v>
      </c>
      <c r="AH202" s="26">
        <f t="shared" si="153"/>
        <v>-119.9145921956392</v>
      </c>
      <c r="AI202" s="26">
        <f t="shared" si="154"/>
        <v>-89.999942138055744</v>
      </c>
      <c r="AJ202" s="26">
        <f t="shared" si="166"/>
        <v>27.525186192180083</v>
      </c>
      <c r="AK202" s="26">
        <f t="shared" si="155"/>
        <v>87.590142416149021</v>
      </c>
      <c r="AL202" s="27">
        <f t="shared" si="156"/>
        <v>-5.6291618305657766E-5</v>
      </c>
      <c r="AM202" s="26">
        <f t="shared" si="157"/>
        <v>-0.20627750734743022</v>
      </c>
      <c r="AN202" s="26">
        <f t="shared" si="132"/>
        <v>-1.0305219452965317E-4</v>
      </c>
      <c r="AO202" s="26">
        <f t="shared" si="133"/>
        <v>-0.27909897422035723</v>
      </c>
      <c r="AP202" s="26">
        <f t="shared" si="139"/>
        <v>-28.351721509576791</v>
      </c>
      <c r="AQ202" s="26">
        <f t="shared" si="140"/>
        <v>-2.8951762034745099</v>
      </c>
      <c r="AR202" s="25">
        <f t="shared" si="134"/>
        <v>18.562359853877492</v>
      </c>
      <c r="AS202" s="25">
        <f t="shared" si="135"/>
        <v>-26.843517049310353</v>
      </c>
      <c r="AT202" s="56">
        <f t="shared" si="141"/>
        <v>-18.226882566660187</v>
      </c>
      <c r="AU202" s="57">
        <f t="shared" si="167"/>
        <v>-89.451319704928864</v>
      </c>
      <c r="AV202" s="26">
        <f t="shared" si="158"/>
        <v>3.9608014898333401E-10</v>
      </c>
      <c r="AW202" s="26">
        <f t="shared" si="159"/>
        <v>5.4717044643649133E-4</v>
      </c>
      <c r="AX202" s="27">
        <f t="shared" si="160"/>
        <v>-3.9608014900139539E-10</v>
      </c>
      <c r="AY202" s="26">
        <f t="shared" si="161"/>
        <v>-5.4717044643649133E-4</v>
      </c>
      <c r="AZ202" s="28">
        <f t="shared" si="168"/>
        <v>-1.806138527751879E-20</v>
      </c>
      <c r="BA202" s="29">
        <f t="shared" si="169"/>
        <v>0</v>
      </c>
      <c r="BB202" s="5">
        <f t="shared" si="142"/>
        <v>-18.228463961808885</v>
      </c>
      <c r="BC202" s="5">
        <f t="shared" si="143"/>
        <v>-90.680420406840938</v>
      </c>
      <c r="BD202" s="5">
        <f t="shared" si="170"/>
        <v>89.319579593159062</v>
      </c>
      <c r="BE202" s="31"/>
      <c r="BF202" s="40">
        <f t="shared" si="171"/>
        <v>-18</v>
      </c>
      <c r="BG202" s="40">
        <f t="shared" si="172"/>
        <v>-91</v>
      </c>
      <c r="BH202" s="40">
        <f t="shared" si="173"/>
        <v>89</v>
      </c>
      <c r="BL202" s="26">
        <f t="shared" si="136"/>
        <v>-2.5018587101655869E-5</v>
      </c>
      <c r="BM202" s="26">
        <f t="shared" si="137"/>
        <v>-0.13751866831684961</v>
      </c>
      <c r="BO202" s="238" t="str">
        <f t="shared" si="144"/>
        <v>9549.92586021437i</v>
      </c>
      <c r="BP202" s="238" t="str">
        <f t="shared" si="145"/>
        <v>0.999639385936794-0.0190471347821284i</v>
      </c>
      <c r="BQ202" s="238">
        <f t="shared" si="146"/>
        <v>-1.5563765615966482E-3</v>
      </c>
      <c r="BR202" s="238">
        <f t="shared" si="147"/>
        <v>-1.0915820335952375</v>
      </c>
    </row>
    <row r="203" spans="22:70" x14ac:dyDescent="0.3">
      <c r="V203" s="24">
        <v>2.99</v>
      </c>
      <c r="W203" s="30">
        <f t="shared" si="162"/>
        <v>9772.3722095581143</v>
      </c>
      <c r="X203" s="25">
        <f t="shared" si="138"/>
        <v>31.450501351730402</v>
      </c>
      <c r="Y203" s="26">
        <f t="shared" si="148"/>
        <v>-21.527427963096596</v>
      </c>
      <c r="Z203" s="26">
        <f t="shared" si="149"/>
        <v>-85.18870755960728</v>
      </c>
      <c r="AA203" s="26">
        <f t="shared" si="150"/>
        <v>3.3482664558393783E-3</v>
      </c>
      <c r="AB203" s="26">
        <f t="shared" si="151"/>
        <v>-1.5907890032809966</v>
      </c>
      <c r="AC203" s="26">
        <f t="shared" si="163"/>
        <v>7.924812823909851E-6</v>
      </c>
      <c r="AD203" s="26">
        <f t="shared" si="152"/>
        <v>7.7397140822725169E-2</v>
      </c>
      <c r="AE203" s="26">
        <f t="shared" si="164"/>
        <v>9.9264295799024698</v>
      </c>
      <c r="AF203" s="26">
        <f t="shared" si="165"/>
        <v>-86.702099422065558</v>
      </c>
      <c r="AG203" s="26">
        <f t="shared" si="131"/>
        <v>64.037843837695164</v>
      </c>
      <c r="AH203" s="26">
        <f t="shared" si="153"/>
        <v>-120.11459219563901</v>
      </c>
      <c r="AI203" s="26">
        <f t="shared" si="154"/>
        <v>-89.999943455154394</v>
      </c>
      <c r="AJ203" s="26">
        <f t="shared" si="166"/>
        <v>27.724840597513317</v>
      </c>
      <c r="AK203" s="26">
        <f t="shared" si="155"/>
        <v>87.644934989307075</v>
      </c>
      <c r="AL203" s="27">
        <f t="shared" si="156"/>
        <v>-5.8944542540925607E-5</v>
      </c>
      <c r="AM203" s="26">
        <f t="shared" si="157"/>
        <v>-0.21108228475322591</v>
      </c>
      <c r="AN203" s="26">
        <f t="shared" si="132"/>
        <v>-1.0790883449416787E-4</v>
      </c>
      <c r="AO203" s="26">
        <f t="shared" si="133"/>
        <v>-0.28559991801159329</v>
      </c>
      <c r="AP203" s="26">
        <f t="shared" si="139"/>
        <v>-28.352074613807559</v>
      </c>
      <c r="AQ203" s="26">
        <f t="shared" si="140"/>
        <v>-2.851690668612139</v>
      </c>
      <c r="AR203" s="25">
        <f t="shared" si="134"/>
        <v>18.562359853877492</v>
      </c>
      <c r="AS203" s="25">
        <f t="shared" si="135"/>
        <v>-26.843517049310353</v>
      </c>
      <c r="AT203" s="56">
        <f t="shared" si="141"/>
        <v>-18.425645033905091</v>
      </c>
      <c r="AU203" s="57">
        <f t="shared" si="167"/>
        <v>-89.553790090677694</v>
      </c>
      <c r="AV203" s="26">
        <f t="shared" si="158"/>
        <v>4.1474760008000124E-10</v>
      </c>
      <c r="AW203" s="26">
        <f t="shared" si="159"/>
        <v>5.5991568342079101E-4</v>
      </c>
      <c r="AX203" s="27">
        <f t="shared" si="160"/>
        <v>-4.1474760009980523E-10</v>
      </c>
      <c r="AY203" s="26">
        <f t="shared" si="161"/>
        <v>-5.5991568342079101E-4</v>
      </c>
      <c r="AZ203" s="28">
        <f t="shared" si="168"/>
        <v>-1.9803996334226597E-20</v>
      </c>
      <c r="BA203" s="29">
        <f t="shared" si="169"/>
        <v>0</v>
      </c>
      <c r="BB203" s="5">
        <f t="shared" si="142"/>
        <v>-18.427300944147866</v>
      </c>
      <c r="BC203" s="5">
        <f t="shared" si="143"/>
        <v>-90.811513965900019</v>
      </c>
      <c r="BD203" s="5">
        <f t="shared" si="170"/>
        <v>89.188486034099981</v>
      </c>
      <c r="BE203" s="41"/>
      <c r="BF203" s="40">
        <f t="shared" si="171"/>
        <v>-18</v>
      </c>
      <c r="BG203" s="40">
        <f t="shared" si="172"/>
        <v>-91</v>
      </c>
      <c r="BH203" s="40">
        <f t="shared" si="173"/>
        <v>89</v>
      </c>
      <c r="BL203" s="26">
        <f t="shared" si="136"/>
        <v>-2.619767323025245E-5</v>
      </c>
      <c r="BM203" s="26">
        <f t="shared" si="137"/>
        <v>-0.14072187686132578</v>
      </c>
      <c r="BO203" s="238" t="str">
        <f t="shared" si="144"/>
        <v>9772.37220955811i</v>
      </c>
      <c r="BP203" s="238" t="str">
        <f t="shared" si="145"/>
        <v>0.999622397095673-0.0194904704220414i</v>
      </c>
      <c r="BQ203" s="238">
        <f t="shared" si="146"/>
        <v>-1.6297125695443183E-3</v>
      </c>
      <c r="BR203" s="238">
        <f t="shared" si="147"/>
        <v>-1.1170019983610024</v>
      </c>
    </row>
    <row r="204" spans="22:70" x14ac:dyDescent="0.3">
      <c r="V204" s="24">
        <v>3</v>
      </c>
      <c r="W204" s="43">
        <f t="shared" si="162"/>
        <v>10000</v>
      </c>
      <c r="X204" s="25">
        <f t="shared" si="138"/>
        <v>31.450501351730402</v>
      </c>
      <c r="Y204" s="26">
        <f t="shared" si="148"/>
        <v>-21.726052672929939</v>
      </c>
      <c r="Z204" s="26">
        <f t="shared" si="149"/>
        <v>-85.29772915633643</v>
      </c>
      <c r="AA204" s="26">
        <f t="shared" si="150"/>
        <v>3.5060017146479015E-3</v>
      </c>
      <c r="AB204" s="26">
        <f t="shared" si="151"/>
        <v>-1.6278235296071213</v>
      </c>
      <c r="AC204" s="26">
        <f t="shared" si="163"/>
        <v>8.2982973900982879E-6</v>
      </c>
      <c r="AD204" s="26">
        <f t="shared" si="152"/>
        <v>7.9199949556114951E-2</v>
      </c>
      <c r="AE204" s="26">
        <f t="shared" si="164"/>
        <v>9.727962978812501</v>
      </c>
      <c r="AF204" s="26">
        <f t="shared" si="165"/>
        <v>-86.846352736387445</v>
      </c>
      <c r="AG204" s="26">
        <f t="shared" si="131"/>
        <v>64.037843837695164</v>
      </c>
      <c r="AH204" s="26">
        <f t="shared" si="153"/>
        <v>-120.3145921956388</v>
      </c>
      <c r="AI204" s="26">
        <f t="shared" si="154"/>
        <v>-89.99994474227222</v>
      </c>
      <c r="AJ204" s="26">
        <f t="shared" si="166"/>
        <v>27.924510531494491</v>
      </c>
      <c r="AK204" s="26">
        <f t="shared" si="155"/>
        <v>87.698484496226627</v>
      </c>
      <c r="AL204" s="27">
        <f t="shared" si="156"/>
        <v>-6.1722493504979615E-5</v>
      </c>
      <c r="AM204" s="26">
        <f t="shared" si="157"/>
        <v>-0.21599897672814145</v>
      </c>
      <c r="AN204" s="26">
        <f t="shared" si="132"/>
        <v>-1.129943550278459E-4</v>
      </c>
      <c r="AO204" s="26">
        <f t="shared" si="133"/>
        <v>-0.29225228062252717</v>
      </c>
      <c r="AP204" s="26">
        <f t="shared" si="139"/>
        <v>-28.352412543297675</v>
      </c>
      <c r="AQ204" s="26">
        <f t="shared" si="140"/>
        <v>-2.8097115033962616</v>
      </c>
      <c r="AR204" s="25">
        <f t="shared" si="134"/>
        <v>18.562359853877492</v>
      </c>
      <c r="AS204" s="25">
        <f t="shared" si="135"/>
        <v>-26.843517049310353</v>
      </c>
      <c r="AT204" s="56">
        <f t="shared" si="141"/>
        <v>-18.624449564485175</v>
      </c>
      <c r="AU204" s="57">
        <f t="shared" si="167"/>
        <v>-89.656064239783703</v>
      </c>
      <c r="AV204" s="26">
        <f t="shared" si="158"/>
        <v>4.3429451782608098E-10</v>
      </c>
      <c r="AW204" s="26">
        <f t="shared" si="159"/>
        <v>5.7295779511172475E-4</v>
      </c>
      <c r="AX204" s="27">
        <f t="shared" si="160"/>
        <v>-4.3429451784779571E-10</v>
      </c>
      <c r="AY204" s="26">
        <f t="shared" si="161"/>
        <v>-5.7295779511172475E-4</v>
      </c>
      <c r="AZ204" s="28">
        <f t="shared" si="168"/>
        <v>-2.1714731850435806E-20</v>
      </c>
      <c r="BA204" s="29">
        <f t="shared" si="169"/>
        <v>0</v>
      </c>
      <c r="BB204" s="5">
        <f t="shared" si="142"/>
        <v>-18.626183500282732</v>
      </c>
      <c r="BC204" s="5">
        <f t="shared" si="143"/>
        <v>-90.943077560109842</v>
      </c>
      <c r="BD204" s="5">
        <f t="shared" si="170"/>
        <v>89.056922439890158</v>
      </c>
      <c r="BE204" s="31"/>
      <c r="BF204" s="40">
        <f t="shared" si="171"/>
        <v>-19</v>
      </c>
      <c r="BG204" s="40">
        <f t="shared" si="172"/>
        <v>-91</v>
      </c>
      <c r="BH204" s="40">
        <f t="shared" si="173"/>
        <v>89</v>
      </c>
      <c r="BL204" s="26">
        <f t="shared" si="136"/>
        <v>-2.7432327633425711E-5</v>
      </c>
      <c r="BM204" s="26">
        <f t="shared" si="137"/>
        <v>-0.14399969680690186</v>
      </c>
      <c r="BO204" s="238" t="str">
        <f t="shared" si="144"/>
        <v>10000i</v>
      </c>
      <c r="BP204" s="238" t="str">
        <f t="shared" si="145"/>
        <v>0.999604608210047-0.0199441091490961i</v>
      </c>
      <c r="BQ204" s="238">
        <f t="shared" si="146"/>
        <v>-1.7065034699215731E-3</v>
      </c>
      <c r="BR204" s="238">
        <f t="shared" si="147"/>
        <v>-1.143013623519233</v>
      </c>
    </row>
    <row r="205" spans="22:70" x14ac:dyDescent="0.3">
      <c r="V205" s="24">
        <v>3.01</v>
      </c>
      <c r="W205" s="30">
        <f t="shared" si="162"/>
        <v>10232.929922807547</v>
      </c>
      <c r="X205" s="25">
        <f t="shared" si="138"/>
        <v>31.450501351730402</v>
      </c>
      <c r="Y205" s="26">
        <f t="shared" si="148"/>
        <v>-21.924738874337073</v>
      </c>
      <c r="Z205" s="26">
        <f t="shared" si="149"/>
        <v>-85.404302104801715</v>
      </c>
      <c r="AA205" s="26">
        <f t="shared" si="150"/>
        <v>3.6711646671286399E-3</v>
      </c>
      <c r="AB205" s="26">
        <f t="shared" si="151"/>
        <v>-1.6657192921909343</v>
      </c>
      <c r="AC205" s="26">
        <f t="shared" si="163"/>
        <v>8.6893837050937698E-6</v>
      </c>
      <c r="AD205" s="26">
        <f t="shared" si="152"/>
        <v>8.1044750937042026E-2</v>
      </c>
      <c r="AE205" s="26">
        <f t="shared" si="164"/>
        <v>9.5294423314441623</v>
      </c>
      <c r="AF205" s="26">
        <f t="shared" si="165"/>
        <v>-86.988976646055605</v>
      </c>
      <c r="AG205" s="26">
        <f t="shared" si="131"/>
        <v>64.037843837695164</v>
      </c>
      <c r="AH205" s="26">
        <f t="shared" si="153"/>
        <v>-120.51459219563861</v>
      </c>
      <c r="AI205" s="26">
        <f t="shared" si="154"/>
        <v>-89.999946000091668</v>
      </c>
      <c r="AJ205" s="26">
        <f t="shared" si="166"/>
        <v>28.124195297474838</v>
      </c>
      <c r="AK205" s="26">
        <f t="shared" si="155"/>
        <v>87.750818955145405</v>
      </c>
      <c r="AL205" s="27">
        <f t="shared" si="156"/>
        <v>-6.4631363360973836E-5</v>
      </c>
      <c r="AM205" s="26">
        <f t="shared" si="157"/>
        <v>-0.2210301898775327</v>
      </c>
      <c r="AN205" s="26">
        <f t="shared" si="132"/>
        <v>-1.1831954237857699E-4</v>
      </c>
      <c r="AO205" s="26">
        <f t="shared" si="133"/>
        <v>-0.29905958850603959</v>
      </c>
      <c r="AP205" s="26">
        <f t="shared" si="139"/>
        <v>-28.352736011374351</v>
      </c>
      <c r="AQ205" s="26">
        <f t="shared" si="140"/>
        <v>-2.7692168233298355</v>
      </c>
      <c r="AR205" s="25">
        <f t="shared" si="134"/>
        <v>18.562359853877492</v>
      </c>
      <c r="AS205" s="25">
        <f t="shared" si="135"/>
        <v>-26.843517049310353</v>
      </c>
      <c r="AT205" s="56">
        <f t="shared" si="141"/>
        <v>-18.823293679930188</v>
      </c>
      <c r="AU205" s="57">
        <f t="shared" si="167"/>
        <v>-89.758193469385446</v>
      </c>
      <c r="AV205" s="26">
        <f t="shared" si="158"/>
        <v>4.5476140397516049E-10</v>
      </c>
      <c r="AW205" s="26">
        <f t="shared" si="159"/>
        <v>5.8630369660953919E-4</v>
      </c>
      <c r="AX205" s="27">
        <f t="shared" si="160"/>
        <v>-4.5476140399897016E-10</v>
      </c>
      <c r="AY205" s="26">
        <f t="shared" si="161"/>
        <v>-5.8630369660953919E-4</v>
      </c>
      <c r="AZ205" s="28">
        <f t="shared" si="168"/>
        <v>-2.3809670149302918E-20</v>
      </c>
      <c r="BA205" s="29">
        <f t="shared" si="169"/>
        <v>0</v>
      </c>
      <c r="BB205" s="5">
        <f t="shared" si="142"/>
        <v>-18.825109317058104</v>
      </c>
      <c r="BC205" s="5">
        <f t="shared" si="143"/>
        <v>-91.075177994080349</v>
      </c>
      <c r="BD205" s="5">
        <f t="shared" si="170"/>
        <v>88.924822005919651</v>
      </c>
      <c r="BE205" s="41"/>
      <c r="BF205" s="40">
        <f t="shared" si="171"/>
        <v>-19</v>
      </c>
      <c r="BG205" s="40">
        <f t="shared" si="172"/>
        <v>-91</v>
      </c>
      <c r="BH205" s="40">
        <f t="shared" si="173"/>
        <v>89</v>
      </c>
      <c r="BL205" s="26">
        <f t="shared" si="136"/>
        <v>-2.8725169130024242E-5</v>
      </c>
      <c r="BM205" s="26">
        <f t="shared" si="137"/>
        <v>-0.14735386601122885</v>
      </c>
      <c r="BO205" s="238" t="str">
        <f t="shared" si="144"/>
        <v>10232.9299228075i</v>
      </c>
      <c r="BP205" s="238" t="str">
        <f t="shared" si="145"/>
        <v>0.999585981634272-0.0204082892719097i</v>
      </c>
      <c r="BQ205" s="238">
        <f t="shared" si="146"/>
        <v>-1.7869119587835575E-3</v>
      </c>
      <c r="BR205" s="238">
        <f t="shared" si="147"/>
        <v>-1.1696306586836722</v>
      </c>
    </row>
    <row r="206" spans="22:70" x14ac:dyDescent="0.3">
      <c r="V206" s="24">
        <v>3.02</v>
      </c>
      <c r="W206" s="32">
        <f t="shared" si="162"/>
        <v>10471.285480508999</v>
      </c>
      <c r="X206" s="25">
        <f t="shared" si="138"/>
        <v>31.450501351730402</v>
      </c>
      <c r="Y206" s="26">
        <f t="shared" si="148"/>
        <v>-22.123483835300085</v>
      </c>
      <c r="Z206" s="26">
        <f t="shared" si="149"/>
        <v>-85.508479959994403</v>
      </c>
      <c r="AA206" s="26">
        <f t="shared" si="150"/>
        <v>3.8441047778290933E-3</v>
      </c>
      <c r="AB206" s="26">
        <f t="shared" si="151"/>
        <v>-1.7044962511691262</v>
      </c>
      <c r="AC206" s="26">
        <f t="shared" si="163"/>
        <v>9.098901312923625E-6</v>
      </c>
      <c r="AD206" s="26">
        <f t="shared" si="152"/>
        <v>8.2932523088308382E-2</v>
      </c>
      <c r="AE206" s="26">
        <f t="shared" si="164"/>
        <v>9.3308707201094592</v>
      </c>
      <c r="AF206" s="26">
        <f t="shared" si="165"/>
        <v>-87.130043688075233</v>
      </c>
      <c r="AG206" s="26">
        <f t="shared" si="131"/>
        <v>64.037843837695164</v>
      </c>
      <c r="AH206" s="26">
        <f t="shared" si="153"/>
        <v>-120.71459219563843</v>
      </c>
      <c r="AI206" s="26">
        <f t="shared" si="154"/>
        <v>-89.999947229279641</v>
      </c>
      <c r="AJ206" s="26">
        <f t="shared" si="166"/>
        <v>28.323894229961908</v>
      </c>
      <c r="AK206" s="26">
        <f t="shared" si="155"/>
        <v>87.801965764979499</v>
      </c>
      <c r="AL206" s="27">
        <f t="shared" si="156"/>
        <v>-6.7677321941850751E-5</v>
      </c>
      <c r="AM206" s="26">
        <f t="shared" si="157"/>
        <v>-0.22617859150667077</v>
      </c>
      <c r="AN206" s="26">
        <f t="shared" si="132"/>
        <v>-1.238956910786421E-4</v>
      </c>
      <c r="AO206" s="26">
        <f t="shared" si="133"/>
        <v>-0.30602545021770877</v>
      </c>
      <c r="AP206" s="26">
        <f t="shared" si="139"/>
        <v>-28.353045700994379</v>
      </c>
      <c r="AQ206" s="26">
        <f t="shared" si="140"/>
        <v>-2.7301855060245215</v>
      </c>
      <c r="AR206" s="25">
        <f t="shared" si="134"/>
        <v>18.562359853877492</v>
      </c>
      <c r="AS206" s="25">
        <f t="shared" si="135"/>
        <v>-26.843517049310353</v>
      </c>
      <c r="AT206" s="56">
        <f t="shared" si="141"/>
        <v>-19.02217498088492</v>
      </c>
      <c r="AU206" s="57">
        <f t="shared" si="167"/>
        <v>-89.860229194099759</v>
      </c>
      <c r="AV206" s="26">
        <f t="shared" si="158"/>
        <v>4.761945462456253E-10</v>
      </c>
      <c r="AW206" s="26">
        <f t="shared" si="159"/>
        <v>5.9996046408785579E-4</v>
      </c>
      <c r="AX206" s="27">
        <f t="shared" si="160"/>
        <v>-4.7619454627173215E-10</v>
      </c>
      <c r="AY206" s="26">
        <f t="shared" si="161"/>
        <v>-5.9996046408785579E-4</v>
      </c>
      <c r="AZ206" s="28">
        <f t="shared" si="168"/>
        <v>-2.6106854107939245E-20</v>
      </c>
      <c r="BA206" s="29">
        <f t="shared" si="169"/>
        <v>0</v>
      </c>
      <c r="BB206" s="5">
        <f t="shared" si="142"/>
        <v>-19.024076168212378</v>
      </c>
      <c r="BC206" s="5">
        <f t="shared" si="143"/>
        <v>-91.207882528363342</v>
      </c>
      <c r="BD206" s="5">
        <f t="shared" si="170"/>
        <v>88.792117471636658</v>
      </c>
      <c r="BE206" s="31"/>
      <c r="BF206" s="40">
        <f t="shared" si="171"/>
        <v>-19</v>
      </c>
      <c r="BG206" s="40">
        <f t="shared" si="172"/>
        <v>-91</v>
      </c>
      <c r="BH206" s="40">
        <f t="shared" si="173"/>
        <v>89</v>
      </c>
      <c r="BL206" s="26">
        <f t="shared" si="136"/>
        <v>-3.0078939953754448E-5</v>
      </c>
      <c r="BM206" s="26">
        <f t="shared" si="137"/>
        <v>-0.15078616280720325</v>
      </c>
      <c r="BO206" s="238" t="str">
        <f t="shared" si="144"/>
        <v>10471.285480509i</v>
      </c>
      <c r="BP206" s="238" t="str">
        <f t="shared" si="145"/>
        <v>0.999566477954231-0.0208832545299696i</v>
      </c>
      <c r="BQ206" s="238">
        <f t="shared" si="146"/>
        <v>-1.8711083875050489E-3</v>
      </c>
      <c r="BR206" s="238">
        <f t="shared" si="147"/>
        <v>-1.1968671714563719</v>
      </c>
    </row>
    <row r="207" spans="22:70" x14ac:dyDescent="0.3">
      <c r="V207" s="24">
        <v>3.03</v>
      </c>
      <c r="W207" s="30">
        <f t="shared" si="162"/>
        <v>10715.193052376069</v>
      </c>
      <c r="X207" s="25">
        <f t="shared" si="138"/>
        <v>31.450501351730402</v>
      </c>
      <c r="Y207" s="26">
        <f t="shared" si="148"/>
        <v>-22.322284943662151</v>
      </c>
      <c r="Z207" s="26">
        <f t="shared" si="149"/>
        <v>-85.610315201541837</v>
      </c>
      <c r="AA207" s="26">
        <f t="shared" si="150"/>
        <v>4.0251879240296145E-3</v>
      </c>
      <c r="AB207" s="26">
        <f t="shared" si="151"/>
        <v>-1.7441748244265154</v>
      </c>
      <c r="AC207" s="26">
        <f t="shared" si="163"/>
        <v>9.5277188511374584E-6</v>
      </c>
      <c r="AD207" s="26">
        <f t="shared" si="152"/>
        <v>8.4864266915292558E-2</v>
      </c>
      <c r="AE207" s="26">
        <f t="shared" si="164"/>
        <v>9.1322511237111303</v>
      </c>
      <c r="AF207" s="26">
        <f t="shared" si="165"/>
        <v>-87.269625759053056</v>
      </c>
      <c r="AG207" s="26">
        <f t="shared" si="131"/>
        <v>64.037843837695164</v>
      </c>
      <c r="AH207" s="26">
        <f t="shared" si="153"/>
        <v>-120.91459219563828</v>
      </c>
      <c r="AI207" s="26">
        <f t="shared" si="154"/>
        <v>-89.999948430487891</v>
      </c>
      <c r="AJ207" s="26">
        <f t="shared" si="166"/>
        <v>28.523606693234736</v>
      </c>
      <c r="AK207" s="26">
        <f t="shared" si="155"/>
        <v>87.851951718196304</v>
      </c>
      <c r="AL207" s="27">
        <f t="shared" si="156"/>
        <v>-7.0866829837789504E-5</v>
      </c>
      <c r="AM207" s="26">
        <f t="shared" si="157"/>
        <v>-0.23144691103350187</v>
      </c>
      <c r="AN207" s="26">
        <f t="shared" si="132"/>
        <v>-1.2973462789696617E-4</v>
      </c>
      <c r="AO207" s="26">
        <f t="shared" si="133"/>
        <v>-0.31315355832544517</v>
      </c>
      <c r="AP207" s="26">
        <f t="shared" si="139"/>
        <v>-28.353342266166113</v>
      </c>
      <c r="AQ207" s="26">
        <f t="shared" si="140"/>
        <v>-2.6925971816505339</v>
      </c>
      <c r="AR207" s="25">
        <f t="shared" si="134"/>
        <v>18.562359853877492</v>
      </c>
      <c r="AS207" s="25">
        <f t="shared" si="135"/>
        <v>-26.843517049310353</v>
      </c>
      <c r="AT207" s="56">
        <f t="shared" si="141"/>
        <v>-19.221091142454981</v>
      </c>
      <c r="AU207" s="57">
        <f t="shared" si="167"/>
        <v>-89.962222940703583</v>
      </c>
      <c r="AV207" s="26">
        <f t="shared" si="158"/>
        <v>4.9863637504599406E-10</v>
      </c>
      <c r="AW207" s="26">
        <f t="shared" si="159"/>
        <v>6.1393533854555446E-4</v>
      </c>
      <c r="AX207" s="27">
        <f t="shared" si="160"/>
        <v>-4.9863637507461958E-10</v>
      </c>
      <c r="AY207" s="26">
        <f t="shared" si="161"/>
        <v>-6.1393533854555446E-4</v>
      </c>
      <c r="AZ207" s="28">
        <f t="shared" si="168"/>
        <v>-2.8625515675586645E-20</v>
      </c>
      <c r="BA207" s="29">
        <f t="shared" si="169"/>
        <v>0</v>
      </c>
      <c r="BB207" s="5">
        <f t="shared" si="142"/>
        <v>-19.223081910088894</v>
      </c>
      <c r="BC207" s="5">
        <f t="shared" si="143"/>
        <v>-91.341258902320689</v>
      </c>
      <c r="BD207" s="5">
        <f t="shared" si="170"/>
        <v>88.658741097679311</v>
      </c>
      <c r="BE207" s="41"/>
      <c r="BF207" s="40">
        <f t="shared" si="171"/>
        <v>-19</v>
      </c>
      <c r="BG207" s="40">
        <f t="shared" si="172"/>
        <v>-91</v>
      </c>
      <c r="BH207" s="40">
        <f t="shared" si="173"/>
        <v>89</v>
      </c>
      <c r="BL207" s="26">
        <f t="shared" si="136"/>
        <v>-3.1496511579948323E-5</v>
      </c>
      <c r="BM207" s="26">
        <f t="shared" si="137"/>
        <v>-0.15429840694542471</v>
      </c>
      <c r="BO207" s="238" t="str">
        <f t="shared" si="144"/>
        <v>10715.1930523761i</v>
      </c>
      <c r="BP207" s="238" t="str">
        <f t="shared" si="145"/>
        <v>0.999546055904543-0.0213692542115706i</v>
      </c>
      <c r="BQ207" s="238">
        <f t="shared" si="146"/>
        <v>-1.9592711223345655E-3</v>
      </c>
      <c r="BR207" s="238">
        <f t="shared" si="147"/>
        <v>-1.224737554671671</v>
      </c>
    </row>
    <row r="208" spans="22:70" x14ac:dyDescent="0.3">
      <c r="V208" s="24">
        <v>3.04</v>
      </c>
      <c r="W208" s="32">
        <f t="shared" si="162"/>
        <v>10964.781961431863</v>
      </c>
      <c r="X208" s="25">
        <f t="shared" si="138"/>
        <v>31.450501351730402</v>
      </c>
      <c r="Y208" s="26">
        <f t="shared" si="148"/>
        <v>-22.521139702001982</v>
      </c>
      <c r="Z208" s="26">
        <f t="shared" si="149"/>
        <v>-85.709859248811227</v>
      </c>
      <c r="AA208" s="26">
        <f t="shared" si="150"/>
        <v>4.2147971637573273E-3</v>
      </c>
      <c r="AB208" s="26">
        <f t="shared" si="151"/>
        <v>-1.7847758977463346</v>
      </c>
      <c r="AC208" s="26">
        <f t="shared" si="163"/>
        <v>9.9767458907137421E-6</v>
      </c>
      <c r="AD208" s="26">
        <f t="shared" si="152"/>
        <v>8.6841006636564397E-2</v>
      </c>
      <c r="AE208" s="26">
        <f t="shared" si="164"/>
        <v>8.9335864236380669</v>
      </c>
      <c r="AF208" s="26">
        <f t="shared" si="165"/>
        <v>-87.407794139920995</v>
      </c>
      <c r="AG208" s="26">
        <f t="shared" si="131"/>
        <v>64.037843837695164</v>
      </c>
      <c r="AH208" s="26">
        <f t="shared" si="153"/>
        <v>-121.11459219563812</v>
      </c>
      <c r="AI208" s="26">
        <f t="shared" si="154"/>
        <v>-89.999949604353304</v>
      </c>
      <c r="AJ208" s="26">
        <f t="shared" si="166"/>
        <v>28.723332080019716</v>
      </c>
      <c r="AK208" s="26">
        <f t="shared" si="155"/>
        <v>87.900803013475439</v>
      </c>
      <c r="AL208" s="27">
        <f t="shared" si="156"/>
        <v>-7.4206652100970851E-5</v>
      </c>
      <c r="AM208" s="26">
        <f t="shared" si="157"/>
        <v>-0.23683794143423192</v>
      </c>
      <c r="AN208" s="26">
        <f t="shared" si="132"/>
        <v>-1.3584873691530541E-4</v>
      </c>
      <c r="AO208" s="26">
        <f t="shared" si="133"/>
        <v>-0.32044769136340484</v>
      </c>
      <c r="AP208" s="26">
        <f t="shared" si="139"/>
        <v>-28.35362633331226</v>
      </c>
      <c r="AQ208" s="26">
        <f t="shared" si="140"/>
        <v>-2.6564322236755018</v>
      </c>
      <c r="AR208" s="25">
        <f t="shared" si="134"/>
        <v>18.562359853877492</v>
      </c>
      <c r="AS208" s="25">
        <f t="shared" si="135"/>
        <v>-26.843517049310353</v>
      </c>
      <c r="AT208" s="56">
        <f t="shared" si="141"/>
        <v>-19.420039909674195</v>
      </c>
      <c r="AU208" s="57">
        <f t="shared" si="167"/>
        <v>-90.064226363596504</v>
      </c>
      <c r="AV208" s="26">
        <f t="shared" si="158"/>
        <v>5.221370354045167E-10</v>
      </c>
      <c r="AW208" s="26">
        <f t="shared" si="159"/>
        <v>6.2823572964604551E-4</v>
      </c>
      <c r="AX208" s="27">
        <f t="shared" si="160"/>
        <v>-5.2213703543590407E-10</v>
      </c>
      <c r="AY208" s="26">
        <f t="shared" si="161"/>
        <v>-6.2823572964604551E-4</v>
      </c>
      <c r="AZ208" s="28">
        <f t="shared" si="168"/>
        <v>-3.1387368343324635E-20</v>
      </c>
      <c r="BA208" s="29">
        <f t="shared" si="169"/>
        <v>0</v>
      </c>
      <c r="BB208" s="5">
        <f t="shared" si="142"/>
        <v>-19.422124477485809</v>
      </c>
      <c r="BC208" s="5">
        <f t="shared" si="143"/>
        <v>-91.475375357952387</v>
      </c>
      <c r="BD208" s="5">
        <f t="shared" si="170"/>
        <v>88.524624642047613</v>
      </c>
      <c r="BE208" s="31"/>
      <c r="BF208" s="40">
        <f t="shared" si="171"/>
        <v>-19</v>
      </c>
      <c r="BG208" s="40">
        <f t="shared" si="172"/>
        <v>-91</v>
      </c>
      <c r="BH208" s="40">
        <f t="shared" si="173"/>
        <v>89</v>
      </c>
      <c r="BL208" s="26">
        <f t="shared" si="136"/>
        <v>-3.2980890804049651E-5</v>
      </c>
      <c r="BM208" s="26">
        <f t="shared" si="137"/>
        <v>-0.15789246055858053</v>
      </c>
      <c r="BO208" s="238" t="str">
        <f t="shared" si="144"/>
        <v>10964.7819614319i</v>
      </c>
      <c r="BP208" s="238" t="str">
        <f t="shared" si="145"/>
        <v>0.999524672281921-0.0218665432738897i</v>
      </c>
      <c r="BQ208" s="238">
        <f t="shared" si="146"/>
        <v>-2.0515869208087914E-3</v>
      </c>
      <c r="BR208" s="238">
        <f t="shared" si="147"/>
        <v>-1.253256533797303</v>
      </c>
    </row>
    <row r="209" spans="22:70" x14ac:dyDescent="0.3">
      <c r="V209" s="24">
        <v>3.05</v>
      </c>
      <c r="W209" s="30">
        <f t="shared" si="162"/>
        <v>11220.184543019637</v>
      </c>
      <c r="X209" s="25">
        <f t="shared" si="138"/>
        <v>31.450501351730402</v>
      </c>
      <c r="Y209" s="26">
        <f t="shared" si="148"/>
        <v>-22.720045722715689</v>
      </c>
      <c r="Z209" s="26">
        <f t="shared" si="149"/>
        <v>-85.807162476272154</v>
      </c>
      <c r="AA209" s="26">
        <f t="shared" si="150"/>
        <v>4.4133335394728451E-3</v>
      </c>
      <c r="AB209" s="26">
        <f t="shared" si="151"/>
        <v>-1.82632083516054</v>
      </c>
      <c r="AC209" s="26">
        <f t="shared" si="163"/>
        <v>1.044693487432488E-5</v>
      </c>
      <c r="AD209" s="26">
        <f t="shared" si="152"/>
        <v>8.8863790326855152E-2</v>
      </c>
      <c r="AE209" s="26">
        <f t="shared" si="164"/>
        <v>8.7348794094890607</v>
      </c>
      <c r="AF209" s="26">
        <f t="shared" si="165"/>
        <v>-87.544619521105844</v>
      </c>
      <c r="AG209" s="26">
        <f t="shared" si="131"/>
        <v>64.037843837695164</v>
      </c>
      <c r="AH209" s="26">
        <f t="shared" si="153"/>
        <v>-121.31459219563796</v>
      </c>
      <c r="AI209" s="26">
        <f t="shared" si="154"/>
        <v>-89.999950751498275</v>
      </c>
      <c r="AJ209" s="26">
        <f t="shared" si="166"/>
        <v>28.923069810224682</v>
      </c>
      <c r="AK209" s="26">
        <f t="shared" si="155"/>
        <v>87.948545268156934</v>
      </c>
      <c r="AL209" s="27">
        <f t="shared" si="156"/>
        <v>-7.7703872583102112E-5</v>
      </c>
      <c r="AM209" s="26">
        <f t="shared" si="157"/>
        <v>-0.24235454072249693</v>
      </c>
      <c r="AN209" s="26">
        <f t="shared" si="132"/>
        <v>-1.422509857882045E-4</v>
      </c>
      <c r="AO209" s="26">
        <f t="shared" si="133"/>
        <v>-0.32791171583120288</v>
      </c>
      <c r="AP209" s="26">
        <f t="shared" si="139"/>
        <v>-28.353898502576484</v>
      </c>
      <c r="AQ209" s="26">
        <f t="shared" si="140"/>
        <v>-2.6216717398950409</v>
      </c>
      <c r="AR209" s="25">
        <f t="shared" si="134"/>
        <v>18.562359853877492</v>
      </c>
      <c r="AS209" s="25">
        <f t="shared" si="135"/>
        <v>-26.843517049310353</v>
      </c>
      <c r="AT209" s="56">
        <f t="shared" si="141"/>
        <v>-19.619019093087424</v>
      </c>
      <c r="AU209" s="57">
        <f t="shared" si="167"/>
        <v>-90.166291261000879</v>
      </c>
      <c r="AV209" s="26">
        <f t="shared" si="158"/>
        <v>5.4674474369450939E-10</v>
      </c>
      <c r="AW209" s="26">
        <f t="shared" si="159"/>
        <v>6.4286921964597005E-4</v>
      </c>
      <c r="AX209" s="27">
        <f t="shared" si="160"/>
        <v>-5.4674474372892497E-10</v>
      </c>
      <c r="AY209" s="26">
        <f t="shared" si="161"/>
        <v>-6.4286921964597005E-4</v>
      </c>
      <c r="AZ209" s="28">
        <f t="shared" si="168"/>
        <v>-3.44155731683047E-20</v>
      </c>
      <c r="BA209" s="29">
        <f t="shared" si="169"/>
        <v>0</v>
      </c>
      <c r="BB209" s="5">
        <f t="shared" si="142"/>
        <v>-19.621201879639376</v>
      </c>
      <c r="BC209" s="5">
        <f t="shared" si="143"/>
        <v>-91.610300664644583</v>
      </c>
      <c r="BD209" s="5">
        <f t="shared" si="170"/>
        <v>88.389699335355417</v>
      </c>
      <c r="BE209" s="41"/>
      <c r="BF209" s="40">
        <f t="shared" si="171"/>
        <v>-20</v>
      </c>
      <c r="BG209" s="40">
        <f t="shared" si="172"/>
        <v>-92</v>
      </c>
      <c r="BH209" s="40">
        <f t="shared" si="173"/>
        <v>88</v>
      </c>
      <c r="BL209" s="26">
        <f t="shared" si="136"/>
        <v>-3.4535226121002253E-5</v>
      </c>
      <c r="BM209" s="26">
        <f t="shared" si="137"/>
        <v>-0.16157022914826868</v>
      </c>
      <c r="BO209" s="238" t="str">
        <f t="shared" si="144"/>
        <v>11220.1845430196i</v>
      </c>
      <c r="BP209" s="238" t="str">
        <f t="shared" si="145"/>
        <v>0.999502281854498-0.0223753824652043i</v>
      </c>
      <c r="BQ209" s="238">
        <f t="shared" si="146"/>
        <v>-2.1482513258298031E-3</v>
      </c>
      <c r="BR209" s="238">
        <f t="shared" si="147"/>
        <v>-1.2824391744954327</v>
      </c>
    </row>
    <row r="210" spans="22:70" x14ac:dyDescent="0.3">
      <c r="V210" s="24">
        <v>3.06</v>
      </c>
      <c r="W210" s="32">
        <f t="shared" si="162"/>
        <v>11481.536214968839</v>
      </c>
      <c r="X210" s="25">
        <f t="shared" si="138"/>
        <v>31.450501351730402</v>
      </c>
      <c r="Y210" s="26">
        <f t="shared" si="148"/>
        <v>-22.919000723298936</v>
      </c>
      <c r="Z210" s="26">
        <f t="shared" si="149"/>
        <v>-85.902274229074123</v>
      </c>
      <c r="AA210" s="26">
        <f t="shared" si="150"/>
        <v>4.621216919052349E-3</v>
      </c>
      <c r="AB210" s="26">
        <f t="shared" si="151"/>
        <v>-1.8688314895022318</v>
      </c>
      <c r="AC210" s="26">
        <f t="shared" si="163"/>
        <v>1.0939283125959328E-5</v>
      </c>
      <c r="AD210" s="26">
        <f t="shared" si="152"/>
        <v>9.0933690472671441E-2</v>
      </c>
      <c r="AE210" s="26">
        <f t="shared" si="164"/>
        <v>8.5361327846336437</v>
      </c>
      <c r="AF210" s="26">
        <f t="shared" si="165"/>
        <v>-87.680172028103684</v>
      </c>
      <c r="AG210" s="26">
        <f t="shared" si="131"/>
        <v>64.037843837695164</v>
      </c>
      <c r="AH210" s="26">
        <f t="shared" si="153"/>
        <v>-121.51459219563783</v>
      </c>
      <c r="AI210" s="26">
        <f t="shared" si="154"/>
        <v>-89.999951872531042</v>
      </c>
      <c r="AJ210" s="26">
        <f t="shared" si="166"/>
        <v>29.122819329728834</v>
      </c>
      <c r="AK210" s="26">
        <f t="shared" si="155"/>
        <v>87.995203530476985</v>
      </c>
      <c r="AL210" s="27">
        <f t="shared" si="156"/>
        <v>-8.1365908971292133E-5</v>
      </c>
      <c r="AM210" s="26">
        <f t="shared" si="157"/>
        <v>-0.24799963346289838</v>
      </c>
      <c r="AN210" s="26">
        <f t="shared" si="132"/>
        <v>-1.4895495324077871E-4</v>
      </c>
      <c r="AO210" s="26">
        <f t="shared" si="133"/>
        <v>-0.3355495882394689</v>
      </c>
      <c r="AP210" s="26">
        <f t="shared" si="139"/>
        <v>-28.354159349076046</v>
      </c>
      <c r="AQ210" s="26">
        <f t="shared" si="140"/>
        <v>-2.5882975637564245</v>
      </c>
      <c r="AR210" s="25">
        <f t="shared" si="134"/>
        <v>18.562359853877492</v>
      </c>
      <c r="AS210" s="25">
        <f t="shared" si="135"/>
        <v>-26.843517049310353</v>
      </c>
      <c r="AT210" s="56">
        <f t="shared" si="141"/>
        <v>-19.818026564442402</v>
      </c>
      <c r="AU210" s="57">
        <f t="shared" si="167"/>
        <v>-90.268469591860111</v>
      </c>
      <c r="AV210" s="26">
        <f t="shared" si="158"/>
        <v>5.725115735991531E-10</v>
      </c>
      <c r="AW210" s="26">
        <f t="shared" si="159"/>
        <v>6.5784356741541746E-4</v>
      </c>
      <c r="AX210" s="27">
        <f t="shared" si="160"/>
        <v>-5.7251157363688897E-10</v>
      </c>
      <c r="AY210" s="26">
        <f t="shared" si="161"/>
        <v>-6.5784356741541746E-4</v>
      </c>
      <c r="AZ210" s="28">
        <f t="shared" si="168"/>
        <v>-3.7735876147092553E-20</v>
      </c>
      <c r="BA210" s="29">
        <f t="shared" si="169"/>
        <v>0</v>
      </c>
      <c r="BB210" s="5">
        <f t="shared" si="142"/>
        <v>-19.820312196334957</v>
      </c>
      <c r="BC210" s="5">
        <f t="shared" si="143"/>
        <v>-91.746104144801436</v>
      </c>
      <c r="BD210" s="5">
        <f t="shared" si="170"/>
        <v>88.253895855198564</v>
      </c>
      <c r="BE210" s="31"/>
      <c r="BF210" s="40">
        <f t="shared" si="171"/>
        <v>-20</v>
      </c>
      <c r="BG210" s="40">
        <f t="shared" si="172"/>
        <v>-92</v>
      </c>
      <c r="BH210" s="40">
        <f t="shared" si="173"/>
        <v>88</v>
      </c>
      <c r="BL210" s="26">
        <f t="shared" si="136"/>
        <v>-3.6162814407472074E-5</v>
      </c>
      <c r="BM210" s="26">
        <f t="shared" si="137"/>
        <v>-0.16533366259478069</v>
      </c>
      <c r="BO210" s="238" t="str">
        <f t="shared" si="144"/>
        <v>11481.5362149688i</v>
      </c>
      <c r="BP210" s="238" t="str">
        <f t="shared" si="145"/>
        <v>0.999478837266949-0.0228960384492591i</v>
      </c>
      <c r="BQ210" s="238">
        <f t="shared" si="146"/>
        <v>-2.2494690781468731E-3</v>
      </c>
      <c r="BR210" s="238">
        <f t="shared" si="147"/>
        <v>-1.3123008903465483</v>
      </c>
    </row>
    <row r="211" spans="22:70" x14ac:dyDescent="0.3">
      <c r="V211" s="24">
        <v>3.07</v>
      </c>
      <c r="W211" s="30">
        <f t="shared" si="162"/>
        <v>11748.975549395294</v>
      </c>
      <c r="X211" s="25">
        <f t="shared" si="138"/>
        <v>31.450501351730402</v>
      </c>
      <c r="Y211" s="26">
        <f t="shared" si="148"/>
        <v>-23.118002521821804</v>
      </c>
      <c r="Z211" s="26">
        <f t="shared" si="149"/>
        <v>-85.995242838798688</v>
      </c>
      <c r="AA211" s="26">
        <f t="shared" si="150"/>
        <v>4.8388868757676604E-3</v>
      </c>
      <c r="AB211" s="26">
        <f t="shared" si="151"/>
        <v>-1.9123302131620927</v>
      </c>
      <c r="AC211" s="26">
        <f t="shared" si="163"/>
        <v>1.1454834976259486E-5</v>
      </c>
      <c r="AD211" s="26">
        <f t="shared" si="152"/>
        <v>9.3051804540844288E-2</v>
      </c>
      <c r="AE211" s="26">
        <f t="shared" si="164"/>
        <v>8.3373491716193406</v>
      </c>
      <c r="AF211" s="26">
        <f t="shared" si="165"/>
        <v>-87.814521247419933</v>
      </c>
      <c r="AG211" s="26">
        <f t="shared" si="131"/>
        <v>64.037843837695164</v>
      </c>
      <c r="AH211" s="26">
        <f t="shared" si="153"/>
        <v>-121.71459219563769</v>
      </c>
      <c r="AI211" s="26">
        <f t="shared" si="154"/>
        <v>-89.999952968045974</v>
      </c>
      <c r="AJ211" s="26">
        <f t="shared" si="166"/>
        <v>29.322580109225726</v>
      </c>
      <c r="AK211" s="26">
        <f t="shared" si="155"/>
        <v>88.040802291591007</v>
      </c>
      <c r="AL211" s="27">
        <f t="shared" si="156"/>
        <v>-8.5200528507828197E-5</v>
      </c>
      <c r="AM211" s="26">
        <f t="shared" si="157"/>
        <v>-0.25377621231968872</v>
      </c>
      <c r="AN211" s="26">
        <f t="shared" si="132"/>
        <v>-1.5597485785259378E-4</v>
      </c>
      <c r="AO211" s="26">
        <f t="shared" si="133"/>
        <v>-0.34336535720279776</v>
      </c>
      <c r="AP211" s="26">
        <f t="shared" si="139"/>
        <v>-28.354409424103164</v>
      </c>
      <c r="AQ211" s="26">
        <f t="shared" si="140"/>
        <v>-2.5562922459774544</v>
      </c>
      <c r="AR211" s="25">
        <f t="shared" si="134"/>
        <v>18.562359853877492</v>
      </c>
      <c r="AS211" s="25">
        <f t="shared" si="135"/>
        <v>-26.843517049310353</v>
      </c>
      <c r="AT211" s="56">
        <f t="shared" si="141"/>
        <v>-20.017060252483823</v>
      </c>
      <c r="AU211" s="57">
        <f t="shared" si="167"/>
        <v>-90.370813493397392</v>
      </c>
      <c r="AV211" s="26">
        <f t="shared" si="158"/>
        <v>5.994934561114937E-10</v>
      </c>
      <c r="AW211" s="26">
        <f t="shared" si="159"/>
        <v>6.7316671255177366E-4</v>
      </c>
      <c r="AX211" s="27">
        <f t="shared" si="160"/>
        <v>-5.9949345615287031E-10</v>
      </c>
      <c r="AY211" s="26">
        <f t="shared" si="161"/>
        <v>-6.7316671255177366E-4</v>
      </c>
      <c r="AZ211" s="28">
        <f t="shared" si="168"/>
        <v>-4.1376608215668136E-20</v>
      </c>
      <c r="BA211" s="29">
        <f t="shared" si="169"/>
        <v>0</v>
      </c>
      <c r="BB211" s="5">
        <f t="shared" si="142"/>
        <v>-20.019453574139774</v>
      </c>
      <c r="BC211" s="5">
        <f t="shared" si="143"/>
        <v>-91.882855700326616</v>
      </c>
      <c r="BD211" s="5">
        <f t="shared" si="170"/>
        <v>88.117144299673384</v>
      </c>
      <c r="BE211" s="41"/>
      <c r="BF211" s="40">
        <f t="shared" si="171"/>
        <v>-20</v>
      </c>
      <c r="BG211" s="40">
        <f t="shared" si="172"/>
        <v>-92</v>
      </c>
      <c r="BH211" s="40">
        <f t="shared" si="173"/>
        <v>88</v>
      </c>
      <c r="BL211" s="26">
        <f t="shared" si="136"/>
        <v>-3.7867107913656589E-5</v>
      </c>
      <c r="BM211" s="26">
        <f t="shared" si="137"/>
        <v>-0.16918475619037313</v>
      </c>
      <c r="BO211" s="238" t="str">
        <f t="shared" si="144"/>
        <v>11748.9755493953i</v>
      </c>
      <c r="BP211" s="238" t="str">
        <f t="shared" si="145"/>
        <v>0.999454288941218-0.0234287839317787i</v>
      </c>
      <c r="BQ211" s="238">
        <f t="shared" si="146"/>
        <v>-2.3554545480378251E-3</v>
      </c>
      <c r="BR211" s="238">
        <f t="shared" si="147"/>
        <v>-1.3428574507388478</v>
      </c>
    </row>
    <row r="212" spans="22:70" x14ac:dyDescent="0.3">
      <c r="V212" s="24">
        <v>3.08</v>
      </c>
      <c r="W212" s="32">
        <f t="shared" si="162"/>
        <v>12022.644346174138</v>
      </c>
      <c r="X212" s="25">
        <f t="shared" si="138"/>
        <v>31.450501351730402</v>
      </c>
      <c r="Y212" s="26">
        <f t="shared" si="148"/>
        <v>-23.317049032589811</v>
      </c>
      <c r="Z212" s="26">
        <f t="shared" si="149"/>
        <v>-86.086115639349131</v>
      </c>
      <c r="AA212" s="26">
        <f t="shared" si="150"/>
        <v>5.0668036090524109E-3</v>
      </c>
      <c r="AB212" s="26">
        <f t="shared" si="151"/>
        <v>-1.9568398690507063</v>
      </c>
      <c r="AC212" s="26">
        <f t="shared" si="163"/>
        <v>1.1994683970787916E-5</v>
      </c>
      <c r="AD212" s="26">
        <f t="shared" si="152"/>
        <v>9.5219255560318711E-2</v>
      </c>
      <c r="AE212" s="26">
        <f t="shared" si="164"/>
        <v>8.1385311174336152</v>
      </c>
      <c r="AF212" s="26">
        <f t="shared" si="165"/>
        <v>-87.947736252839519</v>
      </c>
      <c r="AG212" s="26">
        <f t="shared" si="131"/>
        <v>64.037843837695164</v>
      </c>
      <c r="AH212" s="26">
        <f t="shared" si="153"/>
        <v>-121.91459219563755</v>
      </c>
      <c r="AI212" s="26">
        <f t="shared" si="154"/>
        <v>-89.999954038623954</v>
      </c>
      <c r="AJ212" s="26">
        <f t="shared" si="166"/>
        <v>29.522351643117553</v>
      </c>
      <c r="AK212" s="26">
        <f t="shared" si="155"/>
        <v>88.085365497384856</v>
      </c>
      <c r="AL212" s="27">
        <f t="shared" si="156"/>
        <v>-8.92158644671626E-5</v>
      </c>
      <c r="AM212" s="26">
        <f t="shared" si="157"/>
        <v>-0.25968733964143192</v>
      </c>
      <c r="AN212" s="26">
        <f t="shared" si="132"/>
        <v>-1.6332558821546093E-4</v>
      </c>
      <c r="AO212" s="26">
        <f t="shared" si="133"/>
        <v>-0.35136316558119823</v>
      </c>
      <c r="AP212" s="26">
        <f t="shared" si="139"/>
        <v>-28.354649256277519</v>
      </c>
      <c r="AQ212" s="26">
        <f t="shared" si="140"/>
        <v>-2.5256390464617282</v>
      </c>
      <c r="AR212" s="25">
        <f t="shared" si="134"/>
        <v>18.562359853877492</v>
      </c>
      <c r="AS212" s="25">
        <f t="shared" si="135"/>
        <v>-26.843517049310353</v>
      </c>
      <c r="AT212" s="56">
        <f t="shared" si="141"/>
        <v>-20.216118138843903</v>
      </c>
      <c r="AU212" s="57">
        <f t="shared" si="167"/>
        <v>-90.473375299301253</v>
      </c>
      <c r="AV212" s="26">
        <f t="shared" si="158"/>
        <v>6.2774632222457609E-10</v>
      </c>
      <c r="AW212" s="26">
        <f t="shared" si="159"/>
        <v>6.8884677958940964E-4</v>
      </c>
      <c r="AX212" s="27">
        <f t="shared" si="160"/>
        <v>-6.2774632226994446E-10</v>
      </c>
      <c r="AY212" s="26">
        <f t="shared" si="161"/>
        <v>-6.8884677958940964E-4</v>
      </c>
      <c r="AZ212" s="28">
        <f t="shared" si="168"/>
        <v>-4.5368375056695909E-20</v>
      </c>
      <c r="BA212" s="29">
        <f t="shared" si="169"/>
        <v>0</v>
      </c>
      <c r="BB212" s="5">
        <f t="shared" si="142"/>
        <v>-20.21862422275283</v>
      </c>
      <c r="BC212" s="5">
        <f t="shared" si="143"/>
        <v>-92.020625839924051</v>
      </c>
      <c r="BD212" s="5">
        <f t="shared" si="170"/>
        <v>87.979374160075949</v>
      </c>
      <c r="BE212" s="31"/>
      <c r="BF212" s="40">
        <f t="shared" si="171"/>
        <v>-20</v>
      </c>
      <c r="BG212" s="40">
        <f t="shared" si="172"/>
        <v>-92</v>
      </c>
      <c r="BH212" s="40">
        <f t="shared" si="173"/>
        <v>88</v>
      </c>
      <c r="BL212" s="26">
        <f t="shared" si="136"/>
        <v>-3.9651721583007576E-5</v>
      </c>
      <c r="BM212" s="26">
        <f t="shared" si="137"/>
        <v>-0.17312555169657987</v>
      </c>
      <c r="BO212" s="238" t="str">
        <f t="shared" si="144"/>
        <v>12022.6443461741i</v>
      </c>
      <c r="BP212" s="238" t="str">
        <f t="shared" si="145"/>
        <v>0.999428584972626-0.0239738977891266i</v>
      </c>
      <c r="BQ212" s="238">
        <f t="shared" si="146"/>
        <v>-2.4664321873430518E-3</v>
      </c>
      <c r="BR212" s="238">
        <f t="shared" si="147"/>
        <v>-1.3741249889262124</v>
      </c>
    </row>
    <row r="213" spans="22:70" x14ac:dyDescent="0.3">
      <c r="V213" s="24">
        <v>3.09</v>
      </c>
      <c r="W213" s="30">
        <f t="shared" si="162"/>
        <v>12302.687708123824</v>
      </c>
      <c r="X213" s="25">
        <f t="shared" si="138"/>
        <v>31.450501351730402</v>
      </c>
      <c r="Y213" s="26">
        <f t="shared" si="148"/>
        <v>-23.516138261983745</v>
      </c>
      <c r="Z213" s="26">
        <f t="shared" si="149"/>
        <v>-86.174938982942706</v>
      </c>
      <c r="AA213" s="26">
        <f t="shared" si="150"/>
        <v>5.3054489078887563E-3</v>
      </c>
      <c r="AB213" s="26">
        <f t="shared" si="151"/>
        <v>-2.0023838417683129</v>
      </c>
      <c r="AC213" s="26">
        <f t="shared" si="163"/>
        <v>1.2559975194008653E-5</v>
      </c>
      <c r="AD213" s="26">
        <f t="shared" si="152"/>
        <v>9.743719271748652E-2</v>
      </c>
      <c r="AE213" s="26">
        <f t="shared" si="164"/>
        <v>7.9396810986297401</v>
      </c>
      <c r="AF213" s="26">
        <f t="shared" si="165"/>
        <v>-88.07988563199352</v>
      </c>
      <c r="AG213" s="26">
        <f t="shared" si="131"/>
        <v>64.037843837695164</v>
      </c>
      <c r="AH213" s="26">
        <f t="shared" si="153"/>
        <v>-122.11459219563743</v>
      </c>
      <c r="AI213" s="26">
        <f t="shared" si="154"/>
        <v>-89.999955084832607</v>
      </c>
      <c r="AJ213" s="26">
        <f t="shared" si="166"/>
        <v>29.722133448457988</v>
      </c>
      <c r="AK213" s="26">
        <f t="shared" si="155"/>
        <v>88.128916560074657</v>
      </c>
      <c r="AL213" s="27">
        <f t="shared" si="156"/>
        <v>-9.3420433400736981E-5</v>
      </c>
      <c r="AM213" s="26">
        <f t="shared" si="157"/>
        <v>-0.26573614908245374</v>
      </c>
      <c r="AN213" s="26">
        <f t="shared" si="132"/>
        <v>-1.710227344902872E-4</v>
      </c>
      <c r="AO213" s="26">
        <f t="shared" si="133"/>
        <v>-0.35954725267113125</v>
      </c>
      <c r="AP213" s="26">
        <f t="shared" si="139"/>
        <v>-28.354879352652169</v>
      </c>
      <c r="AQ213" s="26">
        <f t="shared" si="140"/>
        <v>-2.4963219265115346</v>
      </c>
      <c r="AR213" s="25">
        <f t="shared" si="134"/>
        <v>18.562359853877492</v>
      </c>
      <c r="AS213" s="25">
        <f t="shared" si="135"/>
        <v>-26.843517049310353</v>
      </c>
      <c r="AT213" s="56">
        <f t="shared" si="141"/>
        <v>-20.415198254022428</v>
      </c>
      <c r="AU213" s="57">
        <f t="shared" si="167"/>
        <v>-90.576207558505061</v>
      </c>
      <c r="AV213" s="26">
        <f t="shared" si="158"/>
        <v>6.5733188889624223E-10</v>
      </c>
      <c r="AW213" s="26">
        <f t="shared" si="159"/>
        <v>7.0489208230740746E-4</v>
      </c>
      <c r="AX213" s="27">
        <f t="shared" si="160"/>
        <v>-6.5733188894598784E-10</v>
      </c>
      <c r="AY213" s="26">
        <f t="shared" si="161"/>
        <v>-7.0489208230740746E-4</v>
      </c>
      <c r="AZ213" s="28">
        <f t="shared" si="168"/>
        <v>-4.9745608063173393E-20</v>
      </c>
      <c r="BA213" s="29">
        <f t="shared" si="169"/>
        <v>0</v>
      </c>
      <c r="BB213" s="5">
        <f t="shared" si="142"/>
        <v>-20.417822411465639</v>
      </c>
      <c r="BC213" s="5">
        <f t="shared" si="143"/>
        <v>-92.159485707188651</v>
      </c>
      <c r="BD213" s="5">
        <f t="shared" si="170"/>
        <v>87.840514292811349</v>
      </c>
      <c r="BE213" s="41"/>
      <c r="BF213" s="40">
        <f t="shared" si="171"/>
        <v>-20</v>
      </c>
      <c r="BG213" s="40">
        <f t="shared" si="172"/>
        <v>-92</v>
      </c>
      <c r="BH213" s="40">
        <f t="shared" si="173"/>
        <v>88</v>
      </c>
      <c r="BL213" s="26">
        <f t="shared" si="136"/>
        <v>-4.1520440716264863E-5</v>
      </c>
      <c r="BM213" s="26">
        <f t="shared" si="137"/>
        <v>-0.177158138426114</v>
      </c>
      <c r="BO213" s="238" t="str">
        <f t="shared" si="144"/>
        <v>12302.6877081238i</v>
      </c>
      <c r="BP213" s="238" t="str">
        <f t="shared" si="145"/>
        <v>0.999401671021181-0.0245316651991022i</v>
      </c>
      <c r="BQ213" s="238">
        <f t="shared" si="146"/>
        <v>-2.5826370024944626E-3</v>
      </c>
      <c r="BR213" s="238">
        <f t="shared" si="147"/>
        <v>-1.4061200102574758</v>
      </c>
    </row>
    <row r="214" spans="22:70" x14ac:dyDescent="0.3">
      <c r="V214" s="24">
        <v>3.1</v>
      </c>
      <c r="W214" s="32">
        <f t="shared" si="162"/>
        <v>12589.25411794168</v>
      </c>
      <c r="X214" s="25">
        <f t="shared" si="138"/>
        <v>31.450501351730402</v>
      </c>
      <c r="Y214" s="26">
        <f t="shared" si="148"/>
        <v>-23.715268304472147</v>
      </c>
      <c r="Z214" s="26">
        <f t="shared" si="149"/>
        <v>-86.261758256174332</v>
      </c>
      <c r="AA214" s="26">
        <f t="shared" si="150"/>
        <v>5.5553271587701529E-3</v>
      </c>
      <c r="AB214" s="26">
        <f t="shared" si="151"/>
        <v>-2.0489860489835277</v>
      </c>
      <c r="AC214" s="26">
        <f t="shared" si="163"/>
        <v>1.3151907691625281E-5</v>
      </c>
      <c r="AD214" s="26">
        <f t="shared" si="152"/>
        <v>9.9706791965382749E-2</v>
      </c>
      <c r="AE214" s="26">
        <f t="shared" si="164"/>
        <v>7.7408015263247174</v>
      </c>
      <c r="AF214" s="26">
        <f t="shared" si="165"/>
        <v>-88.211037513192466</v>
      </c>
      <c r="AG214" s="26">
        <f t="shared" si="131"/>
        <v>64.037843837695164</v>
      </c>
      <c r="AH214" s="26">
        <f t="shared" si="153"/>
        <v>-122.31459219563732</v>
      </c>
      <c r="AI214" s="26">
        <f t="shared" si="154"/>
        <v>-89.999956107226637</v>
      </c>
      <c r="AJ214" s="26">
        <f t="shared" si="166"/>
        <v>29.92192506394192</v>
      </c>
      <c r="AK214" s="26">
        <f t="shared" si="155"/>
        <v>88.171478369596542</v>
      </c>
      <c r="AL214" s="27">
        <f t="shared" si="156"/>
        <v>-9.7823153199811996E-5</v>
      </c>
      <c r="AM214" s="26">
        <f t="shared" si="157"/>
        <v>-0.27192584726194591</v>
      </c>
      <c r="AN214" s="26">
        <f t="shared" si="132"/>
        <v>-1.7908262147491949E-4</v>
      </c>
      <c r="AO214" s="26">
        <f t="shared" si="133"/>
        <v>-0.36792195644729092</v>
      </c>
      <c r="AP214" s="26">
        <f t="shared" si="139"/>
        <v>-28.35510019977491</v>
      </c>
      <c r="AQ214" s="26">
        <f t="shared" si="140"/>
        <v>-2.4683255413393321</v>
      </c>
      <c r="AR214" s="25">
        <f t="shared" si="134"/>
        <v>18.562359853877492</v>
      </c>
      <c r="AS214" s="25">
        <f t="shared" si="135"/>
        <v>-26.843517049310353</v>
      </c>
      <c r="AT214" s="56">
        <f t="shared" si="141"/>
        <v>-20.614298673450193</v>
      </c>
      <c r="AU214" s="57">
        <f t="shared" si="167"/>
        <v>-90.679363054531791</v>
      </c>
      <c r="AV214" s="26">
        <f t="shared" si="158"/>
        <v>6.8830994442940041E-10</v>
      </c>
      <c r="AW214" s="26">
        <f t="shared" si="159"/>
        <v>7.2131112813764349E-4</v>
      </c>
      <c r="AX214" s="27">
        <f t="shared" si="160"/>
        <v>-6.8830994448394532E-10</v>
      </c>
      <c r="AY214" s="26">
        <f t="shared" si="161"/>
        <v>-7.2131112813764349E-4</v>
      </c>
      <c r="AZ214" s="28">
        <f t="shared" si="168"/>
        <v>-5.454490997720606E-20</v>
      </c>
      <c r="BA214" s="29">
        <f t="shared" si="169"/>
        <v>0</v>
      </c>
      <c r="BB214" s="5">
        <f t="shared" si="142"/>
        <v>-20.617046465728855</v>
      </c>
      <c r="BC214" s="5">
        <f t="shared" si="143"/>
        <v>-92.299507109461473</v>
      </c>
      <c r="BD214" s="5">
        <f t="shared" si="170"/>
        <v>87.700492890538527</v>
      </c>
      <c r="BE214" s="31"/>
      <c r="BF214" s="40">
        <f t="shared" si="171"/>
        <v>-21</v>
      </c>
      <c r="BG214" s="40">
        <f t="shared" si="172"/>
        <v>-92</v>
      </c>
      <c r="BH214" s="40">
        <f t="shared" si="173"/>
        <v>88</v>
      </c>
      <c r="BL214" s="26">
        <f t="shared" si="136"/>
        <v>-4.3477229005842295E-5</v>
      </c>
      <c r="BM214" s="26">
        <f t="shared" si="137"/>
        <v>-0.18128465434993835</v>
      </c>
      <c r="BO214" s="238" t="str">
        <f t="shared" si="144"/>
        <v>12589.2541179417i</v>
      </c>
      <c r="BP214" s="238" t="str">
        <f t="shared" si="145"/>
        <v>0.999373490197853-0.0251023777738631i</v>
      </c>
      <c r="BQ214" s="238">
        <f t="shared" si="146"/>
        <v>-2.7043150496567072E-3</v>
      </c>
      <c r="BR214" s="238">
        <f t="shared" si="147"/>
        <v>-1.4388594005797424</v>
      </c>
    </row>
    <row r="215" spans="22:70" x14ac:dyDescent="0.3">
      <c r="V215" s="24">
        <v>3.11</v>
      </c>
      <c r="W215" s="30">
        <f t="shared" si="162"/>
        <v>12882.495516931347</v>
      </c>
      <c r="X215" s="25">
        <f t="shared" si="138"/>
        <v>31.450501351730402</v>
      </c>
      <c r="Y215" s="26">
        <f t="shared" si="148"/>
        <v>-23.914437338789529</v>
      </c>
      <c r="Z215" s="26">
        <f t="shared" si="149"/>
        <v>-86.346617896122012</v>
      </c>
      <c r="AA215" s="26">
        <f t="shared" si="150"/>
        <v>5.8169664002486509E-3</v>
      </c>
      <c r="AB215" s="26">
        <f t="shared" si="151"/>
        <v>-2.0966709530222105</v>
      </c>
      <c r="AC215" s="26">
        <f t="shared" si="163"/>
        <v>1.3771737022133827E-5</v>
      </c>
      <c r="AD215" s="26">
        <f t="shared" si="152"/>
        <v>0.10202925664706394</v>
      </c>
      <c r="AE215" s="26">
        <f t="shared" si="164"/>
        <v>7.5418947510781438</v>
      </c>
      <c r="AF215" s="26">
        <f t="shared" si="165"/>
        <v>-88.341259592497167</v>
      </c>
      <c r="AG215" s="26">
        <f t="shared" si="131"/>
        <v>64.037843837695164</v>
      </c>
      <c r="AH215" s="26">
        <f t="shared" si="153"/>
        <v>-122.51459219563719</v>
      </c>
      <c r="AI215" s="26">
        <f t="shared" si="154"/>
        <v>-89.999957106348134</v>
      </c>
      <c r="AJ215" s="26">
        <f t="shared" si="166"/>
        <v>30.121726048939728</v>
      </c>
      <c r="AK215" s="26">
        <f t="shared" si="155"/>
        <v>88.213073304787301</v>
      </c>
      <c r="AL215" s="27">
        <f t="shared" si="156"/>
        <v>-1.0243336200814959E-4</v>
      </c>
      <c r="AM215" s="26">
        <f t="shared" si="157"/>
        <v>-0.2782597154615809</v>
      </c>
      <c r="AN215" s="26">
        <f t="shared" si="132"/>
        <v>-1.8752234319559981E-4</v>
      </c>
      <c r="AO215" s="26">
        <f t="shared" si="133"/>
        <v>-0.37649171585627572</v>
      </c>
      <c r="AP215" s="26">
        <f t="shared" si="139"/>
        <v>-28.355312264707507</v>
      </c>
      <c r="AQ215" s="26">
        <f t="shared" si="140"/>
        <v>-2.4416352328786899</v>
      </c>
      <c r="AR215" s="25">
        <f t="shared" si="134"/>
        <v>18.562359853877492</v>
      </c>
      <c r="AS215" s="25">
        <f t="shared" si="135"/>
        <v>-26.843517049310353</v>
      </c>
      <c r="AT215" s="56">
        <f t="shared" si="141"/>
        <v>-20.813417513629364</v>
      </c>
      <c r="AU215" s="57">
        <f t="shared" si="167"/>
        <v>-90.782894825375863</v>
      </c>
      <c r="AV215" s="26">
        <f t="shared" si="158"/>
        <v>7.207499204016217E-10</v>
      </c>
      <c r="AW215" s="26">
        <f t="shared" si="159"/>
        <v>7.3811262267553784E-4</v>
      </c>
      <c r="AX215" s="27">
        <f t="shared" si="160"/>
        <v>-7.2074992046142913E-10</v>
      </c>
      <c r="AY215" s="26">
        <f t="shared" si="161"/>
        <v>-7.3811262267553784E-4</v>
      </c>
      <c r="AZ215" s="28">
        <f t="shared" si="168"/>
        <v>-5.9807433034268422E-20</v>
      </c>
      <c r="BA215" s="29">
        <f t="shared" si="169"/>
        <v>0</v>
      </c>
      <c r="BB215" s="5">
        <f t="shared" si="142"/>
        <v>-20.816294763819347</v>
      </c>
      <c r="BC215" s="5">
        <f t="shared" si="143"/>
        <v>-92.440762547424654</v>
      </c>
      <c r="BD215" s="5">
        <f t="shared" si="170"/>
        <v>87.559237452575346</v>
      </c>
      <c r="BE215" s="41"/>
      <c r="BF215" s="40">
        <f t="shared" si="171"/>
        <v>-21</v>
      </c>
      <c r="BG215" s="40">
        <f t="shared" si="172"/>
        <v>-92</v>
      </c>
      <c r="BH215" s="40">
        <f t="shared" si="173"/>
        <v>88</v>
      </c>
      <c r="BL215" s="26">
        <f t="shared" si="136"/>
        <v>-4.5526236942499466E-5</v>
      </c>
      <c r="BM215" s="26">
        <f t="shared" si="137"/>
        <v>-0.1855072872300822</v>
      </c>
      <c r="BO215" s="238" t="str">
        <f t="shared" si="144"/>
        <v>12882.4955169313i</v>
      </c>
      <c r="BP215" s="238" t="str">
        <f t="shared" si="145"/>
        <v>0.999343982945587-0.0256863336949597i</v>
      </c>
      <c r="BQ215" s="238">
        <f t="shared" si="146"/>
        <v>-2.8317239530398584E-3</v>
      </c>
      <c r="BR215" s="238">
        <f t="shared" si="147"/>
        <v>-1.4723604348187138</v>
      </c>
    </row>
    <row r="216" spans="22:70" x14ac:dyDescent="0.3">
      <c r="V216" s="24">
        <v>3.12</v>
      </c>
      <c r="W216" s="32">
        <f t="shared" si="162"/>
        <v>13182.567385564089</v>
      </c>
      <c r="X216" s="25">
        <f t="shared" si="138"/>
        <v>31.450501351730402</v>
      </c>
      <c r="Y216" s="26">
        <f t="shared" si="148"/>
        <v>-24.113643624274282</v>
      </c>
      <c r="Z216" s="26">
        <f t="shared" si="149"/>
        <v>-86.429561406467172</v>
      </c>
      <c r="AA216" s="26">
        <f t="shared" si="150"/>
        <v>6.0909194261814254E-3</v>
      </c>
      <c r="AB216" s="26">
        <f t="shared" si="151"/>
        <v>-2.1454635726675346</v>
      </c>
      <c r="AC216" s="26">
        <f t="shared" si="163"/>
        <v>1.4420777916374781E-5</v>
      </c>
      <c r="AD216" s="26">
        <f t="shared" si="152"/>
        <v>0.10440581813350079</v>
      </c>
      <c r="AE216" s="26">
        <f t="shared" si="164"/>
        <v>7.3429630676602189</v>
      </c>
      <c r="AF216" s="26">
        <f t="shared" si="165"/>
        <v>-88.47061916100121</v>
      </c>
      <c r="AG216" s="26">
        <f t="shared" si="131"/>
        <v>64.037843837695164</v>
      </c>
      <c r="AH216" s="26">
        <f t="shared" si="153"/>
        <v>-122.7145921956371</v>
      </c>
      <c r="AI216" s="26">
        <f t="shared" si="154"/>
        <v>-89.999958082726863</v>
      </c>
      <c r="AJ216" s="26">
        <f t="shared" si="166"/>
        <v>30.321535982574371</v>
      </c>
      <c r="AK216" s="26">
        <f t="shared" si="155"/>
        <v>88.253723244357502</v>
      </c>
      <c r="AL216" s="27">
        <f t="shared" si="156"/>
        <v>-1.0726083801736213E-4</v>
      </c>
      <c r="AM216" s="26">
        <f t="shared" si="157"/>
        <v>-0.28474111136253166</v>
      </c>
      <c r="AN216" s="26">
        <f t="shared" si="132"/>
        <v>-1.9635979917063059E-4</v>
      </c>
      <c r="AO216" s="26">
        <f t="shared" si="133"/>
        <v>-0.38526107316334174</v>
      </c>
      <c r="AP216" s="26">
        <f t="shared" si="139"/>
        <v>-28.355515996004748</v>
      </c>
      <c r="AQ216" s="26">
        <f t="shared" si="140"/>
        <v>-2.4162370228952343</v>
      </c>
      <c r="AR216" s="25">
        <f t="shared" si="134"/>
        <v>18.562359853877492</v>
      </c>
      <c r="AS216" s="25">
        <f t="shared" si="135"/>
        <v>-26.843517049310353</v>
      </c>
      <c r="AT216" s="56">
        <f t="shared" si="141"/>
        <v>-21.01255292834453</v>
      </c>
      <c r="AU216" s="57">
        <f t="shared" si="167"/>
        <v>-90.886856183896441</v>
      </c>
      <c r="AV216" s="26">
        <f t="shared" si="158"/>
        <v>7.5471739108060963E-10</v>
      </c>
      <c r="AW216" s="26">
        <f t="shared" si="159"/>
        <v>7.5530547429587781E-4</v>
      </c>
      <c r="AX216" s="27">
        <f t="shared" si="160"/>
        <v>-7.5471739114618707E-10</v>
      </c>
      <c r="AY216" s="26">
        <f t="shared" si="161"/>
        <v>-7.5530547429587781E-4</v>
      </c>
      <c r="AZ216" s="28">
        <f t="shared" si="168"/>
        <v>-6.5577431397132066E-20</v>
      </c>
      <c r="BA216" s="29">
        <f t="shared" si="169"/>
        <v>0</v>
      </c>
      <c r="BB216" s="5">
        <f t="shared" si="142"/>
        <v>-21.01556573360245</v>
      </c>
      <c r="BC216" s="5">
        <f t="shared" si="143"/>
        <v>-92.583325245414017</v>
      </c>
      <c r="BD216" s="5">
        <f t="shared" si="170"/>
        <v>87.416674754585983</v>
      </c>
      <c r="BE216" s="31"/>
      <c r="BF216" s="40">
        <f t="shared" si="171"/>
        <v>-21</v>
      </c>
      <c r="BG216" s="40">
        <f t="shared" si="172"/>
        <v>-93</v>
      </c>
      <c r="BH216" s="40">
        <f t="shared" si="173"/>
        <v>87</v>
      </c>
      <c r="BL216" s="26">
        <f t="shared" si="136"/>
        <v>-4.7671810612626791E-5</v>
      </c>
      <c r="BM216" s="26">
        <f t="shared" si="137"/>
        <v>-0.18982827577880404</v>
      </c>
      <c r="BO216" s="238" t="str">
        <f t="shared" si="144"/>
        <v>13182.5673855641i</v>
      </c>
      <c r="BP216" s="238" t="str">
        <f t="shared" si="145"/>
        <v>0.999313086914827-0.0262838378504612i</v>
      </c>
      <c r="BQ216" s="238">
        <f t="shared" si="146"/>
        <v>-2.9651334473075122E-3</v>
      </c>
      <c r="BR216" s="238">
        <f t="shared" si="147"/>
        <v>-1.5066407857387647</v>
      </c>
    </row>
    <row r="217" spans="22:70" x14ac:dyDescent="0.3">
      <c r="V217" s="24">
        <v>3.13</v>
      </c>
      <c r="W217" s="30">
        <f t="shared" si="162"/>
        <v>13489.628825916541</v>
      </c>
      <c r="X217" s="25">
        <f t="shared" si="138"/>
        <v>31.450501351730402</v>
      </c>
      <c r="Y217" s="26">
        <f t="shared" si="148"/>
        <v>-24.312885497360064</v>
      </c>
      <c r="Z217" s="26">
        <f t="shared" si="149"/>
        <v>-86.510631373605449</v>
      </c>
      <c r="AA217" s="26">
        <f t="shared" si="150"/>
        <v>6.3777649398737857E-3</v>
      </c>
      <c r="AB217" s="26">
        <f t="shared" si="151"/>
        <v>-2.1953894951720168</v>
      </c>
      <c r="AC217" s="26">
        <f t="shared" si="163"/>
        <v>1.510040705858429E-5</v>
      </c>
      <c r="AD217" s="26">
        <f t="shared" si="152"/>
        <v>0.106837736476321</v>
      </c>
      <c r="AE217" s="26">
        <f t="shared" si="164"/>
        <v>7.144008719717271</v>
      </c>
      <c r="AF217" s="26">
        <f t="shared" si="165"/>
        <v>-88.59918313230115</v>
      </c>
      <c r="AG217" s="26">
        <f t="shared" si="131"/>
        <v>64.037843837695164</v>
      </c>
      <c r="AH217" s="26">
        <f t="shared" si="153"/>
        <v>-122.91459219563698</v>
      </c>
      <c r="AI217" s="26">
        <f t="shared" si="154"/>
        <v>-89.999959036880483</v>
      </c>
      <c r="AJ217" s="26">
        <f t="shared" si="166"/>
        <v>30.521354462839255</v>
      </c>
      <c r="AK217" s="26">
        <f t="shared" si="155"/>
        <v>88.293449577658706</v>
      </c>
      <c r="AL217" s="27">
        <f t="shared" si="156"/>
        <v>-1.123158202086039E-4</v>
      </c>
      <c r="AM217" s="26">
        <f t="shared" si="157"/>
        <v>-0.29137347082280002</v>
      </c>
      <c r="AN217" s="26">
        <f t="shared" si="132"/>
        <v>-2.0561373233766829E-4</v>
      </c>
      <c r="AO217" s="26">
        <f t="shared" si="133"/>
        <v>-0.3942346763534465</v>
      </c>
      <c r="AP217" s="26">
        <f t="shared" si="139"/>
        <v>-28.35571182465511</v>
      </c>
      <c r="AQ217" s="26">
        <f t="shared" si="140"/>
        <v>-2.3921176063980241</v>
      </c>
      <c r="AR217" s="25">
        <f t="shared" si="134"/>
        <v>18.562359853877492</v>
      </c>
      <c r="AS217" s="25">
        <f t="shared" si="135"/>
        <v>-26.843517049310353</v>
      </c>
      <c r="AT217" s="56">
        <f t="shared" si="141"/>
        <v>-21.21170310493784</v>
      </c>
      <c r="AU217" s="57">
        <f t="shared" si="167"/>
        <v>-90.991300738699181</v>
      </c>
      <c r="AV217" s="26">
        <f t="shared" si="158"/>
        <v>7.9028564535379777E-10</v>
      </c>
      <c r="AW217" s="26">
        <f t="shared" si="159"/>
        <v>7.7289879887615224E-4</v>
      </c>
      <c r="AX217" s="27">
        <f t="shared" si="160"/>
        <v>-7.9028564542570199E-10</v>
      </c>
      <c r="AY217" s="26">
        <f t="shared" si="161"/>
        <v>-7.7289879887615224E-4</v>
      </c>
      <c r="AZ217" s="28">
        <f t="shared" si="168"/>
        <v>-7.1904225709820468E-20</v>
      </c>
      <c r="BA217" s="29">
        <f t="shared" si="169"/>
        <v>0</v>
      </c>
      <c r="BB217" s="5">
        <f t="shared" si="142"/>
        <v>-21.214857849384181</v>
      </c>
      <c r="BC217" s="5">
        <f t="shared" si="143"/>
        <v>-92.727269182429282</v>
      </c>
      <c r="BD217" s="5">
        <f t="shared" si="170"/>
        <v>87.272730817570718</v>
      </c>
      <c r="BE217" s="41"/>
      <c r="BF217" s="40">
        <f t="shared" si="171"/>
        <v>-21</v>
      </c>
      <c r="BG217" s="40">
        <f t="shared" si="172"/>
        <v>-93</v>
      </c>
      <c r="BH217" s="40">
        <f t="shared" si="173"/>
        <v>87</v>
      </c>
      <c r="BL217" s="26">
        <f t="shared" si="136"/>
        <v>-4.9918500917972512E-5</v>
      </c>
      <c r="BM217" s="26">
        <f t="shared" si="137"/>
        <v>-0.19424991084470913</v>
      </c>
      <c r="BO217" s="238" t="str">
        <f t="shared" si="144"/>
        <v>13489.6288259165i</v>
      </c>
      <c r="BP217" s="238" t="str">
        <f t="shared" si="145"/>
        <v>0.99928073683328-0.0268952019741441i</v>
      </c>
      <c r="BQ217" s="238">
        <f t="shared" si="146"/>
        <v>-3.1048259454248845E-3</v>
      </c>
      <c r="BR217" s="238">
        <f t="shared" si="147"/>
        <v>-1.5417185328853935</v>
      </c>
    </row>
    <row r="218" spans="22:70" x14ac:dyDescent="0.3">
      <c r="V218" s="24">
        <v>3.14</v>
      </c>
      <c r="W218" s="32">
        <f t="shared" si="162"/>
        <v>13803.842646028863</v>
      </c>
      <c r="X218" s="25">
        <f t="shared" si="138"/>
        <v>31.450501351730402</v>
      </c>
      <c r="Y218" s="26">
        <f t="shared" si="148"/>
        <v>-24.512161368214809</v>
      </c>
      <c r="Z218" s="26">
        <f t="shared" si="149"/>
        <v>-86.589869482725135</v>
      </c>
      <c r="AA218" s="26">
        <f t="shared" si="150"/>
        <v>6.6781087614051745E-3</v>
      </c>
      <c r="AB218" s="26">
        <f t="shared" si="151"/>
        <v>-2.2464748884820409</v>
      </c>
      <c r="AC218" s="26">
        <f t="shared" si="163"/>
        <v>1.5812066023659701E-5</v>
      </c>
      <c r="AD218" s="26">
        <f t="shared" si="152"/>
        <v>0.1093263010757501</v>
      </c>
      <c r="AE218" s="26">
        <f t="shared" si="164"/>
        <v>6.9450339043430223</v>
      </c>
      <c r="AF218" s="26">
        <f t="shared" si="165"/>
        <v>-88.727018070131422</v>
      </c>
      <c r="AG218" s="26">
        <f t="shared" si="131"/>
        <v>64.037843837695164</v>
      </c>
      <c r="AH218" s="26">
        <f t="shared" si="153"/>
        <v>-123.11459219563689</v>
      </c>
      <c r="AI218" s="26">
        <f t="shared" si="154"/>
        <v>-89.999959969314915</v>
      </c>
      <c r="AJ218" s="26">
        <f t="shared" si="166"/>
        <v>30.72118110575537</v>
      </c>
      <c r="AK218" s="26">
        <f t="shared" si="155"/>
        <v>88.332273215246431</v>
      </c>
      <c r="AL218" s="27">
        <f t="shared" si="156"/>
        <v>-1.1760903006763826E-4</v>
      </c>
      <c r="AM218" s="26">
        <f t="shared" si="157"/>
        <v>-0.29816030969578783</v>
      </c>
      <c r="AN218" s="26">
        <f t="shared" si="132"/>
        <v>-2.1530376880676315E-4</v>
      </c>
      <c r="AO218" s="26">
        <f t="shared" si="133"/>
        <v>-0.40341728158782797</v>
      </c>
      <c r="AP218" s="26">
        <f t="shared" si="139"/>
        <v>-28.355900164985229</v>
      </c>
      <c r="AQ218" s="26">
        <f t="shared" si="140"/>
        <v>-2.3692643453520996</v>
      </c>
      <c r="AR218" s="25">
        <f t="shared" si="134"/>
        <v>18.562359853877492</v>
      </c>
      <c r="AS218" s="25">
        <f t="shared" si="135"/>
        <v>-26.843517049310353</v>
      </c>
      <c r="AT218" s="56">
        <f t="shared" si="141"/>
        <v>-21.410866260642209</v>
      </c>
      <c r="AU218" s="57">
        <f t="shared" si="167"/>
        <v>-91.096282415483515</v>
      </c>
      <c r="AV218" s="26">
        <f t="shared" si="158"/>
        <v>8.2753182941848316E-10</v>
      </c>
      <c r="AW218" s="26">
        <f t="shared" si="159"/>
        <v>7.909019246299182E-4</v>
      </c>
      <c r="AX218" s="27">
        <f t="shared" si="160"/>
        <v>-8.2753182949732474E-10</v>
      </c>
      <c r="AY218" s="26">
        <f t="shared" si="161"/>
        <v>-7.909019246299182E-4</v>
      </c>
      <c r="AZ218" s="28">
        <f t="shared" si="168"/>
        <v>-7.8841582712149572E-20</v>
      </c>
      <c r="BA218" s="29">
        <f t="shared" si="169"/>
        <v>0</v>
      </c>
      <c r="BB218" s="5">
        <f t="shared" si="142"/>
        <v>-21.41416962884826</v>
      </c>
      <c r="BC218" s="5">
        <f t="shared" si="143"/>
        <v>-92.872669123822973</v>
      </c>
      <c r="BD218" s="5">
        <f t="shared" si="170"/>
        <v>87.127330876177027</v>
      </c>
      <c r="BE218" s="31"/>
      <c r="BF218" s="40">
        <f t="shared" si="171"/>
        <v>-21</v>
      </c>
      <c r="BG218" s="40">
        <f t="shared" si="172"/>
        <v>-93</v>
      </c>
      <c r="BH218" s="40">
        <f t="shared" si="173"/>
        <v>87</v>
      </c>
      <c r="BL218" s="26">
        <f t="shared" si="136"/>
        <v>-5.2271073228425793E-5</v>
      </c>
      <c r="BM218" s="26">
        <f t="shared" si="137"/>
        <v>-0.19877453662645089</v>
      </c>
      <c r="BO218" s="238" t="str">
        <f t="shared" si="144"/>
        <v>13803.8426460289i</v>
      </c>
      <c r="BP218" s="238" t="str">
        <f t="shared" si="145"/>
        <v>0.999246864369693-0.0275207447867167i</v>
      </c>
      <c r="BQ218" s="238">
        <f t="shared" si="146"/>
        <v>-3.2510971328218816E-3</v>
      </c>
      <c r="BR218" s="238">
        <f t="shared" si="147"/>
        <v>-1.5776121717130129</v>
      </c>
    </row>
    <row r="219" spans="22:70" x14ac:dyDescent="0.3">
      <c r="V219" s="24">
        <v>3.15</v>
      </c>
      <c r="W219" s="30">
        <f t="shared" si="162"/>
        <v>14125.375446227545</v>
      </c>
      <c r="X219" s="25">
        <f t="shared" si="138"/>
        <v>31.450501351730402</v>
      </c>
      <c r="Y219" s="26">
        <f t="shared" si="148"/>
        <v>-24.711469717521418</v>
      </c>
      <c r="Z219" s="26">
        <f t="shared" si="149"/>
        <v>-86.667316533832491</v>
      </c>
      <c r="AA219" s="26">
        <f t="shared" si="150"/>
        <v>6.9925850905422152E-3</v>
      </c>
      <c r="AB219" s="26">
        <f t="shared" si="151"/>
        <v>-2.2987465136750185</v>
      </c>
      <c r="AC219" s="26">
        <f t="shared" si="163"/>
        <v>1.6557264316636521E-5</v>
      </c>
      <c r="AD219" s="26">
        <f t="shared" si="152"/>
        <v>0.11187283136409978</v>
      </c>
      <c r="AE219" s="26">
        <f t="shared" si="164"/>
        <v>6.7460407765638442</v>
      </c>
      <c r="AF219" s="26">
        <f t="shared" si="165"/>
        <v>-88.854190216143408</v>
      </c>
      <c r="AG219" s="26">
        <f t="shared" si="131"/>
        <v>64.037843837695164</v>
      </c>
      <c r="AH219" s="26">
        <f t="shared" si="153"/>
        <v>-123.31459219563678</v>
      </c>
      <c r="AI219" s="26">
        <f t="shared" si="154"/>
        <v>-89.999960880524554</v>
      </c>
      <c r="AJ219" s="26">
        <f t="shared" si="166"/>
        <v>30.921015544565527</v>
      </c>
      <c r="AK219" s="26">
        <f t="shared" si="155"/>
        <v>88.370214599241066</v>
      </c>
      <c r="AL219" s="27">
        <f t="shared" si="156"/>
        <v>-1.2315169430513877E-4</v>
      </c>
      <c r="AM219" s="26">
        <f t="shared" si="157"/>
        <v>-0.30510522569105042</v>
      </c>
      <c r="AN219" s="26">
        <f t="shared" si="132"/>
        <v>-2.2545045945083461E-4</v>
      </c>
      <c r="AO219" s="26">
        <f t="shared" si="133"/>
        <v>-0.41281375571737028</v>
      </c>
      <c r="AP219" s="26">
        <f t="shared" si="139"/>
        <v>-28.35608141552984</v>
      </c>
      <c r="AQ219" s="26">
        <f t="shared" si="140"/>
        <v>-2.3476652626919088</v>
      </c>
      <c r="AR219" s="25">
        <f t="shared" si="134"/>
        <v>18.562359853877492</v>
      </c>
      <c r="AS219" s="25">
        <f t="shared" si="135"/>
        <v>-26.843517049310353</v>
      </c>
      <c r="AT219" s="56">
        <f t="shared" si="141"/>
        <v>-21.610040638965994</v>
      </c>
      <c r="AU219" s="57">
        <f t="shared" si="167"/>
        <v>-91.201855478835313</v>
      </c>
      <c r="AV219" s="26">
        <f t="shared" si="158"/>
        <v>8.6653116081702811E-10</v>
      </c>
      <c r="AW219" s="26">
        <f t="shared" si="159"/>
        <v>8.0932439705273308E-4</v>
      </c>
      <c r="AX219" s="27">
        <f t="shared" si="160"/>
        <v>-8.6653116090347593E-10</v>
      </c>
      <c r="AY219" s="26">
        <f t="shared" si="161"/>
        <v>-8.0932439705273308E-4</v>
      </c>
      <c r="AZ219" s="28">
        <f t="shared" si="168"/>
        <v>-8.6447818637304369E-20</v>
      </c>
      <c r="BA219" s="29">
        <f t="shared" si="169"/>
        <v>0</v>
      </c>
      <c r="BB219" s="5">
        <f t="shared" si="142"/>
        <v>-21.61349963007283</v>
      </c>
      <c r="BC219" s="5">
        <f t="shared" si="143"/>
        <v>-93.0196006536504</v>
      </c>
      <c r="BD219" s="5">
        <f t="shared" si="170"/>
        <v>86.9803993463496</v>
      </c>
      <c r="BE219" s="41"/>
      <c r="BF219" s="40">
        <f t="shared" si="171"/>
        <v>-22</v>
      </c>
      <c r="BG219" s="40">
        <f t="shared" si="172"/>
        <v>-93</v>
      </c>
      <c r="BH219" s="40">
        <f t="shared" si="173"/>
        <v>87</v>
      </c>
      <c r="BL219" s="26">
        <f t="shared" si="136"/>
        <v>-5.4734517491971056E-5</v>
      </c>
      <c r="BM219" s="26">
        <f t="shared" si="137"/>
        <v>-0.20340455191464718</v>
      </c>
      <c r="BO219" s="238" t="str">
        <f t="shared" si="144"/>
        <v>14125.3754462275i</v>
      </c>
      <c r="BP219" s="238" t="str">
        <f t="shared" si="145"/>
        <v>0.999211397991343-0.0281607921390352i</v>
      </c>
      <c r="BQ219" s="238">
        <f t="shared" si="146"/>
        <v>-3.4042565893455928E-3</v>
      </c>
      <c r="BR219" s="238">
        <f t="shared" si="147"/>
        <v>-1.6143406229004422</v>
      </c>
    </row>
    <row r="220" spans="22:70" x14ac:dyDescent="0.3">
      <c r="V220" s="24">
        <v>3.16</v>
      </c>
      <c r="W220" s="32">
        <f t="shared" si="162"/>
        <v>14454.397707459288</v>
      </c>
      <c r="X220" s="25">
        <f t="shared" si="138"/>
        <v>31.450501351730402</v>
      </c>
      <c r="Y220" s="26">
        <f t="shared" si="148"/>
        <v>-24.910809093394882</v>
      </c>
      <c r="Z220" s="26">
        <f t="shared" si="149"/>
        <v>-86.743012457705404</v>
      </c>
      <c r="AA220" s="26">
        <f t="shared" si="150"/>
        <v>7.3218578277226614E-3</v>
      </c>
      <c r="AB220" s="26">
        <f t="shared" si="151"/>
        <v>-2.3522317376091464</v>
      </c>
      <c r="AC220" s="26">
        <f t="shared" si="163"/>
        <v>1.7337582585736272E-5</v>
      </c>
      <c r="AD220" s="26">
        <f t="shared" si="152"/>
        <v>0.11447867750517038</v>
      </c>
      <c r="AE220" s="26">
        <f t="shared" si="164"/>
        <v>6.547031453745829</v>
      </c>
      <c r="AF220" s="26">
        <f t="shared" si="165"/>
        <v>-88.980765517809374</v>
      </c>
      <c r="AG220" s="26">
        <f t="shared" si="131"/>
        <v>64.037843837695164</v>
      </c>
      <c r="AH220" s="26">
        <f t="shared" si="153"/>
        <v>-123.51459219563668</v>
      </c>
      <c r="AI220" s="26">
        <f t="shared" si="154"/>
        <v>-89.999961770992527</v>
      </c>
      <c r="AJ220" s="26">
        <f t="shared" si="166"/>
        <v>31.120857428964701</v>
      </c>
      <c r="AK220" s="26">
        <f t="shared" si="155"/>
        <v>88.407293713488556</v>
      </c>
      <c r="AL220" s="27">
        <f t="shared" si="156"/>
        <v>-1.2895556867966135E-4</v>
      </c>
      <c r="AM220" s="26">
        <f t="shared" si="157"/>
        <v>-0.31221190027821483</v>
      </c>
      <c r="AN220" s="26">
        <f t="shared" si="132"/>
        <v>-2.3607532348511449E-4</v>
      </c>
      <c r="AO220" s="26">
        <f t="shared" si="133"/>
        <v>-0.42242907885406811</v>
      </c>
      <c r="AP220" s="26">
        <f t="shared" si="139"/>
        <v>-28.356255959868982</v>
      </c>
      <c r="AQ220" s="26">
        <f t="shared" si="140"/>
        <v>-2.3273090366362541</v>
      </c>
      <c r="AR220" s="25">
        <f t="shared" si="134"/>
        <v>18.562359853877492</v>
      </c>
      <c r="AS220" s="25">
        <f t="shared" si="135"/>
        <v>-26.843517049310353</v>
      </c>
      <c r="AT220" s="56">
        <f t="shared" si="141"/>
        <v>-21.809224506123151</v>
      </c>
      <c r="AU220" s="57">
        <f t="shared" si="167"/>
        <v>-91.308074554445625</v>
      </c>
      <c r="AV220" s="26">
        <f t="shared" si="158"/>
        <v>9.073704290213896E-10</v>
      </c>
      <c r="AW220" s="26">
        <f t="shared" si="159"/>
        <v>8.2817598398331302E-4</v>
      </c>
      <c r="AX220" s="27">
        <f t="shared" si="160"/>
        <v>-9.0737042911617788E-10</v>
      </c>
      <c r="AY220" s="26">
        <f t="shared" si="161"/>
        <v>-8.2817598398331302E-4</v>
      </c>
      <c r="AZ220" s="28">
        <f t="shared" si="168"/>
        <v>-9.4788280753676547E-20</v>
      </c>
      <c r="BA220" s="29">
        <f t="shared" si="169"/>
        <v>0</v>
      </c>
      <c r="BB220" s="5">
        <f t="shared" si="142"/>
        <v>-21.812846448622132</v>
      </c>
      <c r="BC220" s="5">
        <f t="shared" si="143"/>
        <v>-93.168140207665417</v>
      </c>
      <c r="BD220" s="5">
        <f t="shared" si="170"/>
        <v>86.831859792334583</v>
      </c>
      <c r="BE220" s="31"/>
      <c r="BF220" s="40">
        <f t="shared" si="171"/>
        <v>-22</v>
      </c>
      <c r="BG220" s="40">
        <f t="shared" si="172"/>
        <v>-93</v>
      </c>
      <c r="BH220" s="40">
        <f t="shared" si="173"/>
        <v>87</v>
      </c>
      <c r="BL220" s="26">
        <f t="shared" si="136"/>
        <v>-5.7314058807607073E-5</v>
      </c>
      <c r="BM220" s="26">
        <f t="shared" si="137"/>
        <v>-0.20814241136267547</v>
      </c>
      <c r="BO220" s="238" t="str">
        <f t="shared" si="144"/>
        <v>14454.3977074593i</v>
      </c>
      <c r="BP220" s="238" t="str">
        <f t="shared" si="145"/>
        <v>0.999174262814971-0.0288156771572738i</v>
      </c>
      <c r="BQ220" s="238">
        <f t="shared" si="146"/>
        <v>-3.5646284401743633E-3</v>
      </c>
      <c r="BR220" s="238">
        <f t="shared" si="147"/>
        <v>-1.6519232418571153</v>
      </c>
    </row>
    <row r="221" spans="22:70" x14ac:dyDescent="0.3">
      <c r="V221" s="24">
        <v>3.17</v>
      </c>
      <c r="W221" s="30">
        <f t="shared" si="162"/>
        <v>14791.083881682087</v>
      </c>
      <c r="X221" s="25">
        <f t="shared" si="138"/>
        <v>31.450501351730402</v>
      </c>
      <c r="Y221" s="26">
        <f t="shared" si="148"/>
        <v>-25.110178108430095</v>
      </c>
      <c r="Z221" s="26">
        <f t="shared" si="149"/>
        <v>-86.81699633175775</v>
      </c>
      <c r="AA221" s="26">
        <f t="shared" si="150"/>
        <v>7.6666219557057933E-3</v>
      </c>
      <c r="AB221" s="26">
        <f t="shared" si="151"/>
        <v>-2.4069585457852001</v>
      </c>
      <c r="AC221" s="26">
        <f t="shared" si="163"/>
        <v>1.8154675970411396E-5</v>
      </c>
      <c r="AD221" s="26">
        <f t="shared" si="152"/>
        <v>0.11714522110993209</v>
      </c>
      <c r="AE221" s="26">
        <f t="shared" si="164"/>
        <v>6.3480080199319842</v>
      </c>
      <c r="AF221" s="26">
        <f t="shared" si="165"/>
        <v>-89.106809656433015</v>
      </c>
      <c r="AG221" s="26">
        <f t="shared" si="131"/>
        <v>64.037843837695164</v>
      </c>
      <c r="AH221" s="26">
        <f t="shared" si="153"/>
        <v>-123.71459219563661</v>
      </c>
      <c r="AI221" s="26">
        <f t="shared" si="154"/>
        <v>-89.99996264119099</v>
      </c>
      <c r="AJ221" s="26">
        <f t="shared" si="166"/>
        <v>31.320706424364193</v>
      </c>
      <c r="AK221" s="26">
        <f t="shared" si="155"/>
        <v>88.443530093523165</v>
      </c>
      <c r="AL221" s="27">
        <f t="shared" si="156"/>
        <v>-1.3503296291465013E-4</v>
      </c>
      <c r="AM221" s="26">
        <f t="shared" si="157"/>
        <v>-0.31948410063504257</v>
      </c>
      <c r="AN221" s="26">
        <f t="shared" si="132"/>
        <v>-2.4720089407427283E-4</v>
      </c>
      <c r="AO221" s="26">
        <f t="shared" si="133"/>
        <v>-0.43226834700188838</v>
      </c>
      <c r="AP221" s="26">
        <f t="shared" si="139"/>
        <v>-28.356424167434245</v>
      </c>
      <c r="AQ221" s="26">
        <f t="shared" si="140"/>
        <v>-2.3081849953047557</v>
      </c>
      <c r="AR221" s="25">
        <f t="shared" si="134"/>
        <v>18.562359853877492</v>
      </c>
      <c r="AS221" s="25">
        <f t="shared" si="135"/>
        <v>-26.843517049310353</v>
      </c>
      <c r="AT221" s="56">
        <f t="shared" si="141"/>
        <v>-22.00841614750226</v>
      </c>
      <c r="AU221" s="57">
        <f t="shared" si="167"/>
        <v>-91.414994651737771</v>
      </c>
      <c r="AV221" s="26">
        <f t="shared" si="158"/>
        <v>9.5013256619365622E-10</v>
      </c>
      <c r="AW221" s="26">
        <f t="shared" si="159"/>
        <v>8.4746668078256081E-4</v>
      </c>
      <c r="AX221" s="27">
        <f t="shared" si="160"/>
        <v>-9.5013256629758919E-10</v>
      </c>
      <c r="AY221" s="26">
        <f t="shared" si="161"/>
        <v>-8.4746668078256081E-4</v>
      </c>
      <c r="AZ221" s="28">
        <f t="shared" si="168"/>
        <v>-1.0393296922060341E-19</v>
      </c>
      <c r="BA221" s="29">
        <f t="shared" si="169"/>
        <v>0</v>
      </c>
      <c r="BB221" s="5">
        <f t="shared" si="142"/>
        <v>-22.012208714707754</v>
      </c>
      <c r="BC221" s="5">
        <f t="shared" si="143"/>
        <v>-93.318365106946828</v>
      </c>
      <c r="BD221" s="5">
        <f t="shared" si="170"/>
        <v>86.681634893053172</v>
      </c>
      <c r="BE221" s="41"/>
      <c r="BF221" s="40">
        <f t="shared" si="171"/>
        <v>-22</v>
      </c>
      <c r="BG221" s="40">
        <f t="shared" si="172"/>
        <v>-93</v>
      </c>
      <c r="BH221" s="40">
        <f t="shared" si="173"/>
        <v>87</v>
      </c>
      <c r="BL221" s="26">
        <f t="shared" si="136"/>
        <v>-6.0015168519099392E-5</v>
      </c>
      <c r="BM221" s="26">
        <f t="shared" si="137"/>
        <v>-0.21299062678700476</v>
      </c>
      <c r="BO221" s="238" t="str">
        <f t="shared" si="144"/>
        <v>14791.0838816821i</v>
      </c>
      <c r="BP221" s="238" t="str">
        <f t="shared" si="145"/>
        <v>0.999135380450873-0.0294857403899874i</v>
      </c>
      <c r="BQ221" s="238">
        <f t="shared" si="146"/>
        <v>-3.7325520369745485E-3</v>
      </c>
      <c r="BR221" s="238">
        <f t="shared" si="147"/>
        <v>-1.6903798284220493</v>
      </c>
    </row>
    <row r="222" spans="22:70" x14ac:dyDescent="0.3">
      <c r="V222" s="24">
        <v>3.18</v>
      </c>
      <c r="W222" s="32">
        <f t="shared" si="162"/>
        <v>15135.612484362093</v>
      </c>
      <c r="X222" s="25">
        <f t="shared" si="138"/>
        <v>31.450501351730402</v>
      </c>
      <c r="Y222" s="26">
        <f t="shared" si="148"/>
        <v>-25.309575436875441</v>
      </c>
      <c r="Z222" s="26">
        <f t="shared" si="149"/>
        <v>-86.889306395799267</v>
      </c>
      <c r="AA222" s="26">
        <f t="shared" si="150"/>
        <v>8.0276049846164897E-3</v>
      </c>
      <c r="AB222" s="26">
        <f t="shared" si="151"/>
        <v>-2.462955555419569</v>
      </c>
      <c r="AC222" s="26">
        <f t="shared" si="163"/>
        <v>1.9010277617173461E-5</v>
      </c>
      <c r="AD222" s="26">
        <f t="shared" si="152"/>
        <v>0.11987387596886837</v>
      </c>
      <c r="AE222" s="26">
        <f t="shared" si="164"/>
        <v>6.1489725301171942</v>
      </c>
      <c r="AF222" s="26">
        <f t="shared" si="165"/>
        <v>-89.232388075249972</v>
      </c>
      <c r="AG222" s="26">
        <f t="shared" si="131"/>
        <v>64.037843837695164</v>
      </c>
      <c r="AH222" s="26">
        <f t="shared" si="153"/>
        <v>-123.91459219563652</v>
      </c>
      <c r="AI222" s="26">
        <f t="shared" si="154"/>
        <v>-89.999963491581312</v>
      </c>
      <c r="AJ222" s="26">
        <f t="shared" si="166"/>
        <v>31.520562211188789</v>
      </c>
      <c r="AK222" s="26">
        <f t="shared" si="155"/>
        <v>88.47894283633461</v>
      </c>
      <c r="AL222" s="27">
        <f t="shared" si="156"/>
        <v>-1.4139676679824283E-4</v>
      </c>
      <c r="AM222" s="26">
        <f t="shared" si="157"/>
        <v>-0.32692568164066221</v>
      </c>
      <c r="AN222" s="26">
        <f t="shared" si="132"/>
        <v>-2.5885076610431939E-4</v>
      </c>
      <c r="AO222" s="26">
        <f t="shared" si="133"/>
        <v>-0.44233677474839828</v>
      </c>
      <c r="AP222" s="26">
        <f t="shared" si="139"/>
        <v>-28.356586394285465</v>
      </c>
      <c r="AQ222" s="26">
        <f t="shared" si="140"/>
        <v>-2.290283111635762</v>
      </c>
      <c r="AR222" s="25">
        <f t="shared" si="134"/>
        <v>18.562359853877492</v>
      </c>
      <c r="AS222" s="25">
        <f t="shared" si="135"/>
        <v>-26.843517049310353</v>
      </c>
      <c r="AT222" s="56">
        <f t="shared" si="141"/>
        <v>-22.20761386416827</v>
      </c>
      <c r="AU222" s="57">
        <f t="shared" si="167"/>
        <v>-91.522671186885731</v>
      </c>
      <c r="AV222" s="26">
        <f t="shared" si="158"/>
        <v>9.9491207642551082E-10</v>
      </c>
      <c r="AW222" s="26">
        <f t="shared" si="159"/>
        <v>8.6720671563324475E-4</v>
      </c>
      <c r="AX222" s="27">
        <f t="shared" si="160"/>
        <v>-9.9491207653947149E-10</v>
      </c>
      <c r="AY222" s="26">
        <f t="shared" si="161"/>
        <v>-8.6720671563324475E-4</v>
      </c>
      <c r="AZ222" s="28">
        <f t="shared" si="168"/>
        <v>-1.1396067299143062E-19</v>
      </c>
      <c r="BA222" s="29">
        <f t="shared" si="169"/>
        <v>0</v>
      </c>
      <c r="BB222" s="5">
        <f t="shared" si="142"/>
        <v>-22.211585090414889</v>
      </c>
      <c r="BC222" s="5">
        <f t="shared" si="143"/>
        <v>-93.470353592142104</v>
      </c>
      <c r="BD222" s="5">
        <f t="shared" si="170"/>
        <v>86.529646407857896</v>
      </c>
      <c r="BE222" s="31"/>
      <c r="BF222" s="40">
        <f t="shared" si="171"/>
        <v>-22</v>
      </c>
      <c r="BG222" s="40">
        <f t="shared" si="172"/>
        <v>-93</v>
      </c>
      <c r="BH222" s="40">
        <f t="shared" si="173"/>
        <v>87</v>
      </c>
      <c r="BL222" s="26">
        <f t="shared" si="136"/>
        <v>-6.2843575809323868E-5</v>
      </c>
      <c r="BM222" s="26">
        <f t="shared" si="137"/>
        <v>-0.21795176849775805</v>
      </c>
      <c r="BO222" s="238" t="str">
        <f t="shared" si="144"/>
        <v>15135.6124843621i</v>
      </c>
      <c r="BP222" s="238" t="str">
        <f t="shared" si="145"/>
        <v>0.999094668839824-0.0301713299570161i</v>
      </c>
      <c r="BQ222" s="238">
        <f t="shared" si="146"/>
        <v>-3.9083826708098193E-3</v>
      </c>
      <c r="BR222" s="238">
        <f t="shared" si="147"/>
        <v>-1.7297306367586234</v>
      </c>
    </row>
    <row r="223" spans="22:70" x14ac:dyDescent="0.3">
      <c r="V223" s="24">
        <v>3.19</v>
      </c>
      <c r="W223" s="30">
        <f t="shared" si="162"/>
        <v>15488.166189124822</v>
      </c>
      <c r="X223" s="25">
        <f t="shared" si="138"/>
        <v>31.450501351730402</v>
      </c>
      <c r="Y223" s="26">
        <f t="shared" si="148"/>
        <v>-25.508999811926994</v>
      </c>
      <c r="Z223" s="26">
        <f t="shared" si="149"/>
        <v>-86.959980067676454</v>
      </c>
      <c r="AA223" s="26">
        <f t="shared" si="150"/>
        <v>8.4055684631694043E-3</v>
      </c>
      <c r="AB223" s="26">
        <f t="shared" si="151"/>
        <v>-2.5202520287272017</v>
      </c>
      <c r="AC223" s="26">
        <f t="shared" si="163"/>
        <v>1.9906202345845939E-5</v>
      </c>
      <c r="AD223" s="26">
        <f t="shared" si="152"/>
        <v>0.12266608880136529</v>
      </c>
      <c r="AE223" s="26">
        <f t="shared" si="164"/>
        <v>5.9499270144689236</v>
      </c>
      <c r="AF223" s="26">
        <f t="shared" si="165"/>
        <v>-89.357566007602287</v>
      </c>
      <c r="AG223" s="26">
        <f t="shared" si="131"/>
        <v>64.037843837695164</v>
      </c>
      <c r="AH223" s="26">
        <f t="shared" si="153"/>
        <v>-124.11459219563645</v>
      </c>
      <c r="AI223" s="26">
        <f t="shared" si="154"/>
        <v>-89.999964322614375</v>
      </c>
      <c r="AJ223" s="26">
        <f t="shared" si="166"/>
        <v>31.72042448420498</v>
      </c>
      <c r="AK223" s="26">
        <f t="shared" si="155"/>
        <v>88.513550609941944</v>
      </c>
      <c r="AL223" s="27">
        <f t="shared" si="156"/>
        <v>-1.4806047752764431E-4</v>
      </c>
      <c r="AM223" s="26">
        <f t="shared" si="157"/>
        <v>-0.33454058791500035</v>
      </c>
      <c r="AN223" s="26">
        <f t="shared" si="132"/>
        <v>-2.7104964619274172E-4</v>
      </c>
      <c r="AO223" s="26">
        <f t="shared" si="133"/>
        <v>-0.45263969801852327</v>
      </c>
      <c r="AP223" s="26">
        <f t="shared" si="139"/>
        <v>-28.356742983860027</v>
      </c>
      <c r="AQ223" s="26">
        <f t="shared" si="140"/>
        <v>-2.2735939986059539</v>
      </c>
      <c r="AR223" s="25">
        <f t="shared" si="134"/>
        <v>18.562359853877492</v>
      </c>
      <c r="AS223" s="25">
        <f t="shared" si="135"/>
        <v>-26.843517049310353</v>
      </c>
      <c r="AT223" s="56">
        <f t="shared" si="141"/>
        <v>-22.406815969391104</v>
      </c>
      <c r="AU223" s="57">
        <f t="shared" si="167"/>
        <v>-91.631160006208248</v>
      </c>
      <c r="AV223" s="26">
        <f t="shared" si="158"/>
        <v>1.0417996064987674E-9</v>
      </c>
      <c r="AW223" s="26">
        <f t="shared" si="159"/>
        <v>8.8740655496311429E-4</v>
      </c>
      <c r="AX223" s="27">
        <f t="shared" si="160"/>
        <v>-1.0417996066237227E-9</v>
      </c>
      <c r="AY223" s="26">
        <f t="shared" si="161"/>
        <v>-8.8740655496311429E-4</v>
      </c>
      <c r="AZ223" s="28">
        <f t="shared" si="168"/>
        <v>-1.2495535089833233E-19</v>
      </c>
      <c r="BA223" s="29">
        <f t="shared" si="169"/>
        <v>0</v>
      </c>
      <c r="BB223" s="5">
        <f t="shared" si="142"/>
        <v>-22.410974266989115</v>
      </c>
      <c r="BC223" s="5">
        <f t="shared" si="143"/>
        <v>-93.624184858315601</v>
      </c>
      <c r="BD223" s="5">
        <f t="shared" si="170"/>
        <v>86.375815141684399</v>
      </c>
      <c r="BE223" s="41"/>
      <c r="BF223" s="40">
        <f t="shared" si="171"/>
        <v>-22</v>
      </c>
      <c r="BG223" s="40">
        <f t="shared" si="172"/>
        <v>-94</v>
      </c>
      <c r="BH223" s="40">
        <f t="shared" si="173"/>
        <v>86</v>
      </c>
      <c r="BL223" s="26">
        <f t="shared" si="136"/>
        <v>-6.580527985114307E-5</v>
      </c>
      <c r="BM223" s="26">
        <f t="shared" si="137"/>
        <v>-0.2230284666601976</v>
      </c>
      <c r="BO223" s="238" t="str">
        <f t="shared" si="144"/>
        <v>15488.1661891248i</v>
      </c>
      <c r="BP223" s="238" t="str">
        <f t="shared" si="145"/>
        <v>0.999052042082534-0.0308728017001554i</v>
      </c>
      <c r="BQ223" s="238">
        <f t="shared" si="146"/>
        <v>-4.0924923181580803E-3</v>
      </c>
      <c r="BR223" s="238">
        <f t="shared" si="147"/>
        <v>-1.7699963854471579</v>
      </c>
    </row>
    <row r="224" spans="22:70" x14ac:dyDescent="0.3">
      <c r="V224" s="24">
        <v>3.2</v>
      </c>
      <c r="W224" s="32">
        <f t="shared" si="162"/>
        <v>15848.931924611155</v>
      </c>
      <c r="X224" s="25">
        <f t="shared" si="138"/>
        <v>31.450501351730402</v>
      </c>
      <c r="Y224" s="26">
        <f t="shared" si="148"/>
        <v>-25.708450023138422</v>
      </c>
      <c r="Z224" s="26">
        <f t="shared" si="149"/>
        <v>-87.029053958781759</v>
      </c>
      <c r="AA224" s="26">
        <f t="shared" si="150"/>
        <v>8.8013095590562807E-3</v>
      </c>
      <c r="AB224" s="26">
        <f t="shared" si="151"/>
        <v>-2.5788778864127209</v>
      </c>
      <c r="AC224" s="26">
        <f t="shared" si="163"/>
        <v>2.0844350508670749E-5</v>
      </c>
      <c r="AD224" s="26">
        <f t="shared" si="152"/>
        <v>0.12552334002254495</v>
      </c>
      <c r="AE224" s="26">
        <f t="shared" si="164"/>
        <v>5.7508734825015457</v>
      </c>
      <c r="AF224" s="26">
        <f t="shared" si="165"/>
        <v>-89.482408505171946</v>
      </c>
      <c r="AG224" s="26">
        <f t="shared" si="131"/>
        <v>64.037843837695164</v>
      </c>
      <c r="AH224" s="26">
        <f t="shared" si="153"/>
        <v>-124.31459219563637</v>
      </c>
      <c r="AI224" s="26">
        <f t="shared" si="154"/>
        <v>-89.999965134730814</v>
      </c>
      <c r="AJ224" s="26">
        <f t="shared" si="166"/>
        <v>31.920292951879169</v>
      </c>
      <c r="AK224" s="26">
        <f t="shared" si="155"/>
        <v>88.547371662776655</v>
      </c>
      <c r="AL224" s="27">
        <f t="shared" si="156"/>
        <v>-1.5503822830583835E-4</v>
      </c>
      <c r="AM224" s="26">
        <f t="shared" si="157"/>
        <v>-0.3423328559054763</v>
      </c>
      <c r="AN224" s="26">
        <f t="shared" si="132"/>
        <v>-2.8382340506146755E-4</v>
      </c>
      <c r="AO224" s="26">
        <f t="shared" si="133"/>
        <v>-0.46318257689184861</v>
      </c>
      <c r="AP224" s="26">
        <f t="shared" si="139"/>
        <v>-28.356894267695402</v>
      </c>
      <c r="AQ224" s="26">
        <f t="shared" si="140"/>
        <v>-2.2581089047514844</v>
      </c>
      <c r="AR224" s="25">
        <f t="shared" si="134"/>
        <v>18.562359853877492</v>
      </c>
      <c r="AS224" s="25">
        <f t="shared" si="135"/>
        <v>-26.843517049310353</v>
      </c>
      <c r="AT224" s="56">
        <f t="shared" si="141"/>
        <v>-22.606020785193856</v>
      </c>
      <c r="AU224" s="57">
        <f t="shared" si="167"/>
        <v>-91.740517409923427</v>
      </c>
      <c r="AV224" s="26">
        <f t="shared" si="158"/>
        <v>1.090897375124834E-9</v>
      </c>
      <c r="AW224" s="26">
        <f t="shared" si="159"/>
        <v>9.0807690899433939E-4</v>
      </c>
      <c r="AX224" s="27">
        <f t="shared" si="160"/>
        <v>-1.0908973752618442E-9</v>
      </c>
      <c r="AY224" s="26">
        <f t="shared" si="161"/>
        <v>-9.0807690899433939E-4</v>
      </c>
      <c r="AZ224" s="28">
        <f t="shared" si="168"/>
        <v>-1.3701026755537388E-19</v>
      </c>
      <c r="BA224" s="29">
        <f t="shared" si="169"/>
        <v>0</v>
      </c>
      <c r="BB224" s="5">
        <f t="shared" si="142"/>
        <v>-22.610374962177993</v>
      </c>
      <c r="BC224" s="5">
        <f t="shared" si="143"/>
        <v>-93.779939090388979</v>
      </c>
      <c r="BD224" s="5">
        <f t="shared" si="170"/>
        <v>86.220060909611021</v>
      </c>
      <c r="BE224" s="31"/>
      <c r="BF224" s="40">
        <f t="shared" si="171"/>
        <v>-23</v>
      </c>
      <c r="BG224" s="40">
        <f t="shared" si="172"/>
        <v>-94</v>
      </c>
      <c r="BH224" s="40">
        <f t="shared" si="173"/>
        <v>86</v>
      </c>
      <c r="BL224" s="26">
        <f t="shared" si="136"/>
        <v>-6.8906562542791856E-5</v>
      </c>
      <c r="BM224" s="26">
        <f t="shared" si="137"/>
        <v>-0.22822341268785251</v>
      </c>
      <c r="BO224" s="238" t="str">
        <f t="shared" si="144"/>
        <v>15848.9319246112i</v>
      </c>
      <c r="BP224" s="238" t="str">
        <f t="shared" si="145"/>
        <v>0.999007410261293-0.0315905193355153i</v>
      </c>
      <c r="BQ224" s="238">
        <f t="shared" si="146"/>
        <v>-4.2852704215924891E-3</v>
      </c>
      <c r="BR224" s="238">
        <f t="shared" si="147"/>
        <v>-1.8111982677777043</v>
      </c>
    </row>
    <row r="225" spans="1:70" x14ac:dyDescent="0.3">
      <c r="V225" s="24">
        <v>3.21</v>
      </c>
      <c r="W225" s="30">
        <f t="shared" si="162"/>
        <v>16218.100973589308</v>
      </c>
      <c r="X225" s="25">
        <f t="shared" si="138"/>
        <v>31.450501351730402</v>
      </c>
      <c r="Y225" s="26">
        <f t="shared" si="148"/>
        <v>-25.907924913942018</v>
      </c>
      <c r="Z225" s="26">
        <f t="shared" si="149"/>
        <v>-87.096563889419841</v>
      </c>
      <c r="AA225" s="26">
        <f t="shared" si="150"/>
        <v>9.2156627115069292E-3</v>
      </c>
      <c r="AB225" s="26">
        <f t="shared" si="151"/>
        <v>-2.6388637213674531</v>
      </c>
      <c r="AC225" s="26">
        <f t="shared" si="163"/>
        <v>2.1826712015266537E-5</v>
      </c>
      <c r="AD225" s="26">
        <f t="shared" si="152"/>
        <v>0.12844714452794742</v>
      </c>
      <c r="AE225" s="26">
        <f t="shared" si="164"/>
        <v>5.5518139272119065</v>
      </c>
      <c r="AF225" s="26">
        <f t="shared" si="165"/>
        <v>-89.606980466259344</v>
      </c>
      <c r="AG225" s="26">
        <f t="shared" si="131"/>
        <v>64.037843837695164</v>
      </c>
      <c r="AH225" s="26">
        <f t="shared" si="153"/>
        <v>-124.5145921956363</v>
      </c>
      <c r="AI225" s="26">
        <f t="shared" si="154"/>
        <v>-89.999965928361249</v>
      </c>
      <c r="AJ225" s="26">
        <f t="shared" si="166"/>
        <v>32.120167335764336</v>
      </c>
      <c r="AK225" s="26">
        <f t="shared" si="155"/>
        <v>88.580423832877585</v>
      </c>
      <c r="AL225" s="27">
        <f t="shared" si="156"/>
        <v>-1.6234481833149282E-4</v>
      </c>
      <c r="AM225" s="26">
        <f t="shared" si="157"/>
        <v>-0.35030661602203966</v>
      </c>
      <c r="AN225" s="26">
        <f t="shared" si="132"/>
        <v>-2.971991323731483E-4</v>
      </c>
      <c r="AO225" s="26">
        <f t="shared" si="133"/>
        <v>-0.47397099848489899</v>
      </c>
      <c r="AP225" s="26">
        <f t="shared" si="139"/>
        <v>-28.357040566127502</v>
      </c>
      <c r="AQ225" s="26">
        <f t="shared" si="140"/>
        <v>-2.2438197099906021</v>
      </c>
      <c r="AR225" s="25">
        <f t="shared" si="134"/>
        <v>18.562359853877492</v>
      </c>
      <c r="AS225" s="25">
        <f t="shared" si="135"/>
        <v>-26.843517049310353</v>
      </c>
      <c r="AT225" s="56">
        <f t="shared" si="141"/>
        <v>-22.805226638915595</v>
      </c>
      <c r="AU225" s="57">
        <f t="shared" si="167"/>
        <v>-91.850800176249948</v>
      </c>
      <c r="AV225" s="26">
        <f t="shared" si="158"/>
        <v>1.1423114583249794E-9</v>
      </c>
      <c r="AW225" s="26">
        <f t="shared" si="159"/>
        <v>9.2922873742220808E-4</v>
      </c>
      <c r="AX225" s="27">
        <f t="shared" si="160"/>
        <v>-1.142311458475209E-9</v>
      </c>
      <c r="AY225" s="26">
        <f t="shared" si="161"/>
        <v>-9.2922873742220808E-4</v>
      </c>
      <c r="AZ225" s="28">
        <f t="shared" si="168"/>
        <v>-1.5022964771973695E-19</v>
      </c>
      <c r="BA225" s="29">
        <f t="shared" si="169"/>
        <v>0</v>
      </c>
      <c r="BB225" s="5">
        <f t="shared" si="142"/>
        <v>-22.809785917624083</v>
      </c>
      <c r="BC225" s="5">
        <f t="shared" si="143"/>
        <v>-93.937697499163278</v>
      </c>
      <c r="BD225" s="5">
        <f t="shared" si="170"/>
        <v>86.062302500836722</v>
      </c>
      <c r="BE225" s="41"/>
      <c r="BF225" s="40">
        <f t="shared" si="171"/>
        <v>-23</v>
      </c>
      <c r="BG225" s="40">
        <f t="shared" si="172"/>
        <v>-94</v>
      </c>
      <c r="BH225" s="40">
        <f t="shared" si="173"/>
        <v>86</v>
      </c>
      <c r="BL225" s="26">
        <f t="shared" si="136"/>
        <v>-7.215400181139076E-5</v>
      </c>
      <c r="BM225" s="26">
        <f t="shared" si="137"/>
        <v>-0.23353936066801809</v>
      </c>
      <c r="BO225" s="238" t="str">
        <f t="shared" si="144"/>
        <v>16218.1009735893i</v>
      </c>
      <c r="BP225" s="238" t="str">
        <f t="shared" si="145"/>
        <v>0.998960679253468-0.0323248546074807i</v>
      </c>
      <c r="BQ225" s="238">
        <f t="shared" si="146"/>
        <v>-4.4871247066784201E-3</v>
      </c>
      <c r="BR225" s="238">
        <f t="shared" si="147"/>
        <v>-1.8533579622453085</v>
      </c>
    </row>
    <row r="226" spans="1:70" x14ac:dyDescent="0.3">
      <c r="V226" s="24">
        <v>3.22</v>
      </c>
      <c r="W226" s="32">
        <f t="shared" si="162"/>
        <v>16595.869074375627</v>
      </c>
      <c r="X226" s="25">
        <f t="shared" si="138"/>
        <v>31.450501351730402</v>
      </c>
      <c r="Y226" s="26">
        <f t="shared" si="148"/>
        <v>-26.107423379276327</v>
      </c>
      <c r="Z226" s="26">
        <f t="shared" si="149"/>
        <v>-87.162544904020038</v>
      </c>
      <c r="AA226" s="26">
        <f t="shared" si="150"/>
        <v>9.6495013592491352E-3</v>
      </c>
      <c r="AB226" s="26">
        <f t="shared" si="151"/>
        <v>-2.7002408125696182</v>
      </c>
      <c r="AC226" s="26">
        <f t="shared" si="163"/>
        <v>2.28553705542957E-5</v>
      </c>
      <c r="AD226" s="26">
        <f t="shared" si="152"/>
        <v>0.13143905249647775</v>
      </c>
      <c r="AE226" s="26">
        <f t="shared" si="164"/>
        <v>5.3527503291838787</v>
      </c>
      <c r="AF226" s="26">
        <f t="shared" si="165"/>
        <v>-89.731346664093181</v>
      </c>
      <c r="AG226" s="26">
        <f t="shared" si="131"/>
        <v>64.037843837695164</v>
      </c>
      <c r="AH226" s="26">
        <f t="shared" si="153"/>
        <v>-124.71459219563624</v>
      </c>
      <c r="AI226" s="26">
        <f t="shared" si="154"/>
        <v>-89.999966703926418</v>
      </c>
      <c r="AJ226" s="26">
        <f t="shared" si="166"/>
        <v>32.320047369914171</v>
      </c>
      <c r="AK226" s="26">
        <f t="shared" si="155"/>
        <v>88.612724556900091</v>
      </c>
      <c r="AL226" s="27">
        <f t="shared" si="156"/>
        <v>-1.6999574416380278E-4</v>
      </c>
      <c r="AM226" s="26">
        <f t="shared" si="157"/>
        <v>-0.35846609482166503</v>
      </c>
      <c r="AN226" s="26">
        <f t="shared" si="132"/>
        <v>-3.1120519413513879E-4</v>
      </c>
      <c r="AO226" s="26">
        <f t="shared" si="133"/>
        <v>-0.48501067989986946</v>
      </c>
      <c r="AP226" s="26">
        <f t="shared" si="139"/>
        <v>-28.357182188965204</v>
      </c>
      <c r="AQ226" s="26">
        <f t="shared" si="140"/>
        <v>-2.2307189217478625</v>
      </c>
      <c r="AR226" s="25">
        <f t="shared" si="134"/>
        <v>18.562359853877492</v>
      </c>
      <c r="AS226" s="25">
        <f t="shared" si="135"/>
        <v>-26.843517049310353</v>
      </c>
      <c r="AT226" s="56">
        <f t="shared" si="141"/>
        <v>-23.004431859781327</v>
      </c>
      <c r="AU226" s="57">
        <f t="shared" si="167"/>
        <v>-91.962065585841046</v>
      </c>
      <c r="AV226" s="26">
        <f t="shared" si="158"/>
        <v>1.1961460034655367E-9</v>
      </c>
      <c r="AW226" s="26">
        <f t="shared" si="159"/>
        <v>9.5087325522611008E-4</v>
      </c>
      <c r="AX226" s="27">
        <f t="shared" si="160"/>
        <v>-1.1961460036302596E-9</v>
      </c>
      <c r="AY226" s="26">
        <f t="shared" si="161"/>
        <v>-9.5087325522611008E-4</v>
      </c>
      <c r="AZ226" s="28">
        <f t="shared" si="168"/>
        <v>-1.6472288602743169E-19</v>
      </c>
      <c r="BA226" s="29">
        <f t="shared" si="169"/>
        <v>0</v>
      </c>
      <c r="BB226" s="5">
        <f t="shared" si="142"/>
        <v>-23.009205896303797</v>
      </c>
      <c r="BC226" s="5">
        <f t="shared" si="143"/>
        <v>-94.097542357911237</v>
      </c>
      <c r="BD226" s="5">
        <f t="shared" si="170"/>
        <v>85.902457642088763</v>
      </c>
      <c r="BE226" s="31"/>
      <c r="BF226" s="40">
        <f t="shared" si="171"/>
        <v>-23</v>
      </c>
      <c r="BG226" s="40">
        <f t="shared" si="172"/>
        <v>-94</v>
      </c>
      <c r="BH226" s="40">
        <f t="shared" si="173"/>
        <v>86</v>
      </c>
      <c r="BL226" s="26">
        <f t="shared" si="136"/>
        <v>-7.555448557139039E-5</v>
      </c>
      <c r="BM226" s="26">
        <f t="shared" si="137"/>
        <v>-0.23897912882037942</v>
      </c>
      <c r="BO226" s="238" t="str">
        <f t="shared" si="144"/>
        <v>16595.8690743756i</v>
      </c>
      <c r="BP226" s="238" t="str">
        <f t="shared" si="145"/>
        <v>0.99891175053647-0.0330761874441729i</v>
      </c>
      <c r="BQ226" s="238">
        <f t="shared" si="146"/>
        <v>-4.6984820368973388E-3</v>
      </c>
      <c r="BR226" s="238">
        <f t="shared" si="147"/>
        <v>-1.8964976432498184</v>
      </c>
    </row>
    <row r="227" spans="1:70" x14ac:dyDescent="0.3">
      <c r="V227" s="24">
        <v>3.23</v>
      </c>
      <c r="W227" s="30">
        <f t="shared" si="162"/>
        <v>16982.436524617446</v>
      </c>
      <c r="X227" s="25">
        <f t="shared" si="138"/>
        <v>31.450501351730402</v>
      </c>
      <c r="Y227" s="26">
        <f t="shared" si="148"/>
        <v>-26.306944363315829</v>
      </c>
      <c r="Z227" s="26">
        <f t="shared" si="149"/>
        <v>-87.227031286186261</v>
      </c>
      <c r="AA227" s="26">
        <f t="shared" si="150"/>
        <v>1.0103739747167041E-2</v>
      </c>
      <c r="AB227" s="26">
        <f t="shared" si="151"/>
        <v>-2.7630411391842129</v>
      </c>
      <c r="AC227" s="26">
        <f t="shared" si="163"/>
        <v>2.3932508015696259E-5</v>
      </c>
      <c r="AD227" s="26">
        <f t="shared" si="152"/>
        <v>0.13450065021203919</v>
      </c>
      <c r="AE227" s="26">
        <f t="shared" si="164"/>
        <v>5.1536846606697555</v>
      </c>
      <c r="AF227" s="26">
        <f t="shared" si="165"/>
        <v>-89.855571775158438</v>
      </c>
      <c r="AG227" s="26">
        <f t="shared" si="131"/>
        <v>64.037843837695164</v>
      </c>
      <c r="AH227" s="26">
        <f t="shared" si="153"/>
        <v>-124.91459219563616</v>
      </c>
      <c r="AI227" s="26">
        <f t="shared" si="154"/>
        <v>-89.999967461837585</v>
      </c>
      <c r="AJ227" s="26">
        <f t="shared" si="166"/>
        <v>32.519932800323119</v>
      </c>
      <c r="AK227" s="26">
        <f t="shared" si="155"/>
        <v>88.6442908789424</v>
      </c>
      <c r="AL227" s="27">
        <f t="shared" si="156"/>
        <v>-1.7800723257324364E-4</v>
      </c>
      <c r="AM227" s="26">
        <f t="shared" si="157"/>
        <v>-0.3668156172434246</v>
      </c>
      <c r="AN227" s="26">
        <f t="shared" si="132"/>
        <v>-3.2587129284210954E-4</v>
      </c>
      <c r="AO227" s="26">
        <f t="shared" si="133"/>
        <v>-0.49630747124129349</v>
      </c>
      <c r="AP227" s="26">
        <f t="shared" si="139"/>
        <v>-28.357319436143293</v>
      </c>
      <c r="AQ227" s="26">
        <f t="shared" si="140"/>
        <v>-2.2187996713799034</v>
      </c>
      <c r="AR227" s="25">
        <f t="shared" si="134"/>
        <v>18.562359853877492</v>
      </c>
      <c r="AS227" s="25">
        <f t="shared" si="135"/>
        <v>-26.843517049310353</v>
      </c>
      <c r="AT227" s="56">
        <f t="shared" si="141"/>
        <v>-23.203634775473539</v>
      </c>
      <c r="AU227" s="57">
        <f t="shared" si="167"/>
        <v>-92.074371446538336</v>
      </c>
      <c r="AV227" s="26">
        <f t="shared" si="158"/>
        <v>1.2525186584973625E-9</v>
      </c>
      <c r="AW227" s="26">
        <f t="shared" si="159"/>
        <v>9.7302193861585639E-4</v>
      </c>
      <c r="AX227" s="27">
        <f t="shared" si="160"/>
        <v>-1.2525186586779776E-9</v>
      </c>
      <c r="AY227" s="26">
        <f t="shared" si="161"/>
        <v>-9.7302193861585639E-4</v>
      </c>
      <c r="AZ227" s="28">
        <f t="shared" si="168"/>
        <v>-1.8061509354610673E-19</v>
      </c>
      <c r="BA227" s="29">
        <f t="shared" si="169"/>
        <v>0</v>
      </c>
      <c r="BB227" s="5">
        <f t="shared" si="142"/>
        <v>-23.208633680007896</v>
      </c>
      <c r="BC227" s="5">
        <f t="shared" si="143"/>
        <v>-94.259557039529909</v>
      </c>
      <c r="BD227" s="5">
        <f t="shared" si="170"/>
        <v>85.740442960470091</v>
      </c>
      <c r="BE227" s="41"/>
      <c r="BF227" s="40">
        <f t="shared" si="171"/>
        <v>-23</v>
      </c>
      <c r="BG227" s="40">
        <f t="shared" si="172"/>
        <v>-94</v>
      </c>
      <c r="BH227" s="40">
        <f t="shared" si="173"/>
        <v>86</v>
      </c>
      <c r="BL227" s="26">
        <f t="shared" si="136"/>
        <v>-7.9115226342782913E-5</v>
      </c>
      <c r="BM227" s="26">
        <f t="shared" si="137"/>
        <v>-0.24454560098951789</v>
      </c>
      <c r="BO227" s="238" t="str">
        <f t="shared" si="144"/>
        <v>16982.4365246174i</v>
      </c>
      <c r="BP227" s="238" t="str">
        <f t="shared" si="145"/>
        <v>0.998860520983854-0.0338449061142997i</v>
      </c>
      <c r="BQ227" s="238">
        <f t="shared" si="146"/>
        <v>-4.9197893080139823E-3</v>
      </c>
      <c r="BR227" s="238">
        <f t="shared" si="147"/>
        <v>-1.9406399920020618</v>
      </c>
    </row>
    <row r="228" spans="1:70" x14ac:dyDescent="0.3">
      <c r="V228" s="24">
        <v>3.24</v>
      </c>
      <c r="W228" s="32">
        <f t="shared" si="162"/>
        <v>17378.008287493773</v>
      </c>
      <c r="X228" s="25">
        <f t="shared" si="138"/>
        <v>31.450501351730402</v>
      </c>
      <c r="Y228" s="26">
        <f t="shared" si="148"/>
        <v>-26.506486857298832</v>
      </c>
      <c r="Z228" s="26">
        <f t="shared" si="149"/>
        <v>-87.290056573575839</v>
      </c>
      <c r="AA228" s="26">
        <f t="shared" si="150"/>
        <v>1.0579334815089558E-2</v>
      </c>
      <c r="AB228" s="26">
        <f t="shared" si="151"/>
        <v>-2.8272973948586837</v>
      </c>
      <c r="AC228" s="26">
        <f t="shared" si="163"/>
        <v>2.5060409115405745E-5</v>
      </c>
      <c r="AD228" s="26">
        <f t="shared" si="152"/>
        <v>0.13763356090429177</v>
      </c>
      <c r="AE228" s="26">
        <f t="shared" si="164"/>
        <v>4.9546188896557748</v>
      </c>
      <c r="AF228" s="26">
        <f t="shared" si="165"/>
        <v>-89.979720407530237</v>
      </c>
      <c r="AG228" s="26">
        <f t="shared" si="131"/>
        <v>64.037843837695164</v>
      </c>
      <c r="AH228" s="26">
        <f t="shared" si="153"/>
        <v>-125.11459219563611</v>
      </c>
      <c r="AI228" s="26">
        <f t="shared" si="154"/>
        <v>-89.999968202496589</v>
      </c>
      <c r="AJ228" s="26">
        <f t="shared" si="166"/>
        <v>32.719823384391596</v>
      </c>
      <c r="AK228" s="26">
        <f t="shared" si="155"/>
        <v>88.675139459191598</v>
      </c>
      <c r="AL228" s="27">
        <f t="shared" si="156"/>
        <v>-1.8639627496028498E-4</v>
      </c>
      <c r="AM228" s="26">
        <f t="shared" si="157"/>
        <v>-0.37535960889531106</v>
      </c>
      <c r="AN228" s="26">
        <f t="shared" si="132"/>
        <v>-3.4122853040095678E-4</v>
      </c>
      <c r="AO228" s="26">
        <f t="shared" si="133"/>
        <v>-0.50786735870219735</v>
      </c>
      <c r="AP228" s="26">
        <f t="shared" si="139"/>
        <v>-28.357452598354708</v>
      </c>
      <c r="AQ228" s="26">
        <f t="shared" si="140"/>
        <v>-2.2080557109024994</v>
      </c>
      <c r="AR228" s="25">
        <f t="shared" si="134"/>
        <v>18.562359853877492</v>
      </c>
      <c r="AS228" s="25">
        <f t="shared" si="135"/>
        <v>-26.843517049310353</v>
      </c>
      <c r="AT228" s="56">
        <f t="shared" si="141"/>
        <v>-23.402833708698935</v>
      </c>
      <c r="AU228" s="57">
        <f t="shared" si="167"/>
        <v>-92.187776118432737</v>
      </c>
      <c r="AV228" s="26">
        <f t="shared" si="158"/>
        <v>1.3115470713713098E-9</v>
      </c>
      <c r="AW228" s="26">
        <f t="shared" si="159"/>
        <v>9.9568653111652985E-4</v>
      </c>
      <c r="AX228" s="27">
        <f t="shared" si="160"/>
        <v>-1.3115470715693499E-9</v>
      </c>
      <c r="AY228" s="26">
        <f t="shared" si="161"/>
        <v>-9.9568653111652985E-4</v>
      </c>
      <c r="AZ228" s="28">
        <f t="shared" si="168"/>
        <v>-1.9804006673984254E-19</v>
      </c>
      <c r="BA228" s="29">
        <f t="shared" si="169"/>
        <v>0</v>
      </c>
      <c r="BB228" s="5">
        <f t="shared" si="142"/>
        <v>-23.408068066859492</v>
      </c>
      <c r="BC228" s="5">
        <f t="shared" si="143"/>
        <v>-94.423826054243108</v>
      </c>
      <c r="BD228" s="5">
        <f t="shared" si="170"/>
        <v>85.576173945756892</v>
      </c>
      <c r="BE228" s="31"/>
      <c r="BF228" s="40">
        <f t="shared" si="171"/>
        <v>-23</v>
      </c>
      <c r="BG228" s="40">
        <f t="shared" si="172"/>
        <v>-94</v>
      </c>
      <c r="BH228" s="40">
        <f t="shared" si="173"/>
        <v>86</v>
      </c>
      <c r="BL228" s="26">
        <f t="shared" si="136"/>
        <v>-8.2843776526203751E-5</v>
      </c>
      <c r="BM228" s="26">
        <f t="shared" si="137"/>
        <v>-0.2502417281720935</v>
      </c>
      <c r="BO228" s="238" t="str">
        <f t="shared" si="144"/>
        <v>17378.0082874938i</v>
      </c>
      <c r="BP228" s="238" t="str">
        <f t="shared" si="145"/>
        <v>0.998806882652125-0.0346314073852703i</v>
      </c>
      <c r="BQ228" s="238">
        <f t="shared" si="146"/>
        <v>-5.1515143840301673E-3</v>
      </c>
      <c r="BR228" s="238">
        <f t="shared" si="147"/>
        <v>-1.9858082076382773</v>
      </c>
    </row>
    <row r="229" spans="1:70" x14ac:dyDescent="0.3">
      <c r="V229" s="24">
        <v>3.25</v>
      </c>
      <c r="W229" s="30">
        <f t="shared" si="162"/>
        <v>17782.794100389245</v>
      </c>
      <c r="X229" s="25">
        <f t="shared" si="138"/>
        <v>31.450501351730402</v>
      </c>
      <c r="Y229" s="26">
        <f t="shared" si="148"/>
        <v>-26.706049897449059</v>
      </c>
      <c r="Z229" s="26">
        <f t="shared" si="149"/>
        <v>-87.351653572600185</v>
      </c>
      <c r="AA229" s="26">
        <f t="shared" si="150"/>
        <v>1.1077288172310958E-2</v>
      </c>
      <c r="AB229" s="26">
        <f t="shared" si="151"/>
        <v>-2.893043002209545</v>
      </c>
      <c r="AC229" s="26">
        <f t="shared" si="163"/>
        <v>2.6241466241861974E-5</v>
      </c>
      <c r="AD229" s="26">
        <f t="shared" si="152"/>
        <v>0.14083944560897435</v>
      </c>
      <c r="AE229" s="26">
        <f t="shared" si="164"/>
        <v>4.7555549839198958</v>
      </c>
      <c r="AF229" s="26">
        <f t="shared" si="165"/>
        <v>-90.103857129200748</v>
      </c>
      <c r="AG229" s="26">
        <f t="shared" si="131"/>
        <v>64.037843837695164</v>
      </c>
      <c r="AH229" s="26">
        <f t="shared" si="153"/>
        <v>-125.31459219563604</v>
      </c>
      <c r="AI229" s="26">
        <f t="shared" si="154"/>
        <v>-89.999968926296134</v>
      </c>
      <c r="AJ229" s="26">
        <f t="shared" si="166"/>
        <v>32.919718890414813</v>
      </c>
      <c r="AK229" s="26">
        <f t="shared" si="155"/>
        <v>88.705286582392006</v>
      </c>
      <c r="AL229" s="27">
        <f t="shared" si="156"/>
        <v>-1.9518066336529676E-4</v>
      </c>
      <c r="AM229" s="26">
        <f t="shared" si="157"/>
        <v>-0.38410259839397459</v>
      </c>
      <c r="AN229" s="26">
        <f t="shared" si="132"/>
        <v>-3.5730947406493064E-4</v>
      </c>
      <c r="AO229" s="26">
        <f t="shared" si="133"/>
        <v>-0.51969646772127753</v>
      </c>
      <c r="AP229" s="26">
        <f t="shared" si="139"/>
        <v>-28.357581957663491</v>
      </c>
      <c r="AQ229" s="26">
        <f t="shared" si="140"/>
        <v>-2.1984814100193804</v>
      </c>
      <c r="AR229" s="25">
        <f t="shared" si="134"/>
        <v>18.562359853877492</v>
      </c>
      <c r="AS229" s="25">
        <f t="shared" si="135"/>
        <v>-26.843517049310353</v>
      </c>
      <c r="AT229" s="56">
        <f t="shared" si="141"/>
        <v>-23.602026973743595</v>
      </c>
      <c r="AU229" s="57">
        <f t="shared" si="167"/>
        <v>-92.302338539220131</v>
      </c>
      <c r="AV229" s="26">
        <f t="shared" si="158"/>
        <v>1.3733604619678218E-9</v>
      </c>
      <c r="AW229" s="26">
        <f t="shared" si="159"/>
        <v>1.0188790497950441E-3</v>
      </c>
      <c r="AX229" s="27">
        <f t="shared" si="160"/>
        <v>-1.3733604621849693E-9</v>
      </c>
      <c r="AY229" s="26">
        <f t="shared" si="161"/>
        <v>-1.0188790497950441E-3</v>
      </c>
      <c r="AZ229" s="28">
        <f t="shared" si="168"/>
        <v>-2.171475252995112E-19</v>
      </c>
      <c r="BA229" s="29">
        <f t="shared" si="169"/>
        <v>0</v>
      </c>
      <c r="BB229" s="5">
        <f t="shared" si="142"/>
        <v>-23.607507868864431</v>
      </c>
      <c r="BC229" s="5">
        <f t="shared" si="143"/>
        <v>-94.590435087843957</v>
      </c>
      <c r="BD229" s="5">
        <f t="shared" si="170"/>
        <v>85.409564912156043</v>
      </c>
      <c r="BE229" s="41"/>
      <c r="BF229" s="40">
        <f t="shared" si="171"/>
        <v>-24</v>
      </c>
      <c r="BG229" s="40">
        <f t="shared" si="172"/>
        <v>-95</v>
      </c>
      <c r="BH229" s="40">
        <f t="shared" si="173"/>
        <v>85</v>
      </c>
      <c r="BL229" s="26">
        <f t="shared" si="136"/>
        <v>-8.6748044437160118E-5</v>
      </c>
      <c r="BM229" s="26">
        <f t="shared" si="137"/>
        <v>-0.25607053007949115</v>
      </c>
      <c r="BO229" s="238" t="str">
        <f t="shared" si="144"/>
        <v>17782.7941003892i</v>
      </c>
      <c r="BP229" s="238" t="str">
        <f t="shared" si="145"/>
        <v>0.998750722557865-0.0354360966824364i</v>
      </c>
      <c r="BQ229" s="238">
        <f t="shared" si="146"/>
        <v>-5.3941470763968326E-3</v>
      </c>
      <c r="BR229" s="238">
        <f t="shared" si="147"/>
        <v>-2.0320260185443351</v>
      </c>
    </row>
    <row r="230" spans="1:70" x14ac:dyDescent="0.3">
      <c r="V230" s="24">
        <v>3.26</v>
      </c>
      <c r="W230" s="32">
        <f t="shared" si="162"/>
        <v>18197.008586099833</v>
      </c>
      <c r="X230" s="25">
        <f t="shared" si="138"/>
        <v>31.450501351730402</v>
      </c>
      <c r="Y230" s="26">
        <f t="shared" si="148"/>
        <v>-26.905632562987506</v>
      </c>
      <c r="Z230" s="26">
        <f t="shared" si="149"/>
        <v>-87.411854372940695</v>
      </c>
      <c r="AA230" s="26">
        <f t="shared" si="150"/>
        <v>1.1598648161594519E-2</v>
      </c>
      <c r="AB230" s="26">
        <f t="shared" si="151"/>
        <v>-2.9603121274946238</v>
      </c>
      <c r="AC230" s="26">
        <f t="shared" si="163"/>
        <v>2.7478184531993608E-5</v>
      </c>
      <c r="AD230" s="26">
        <f t="shared" si="152"/>
        <v>0.14412000404825115</v>
      </c>
      <c r="AE230" s="26">
        <f t="shared" si="164"/>
        <v>4.556494915089023</v>
      </c>
      <c r="AF230" s="26">
        <f t="shared" si="165"/>
        <v>-90.228046496387066</v>
      </c>
      <c r="AG230" s="26">
        <f t="shared" si="131"/>
        <v>64.037843837695164</v>
      </c>
      <c r="AH230" s="26">
        <f t="shared" si="153"/>
        <v>-125.51459219563597</v>
      </c>
      <c r="AI230" s="26">
        <f t="shared" si="154"/>
        <v>-89.999969633619997</v>
      </c>
      <c r="AJ230" s="26">
        <f t="shared" si="166"/>
        <v>33.119619097094642</v>
      </c>
      <c r="AK230" s="26">
        <f t="shared" si="155"/>
        <v>88.734748166138999</v>
      </c>
      <c r="AL230" s="27">
        <f t="shared" si="156"/>
        <v>-2.0437902819896712E-4</v>
      </c>
      <c r="AM230" s="26">
        <f t="shared" si="157"/>
        <v>-0.39304921975860113</v>
      </c>
      <c r="AN230" s="26">
        <f t="shared" si="132"/>
        <v>-3.7414822543516666E-4</v>
      </c>
      <c r="AO230" s="26">
        <f t="shared" si="133"/>
        <v>-0.53180106621272227</v>
      </c>
      <c r="AP230" s="26">
        <f t="shared" si="139"/>
        <v>-28.357707788099798</v>
      </c>
      <c r="AQ230" s="26">
        <f t="shared" si="140"/>
        <v>-2.1900717534523215</v>
      </c>
      <c r="AR230" s="25">
        <f t="shared" si="134"/>
        <v>18.562359853877492</v>
      </c>
      <c r="AS230" s="25">
        <f t="shared" si="135"/>
        <v>-26.843517049310353</v>
      </c>
      <c r="AT230" s="56">
        <f t="shared" si="141"/>
        <v>-23.801212873010776</v>
      </c>
      <c r="AU230" s="57">
        <f t="shared" si="167"/>
        <v>-92.418118249839381</v>
      </c>
      <c r="AV230" s="26">
        <f t="shared" si="158"/>
        <v>1.4380841928574705E-9</v>
      </c>
      <c r="AW230" s="26">
        <f t="shared" si="159"/>
        <v>1.0426117916317616E-3</v>
      </c>
      <c r="AX230" s="27">
        <f t="shared" si="160"/>
        <v>-1.4380841930955678E-9</v>
      </c>
      <c r="AY230" s="26">
        <f t="shared" si="161"/>
        <v>-1.0426117916317616E-3</v>
      </c>
      <c r="AZ230" s="28">
        <f t="shared" si="168"/>
        <v>-2.3809732187848859E-19</v>
      </c>
      <c r="BA230" s="29">
        <f t="shared" si="169"/>
        <v>0</v>
      </c>
      <c r="BB230" s="5">
        <f t="shared" si="142"/>
        <v>-23.806951909490348</v>
      </c>
      <c r="BC230" s="5">
        <f t="shared" si="143"/>
        <v>-94.759471040467488</v>
      </c>
      <c r="BD230" s="5">
        <f t="shared" si="170"/>
        <v>85.240528959532512</v>
      </c>
      <c r="BE230" s="31"/>
      <c r="BF230" s="40">
        <f t="shared" si="171"/>
        <v>-24</v>
      </c>
      <c r="BG230" s="40">
        <f t="shared" si="172"/>
        <v>-95</v>
      </c>
      <c r="BH230" s="40">
        <f t="shared" si="173"/>
        <v>85</v>
      </c>
      <c r="BL230" s="26">
        <f t="shared" si="136"/>
        <v>-9.0836311061796732E-5</v>
      </c>
      <c r="BM230" s="26">
        <f t="shared" si="137"/>
        <v>-0.26203509673676356</v>
      </c>
      <c r="BO230" s="238" t="str">
        <f t="shared" si="144"/>
        <v>18197.0085860998i</v>
      </c>
      <c r="BP230" s="238" t="str">
        <f t="shared" si="145"/>
        <v>0.998691922444753-0.0362593882493092i</v>
      </c>
      <c r="BQ230" s="238">
        <f t="shared" si="146"/>
        <v>-5.6482001685076218E-3</v>
      </c>
      <c r="BR230" s="238">
        <f t="shared" si="147"/>
        <v>-2.0793176938913382</v>
      </c>
    </row>
    <row r="231" spans="1:70" x14ac:dyDescent="0.3">
      <c r="V231" s="24">
        <v>3.27</v>
      </c>
      <c r="W231" s="30">
        <f t="shared" si="162"/>
        <v>18620.871366628686</v>
      </c>
      <c r="X231" s="25">
        <f t="shared" si="138"/>
        <v>31.450501351730402</v>
      </c>
      <c r="Y231" s="26">
        <f t="shared" si="148"/>
        <v>-27.105233974230508</v>
      </c>
      <c r="Z231" s="26">
        <f t="shared" si="149"/>
        <v>-87.470690361874574</v>
      </c>
      <c r="AA231" s="26">
        <f t="shared" si="150"/>
        <v>1.2144512016454594E-2</v>
      </c>
      <c r="AB231" s="26">
        <f t="shared" si="151"/>
        <v>-3.0291396954645693</v>
      </c>
      <c r="AC231" s="26">
        <f t="shared" si="163"/>
        <v>2.8773187182484502E-5</v>
      </c>
      <c r="AD231" s="26">
        <f t="shared" si="152"/>
        <v>0.14747697553154338</v>
      </c>
      <c r="AE231" s="26">
        <f t="shared" si="164"/>
        <v>4.3574406627035307</v>
      </c>
      <c r="AF231" s="26">
        <f t="shared" si="165"/>
        <v>-90.352353081807593</v>
      </c>
      <c r="AG231" s="26">
        <f t="shared" si="131"/>
        <v>64.037843837695164</v>
      </c>
      <c r="AH231" s="26">
        <f t="shared" si="153"/>
        <v>-125.71459219563593</v>
      </c>
      <c r="AI231" s="26">
        <f t="shared" si="154"/>
        <v>-89.99997032484319</v>
      </c>
      <c r="AJ231" s="26">
        <f t="shared" si="166"/>
        <v>33.319523793073117</v>
      </c>
      <c r="AK231" s="26">
        <f t="shared" si="155"/>
        <v>88.763539769000587</v>
      </c>
      <c r="AL231" s="27">
        <f t="shared" si="156"/>
        <v>-2.140108777280544E-4</v>
      </c>
      <c r="AM231" s="26">
        <f t="shared" si="157"/>
        <v>-0.40220421486015295</v>
      </c>
      <c r="AN231" s="26">
        <f t="shared" si="132"/>
        <v>-3.9178049273345548E-4</v>
      </c>
      <c r="AO231" s="26">
        <f t="shared" si="133"/>
        <v>-0.54418756787028344</v>
      </c>
      <c r="AP231" s="26">
        <f t="shared" si="139"/>
        <v>-28.357830356238111</v>
      </c>
      <c r="AQ231" s="26">
        <f t="shared" si="140"/>
        <v>-2.1828223385730388</v>
      </c>
      <c r="AR231" s="25">
        <f t="shared" si="134"/>
        <v>18.562359853877492</v>
      </c>
      <c r="AS231" s="25">
        <f t="shared" si="135"/>
        <v>-26.843517049310353</v>
      </c>
      <c r="AT231" s="56">
        <f t="shared" si="141"/>
        <v>-24.000389693534579</v>
      </c>
      <c r="AU231" s="57">
        <f t="shared" si="167"/>
        <v>-92.535175420380625</v>
      </c>
      <c r="AV231" s="26">
        <f t="shared" si="158"/>
        <v>1.505859055850283E-9</v>
      </c>
      <c r="AW231" s="26">
        <f t="shared" si="159"/>
        <v>1.066897340040514E-3</v>
      </c>
      <c r="AX231" s="27">
        <f t="shared" si="160"/>
        <v>-1.5058590561113515E-9</v>
      </c>
      <c r="AY231" s="26">
        <f t="shared" si="161"/>
        <v>-1.066897340040514E-3</v>
      </c>
      <c r="AZ231" s="28">
        <f t="shared" si="168"/>
        <v>-2.6106854107939245E-19</v>
      </c>
      <c r="BA231" s="29">
        <f t="shared" si="169"/>
        <v>0</v>
      </c>
      <c r="BB231" s="5">
        <f t="shared" si="142"/>
        <v>-24.006399021269807</v>
      </c>
      <c r="BC231" s="5">
        <f t="shared" si="143"/>
        <v>-94.931022065882829</v>
      </c>
      <c r="BD231" s="5">
        <f t="shared" si="170"/>
        <v>85.068977934117171</v>
      </c>
      <c r="BE231" s="41"/>
      <c r="BF231" s="40">
        <f t="shared" si="171"/>
        <v>-24</v>
      </c>
      <c r="BG231" s="40">
        <f t="shared" si="172"/>
        <v>-95</v>
      </c>
      <c r="BH231" s="40">
        <f t="shared" si="173"/>
        <v>85</v>
      </c>
      <c r="BL231" s="26">
        <f t="shared" si="136"/>
        <v>-9.5117247633546052E-5</v>
      </c>
      <c r="BM231" s="26">
        <f t="shared" si="137"/>
        <v>-0.26813859011869823</v>
      </c>
      <c r="BO231" s="238" t="str">
        <f t="shared" si="144"/>
        <v>18620.8713666287i</v>
      </c>
      <c r="BP231" s="238" t="str">
        <f t="shared" si="145"/>
        <v>0.998630358540038-0.0371017053085779i</v>
      </c>
      <c r="BQ231" s="238">
        <f t="shared" si="146"/>
        <v>-5.9142104875969537E-3</v>
      </c>
      <c r="BR231" s="238">
        <f t="shared" si="147"/>
        <v>-2.1277080553835028</v>
      </c>
    </row>
    <row r="232" spans="1:70" x14ac:dyDescent="0.3">
      <c r="V232" s="58">
        <v>3.28</v>
      </c>
      <c r="W232" s="59">
        <f t="shared" si="162"/>
        <v>19054.607179632483</v>
      </c>
      <c r="X232" s="60">
        <f t="shared" si="138"/>
        <v>31.450501351730402</v>
      </c>
      <c r="Y232" s="56">
        <f t="shared" si="148"/>
        <v>-27.304853290770431</v>
      </c>
      <c r="Z232" s="56">
        <f t="shared" si="149"/>
        <v>-87.528192238405609</v>
      </c>
      <c r="AA232" s="56">
        <f t="shared" si="150"/>
        <v>1.2716028115850583E-2</v>
      </c>
      <c r="AB232" s="56">
        <f t="shared" si="151"/>
        <v>-3.0995614043865194</v>
      </c>
      <c r="AC232" s="56">
        <f t="shared" si="163"/>
        <v>3.0129221013667602E-5</v>
      </c>
      <c r="AD232" s="56">
        <f t="shared" si="152"/>
        <v>0.15091213987732213</v>
      </c>
      <c r="AE232" s="56">
        <f t="shared" si="164"/>
        <v>4.1583942182968352</v>
      </c>
      <c r="AF232" s="56">
        <f t="shared" si="165"/>
        <v>-90.476841502914809</v>
      </c>
      <c r="AG232" s="56">
        <f t="shared" si="131"/>
        <v>64.037843837695164</v>
      </c>
      <c r="AH232" s="56">
        <f t="shared" si="153"/>
        <v>-125.91459219563588</v>
      </c>
      <c r="AI232" s="56">
        <f t="shared" si="154"/>
        <v>-89.999971000332224</v>
      </c>
      <c r="AJ232" s="56">
        <f t="shared" si="166"/>
        <v>33.519432776486767</v>
      </c>
      <c r="AK232" s="56">
        <f t="shared" si="155"/>
        <v>88.791676598469991</v>
      </c>
      <c r="AL232" s="61">
        <f t="shared" si="156"/>
        <v>-2.2409663944774084E-4</v>
      </c>
      <c r="AM232" s="56">
        <f t="shared" si="157"/>
        <v>-0.41157243592723558</v>
      </c>
      <c r="AN232" s="26">
        <f t="shared" si="132"/>
        <v>-4.1024366646043569E-4</v>
      </c>
      <c r="AO232" s="26">
        <f t="shared" si="133"/>
        <v>-0.55686253554726384</v>
      </c>
      <c r="AP232" s="26">
        <f t="shared" si="139"/>
        <v>-28.357949921759854</v>
      </c>
      <c r="AQ232" s="26">
        <f t="shared" si="140"/>
        <v>-2.1767293733367321</v>
      </c>
      <c r="AR232" s="60">
        <f t="shared" si="134"/>
        <v>18.562359853877492</v>
      </c>
      <c r="AS232" s="60">
        <f t="shared" si="135"/>
        <v>-26.843517049310353</v>
      </c>
      <c r="AT232" s="56">
        <f t="shared" si="141"/>
        <v>-24.19955570346302</v>
      </c>
      <c r="AU232" s="57">
        <f t="shared" si="167"/>
        <v>-92.653570876251536</v>
      </c>
      <c r="AV232" s="56">
        <f t="shared" si="158"/>
        <v>1.5768277714112119E-9</v>
      </c>
      <c r="AW232" s="56">
        <f t="shared" si="159"/>
        <v>1.0917485715404881E-3</v>
      </c>
      <c r="AX232" s="61">
        <f t="shared" si="160"/>
        <v>-1.5768277716974677E-9</v>
      </c>
      <c r="AY232" s="56">
        <f t="shared" si="161"/>
        <v>-1.0917485715404881E-3</v>
      </c>
      <c r="AZ232" s="62">
        <f t="shared" si="168"/>
        <v>-2.8625577714132586E-19</v>
      </c>
      <c r="BA232" s="63">
        <f t="shared" si="169"/>
        <v>0</v>
      </c>
      <c r="BB232" s="5">
        <f t="shared" si="142"/>
        <v>-24.205848043423007</v>
      </c>
      <c r="BC232" s="5">
        <f t="shared" si="143"/>
        <v>-95.105177611295005</v>
      </c>
      <c r="BD232" s="64">
        <f t="shared" si="170"/>
        <v>84.894822388704995</v>
      </c>
      <c r="BE232" s="55"/>
      <c r="BF232" s="65">
        <f t="shared" si="171"/>
        <v>-24</v>
      </c>
      <c r="BG232" s="65">
        <f t="shared" si="172"/>
        <v>-95</v>
      </c>
      <c r="BH232" s="65">
        <f t="shared" si="173"/>
        <v>85</v>
      </c>
      <c r="BL232" s="26">
        <f t="shared" si="136"/>
        <v>-9.9599934005613268E-5</v>
      </c>
      <c r="BM232" s="26">
        <f t="shared" si="137"/>
        <v>-0.27438424582386678</v>
      </c>
      <c r="BO232" s="238" t="str">
        <f t="shared" si="144"/>
        <v>19054.6071796325i</v>
      </c>
      <c r="BP232" s="238" t="str">
        <f t="shared" si="145"/>
        <v>0.998565901300022-0.0379634802237495i</v>
      </c>
      <c r="BQ232" s="238">
        <f t="shared" si="146"/>
        <v>-6.1927400259801143E-3</v>
      </c>
      <c r="BR232" s="238">
        <f t="shared" si="147"/>
        <v>-2.177222489219607</v>
      </c>
    </row>
    <row r="233" spans="1:70" x14ac:dyDescent="0.3">
      <c r="V233" s="24">
        <v>3.29</v>
      </c>
      <c r="W233" s="32">
        <f t="shared" ref="W233:W296" si="174">10*10^V233</f>
        <v>19498.445997580464</v>
      </c>
      <c r="X233" s="25">
        <f t="shared" si="138"/>
        <v>31.450501351730402</v>
      </c>
      <c r="Y233" s="26">
        <f t="shared" ref="Y233:Y296" si="175">20*LOG(1/SQRT((W233/fp)^2+1))</f>
        <v>-27.504489709735726</v>
      </c>
      <c r="Z233" s="26">
        <f t="shared" ref="Z233:Z296" si="176">-180/PI()*ATAN(W233/fp)</f>
        <v>-87.584390027195582</v>
      </c>
      <c r="AA233" s="26">
        <f t="shared" ref="AA233:AA296" si="177">20*LOG(SQRT((W233/fzRHP)^2+1))</f>
        <v>1.3314398340355218E-2</v>
      </c>
      <c r="AB233" s="26">
        <f t="shared" ref="AB233:AB296" si="178">-180/PI()*ATAN(W233/fzRHP)</f>
        <v>-3.1716137412319059</v>
      </c>
      <c r="AC233" s="26">
        <f t="shared" ref="AC233:AC296" si="179">20*LOG(SQRT((W233/fzESR)^2+1))</f>
        <v>3.1549162295689297E-5</v>
      </c>
      <c r="AD233" s="26">
        <f t="shared" ref="AD233:AD296" si="180">180/PI()*ATAN(W233/fzESR)</f>
        <v>0.15442731835635251</v>
      </c>
      <c r="AE233" s="26">
        <f t="shared" ref="AE233:AE296" si="181">X233+Y233+AA233+AC233</f>
        <v>3.9593575894973272</v>
      </c>
      <c r="AF233" s="26">
        <f t="shared" ref="AF233:AF296" si="182">Z233+AB233+AD233</f>
        <v>-90.601576450071136</v>
      </c>
      <c r="AG233" s="26">
        <f t="shared" si="131"/>
        <v>64.037843837695164</v>
      </c>
      <c r="AH233" s="26">
        <f t="shared" ref="AH233:AH296" si="183">20*LOG(1/SQRT((W233/fp_comp1)^2+1))</f>
        <v>-126.11459219563582</v>
      </c>
      <c r="AI233" s="26">
        <f t="shared" ref="AI233:AI296" si="184">-180/PI()*ATAN(W233/fp_comp1)</f>
        <v>-89.999971660445254</v>
      </c>
      <c r="AJ233" s="26">
        <f t="shared" ref="AJ233:AJ296" si="185">20*LOG(SQRT((W233/fz_comp)^2+1))</f>
        <v>33.719345854540933</v>
      </c>
      <c r="AK233" s="26">
        <f t="shared" ref="AK233:AK296" si="186">180/PI()*ATAN(W233/fz_comp)</f>
        <v>88.819173518751725</v>
      </c>
      <c r="AL233" s="27">
        <f t="shared" ref="AL233:AL296" si="187">20*LOG(1/SQRT((W233/fp_comp2)^2+1))</f>
        <v>-2.3465770336675214E-4</v>
      </c>
      <c r="AM233" s="26">
        <f t="shared" ref="AM233:AM296" si="188">-180/PI()*ATAN(W233/fp_comp2)</f>
        <v>-0.42115884810988791</v>
      </c>
      <c r="AN233" s="26">
        <f t="shared" si="132"/>
        <v>-4.2957689863058112E-4</v>
      </c>
      <c r="AO233" s="26">
        <f t="shared" si="133"/>
        <v>-0.56983268471412352</v>
      </c>
      <c r="AP233" s="26">
        <f t="shared" si="139"/>
        <v>-28.358066738001721</v>
      </c>
      <c r="AQ233" s="26">
        <f t="shared" si="140"/>
        <v>-2.1717896745175405</v>
      </c>
      <c r="AR233" s="25">
        <f t="shared" si="134"/>
        <v>18.562359853877492</v>
      </c>
      <c r="AS233" s="25">
        <f t="shared" si="135"/>
        <v>-26.843517049310353</v>
      </c>
      <c r="AT233" s="56">
        <f t="shared" si="141"/>
        <v>-24.398709148504395</v>
      </c>
      <c r="AU233" s="57">
        <f t="shared" ref="AU233:AU296" si="189">AF233+AQ233</f>
        <v>-92.773366124588676</v>
      </c>
      <c r="AV233" s="26">
        <f t="shared" ref="AV233:AV296" si="190">20*LOG(SQRT((W233/fz_ff)^2+1))</f>
        <v>1.6511407746249327E-9</v>
      </c>
      <c r="AW233" s="26">
        <f t="shared" ref="AW233:AW296" si="191">180/PI()*ATAN(W233/fz_ff)</f>
        <v>1.1171786625835327E-3</v>
      </c>
      <c r="AX233" s="27">
        <f t="shared" ref="AX233:AX296" si="192">20*LOG(1/SQRT((W233/fp_ff)^2+1))</f>
        <v>-1.6511407749388058E-9</v>
      </c>
      <c r="AY233" s="26">
        <f t="shared" ref="AY233:AY296" si="193">-180/PI()*ATAN(W233/fp_ff)</f>
        <v>-1.1171786625835327E-3</v>
      </c>
      <c r="AZ233" s="28">
        <f t="shared" ref="AZ233:AZ296" si="194">AV233+AX233</f>
        <v>-3.1387306304778694E-19</v>
      </c>
      <c r="BA233" s="29">
        <f t="shared" ref="BA233:BA296" si="195">AW233+AY233</f>
        <v>0</v>
      </c>
      <c r="BB233" s="5">
        <f t="shared" si="142"/>
        <v>-24.405297819496479</v>
      </c>
      <c r="BC233" s="5">
        <f t="shared" si="143"/>
        <v>-95.282028457644785</v>
      </c>
      <c r="BD233" s="5">
        <f t="shared" ref="BD233:BD296" si="196">BC233+180</f>
        <v>84.717971542355215</v>
      </c>
      <c r="BE233" s="31"/>
      <c r="BF233" s="40">
        <f t="shared" ref="BF233:BF296" si="197">ROUND(BB233,0)</f>
        <v>-24</v>
      </c>
      <c r="BG233" s="40">
        <f t="shared" ref="BG233:BG296" si="198">ROUND(BC233,0)</f>
        <v>-95</v>
      </c>
      <c r="BH233" s="40">
        <f t="shared" ref="BH233:BH296" si="199">ROUND(BD233,0)</f>
        <v>85</v>
      </c>
      <c r="BL233" s="26">
        <f t="shared" si="136"/>
        <v>-1.0429387792154106E-4</v>
      </c>
      <c r="BM233" s="26">
        <f t="shared" si="137"/>
        <v>-0.28077537478753822</v>
      </c>
      <c r="BO233" s="238" t="str">
        <f t="shared" si="144"/>
        <v>19498.4459975805i</v>
      </c>
      <c r="BP233" s="238" t="str">
        <f t="shared" si="145"/>
        <v>0.998498415144056-0.038845154661202i</v>
      </c>
      <c r="BQ233" s="238">
        <f t="shared" si="146"/>
        <v>-6.4843771141640891E-3</v>
      </c>
      <c r="BR233" s="238">
        <f t="shared" si="147"/>
        <v>-2.2278869582685705</v>
      </c>
    </row>
    <row r="234" spans="1:70" x14ac:dyDescent="0.3">
      <c r="V234" s="24">
        <v>3.3</v>
      </c>
      <c r="W234" s="30">
        <f t="shared" si="174"/>
        <v>19952.623149688803</v>
      </c>
      <c r="X234" s="25">
        <f t="shared" si="138"/>
        <v>31.450501351730402</v>
      </c>
      <c r="Y234" s="26">
        <f t="shared" si="175"/>
        <v>-27.704142464126804</v>
      </c>
      <c r="Z234" s="26">
        <f t="shared" si="176"/>
        <v>-87.639313092293392</v>
      </c>
      <c r="AA234" s="26">
        <f t="shared" si="177"/>
        <v>1.3940880534230057E-2</v>
      </c>
      <c r="AB234" s="26">
        <f t="shared" si="178"/>
        <v>-3.245333997019253</v>
      </c>
      <c r="AC234" s="26">
        <f t="shared" si="179"/>
        <v>3.3036022852370976E-5</v>
      </c>
      <c r="AD234" s="26">
        <f t="shared" si="180"/>
        <v>0.1580243746568831</v>
      </c>
      <c r="AE234" s="26">
        <f t="shared" si="181"/>
        <v>3.7603328041606812</v>
      </c>
      <c r="AF234" s="26">
        <f t="shared" si="182"/>
        <v>-90.726622714655761</v>
      </c>
      <c r="AG234" s="26">
        <f t="shared" si="131"/>
        <v>64.037843837695164</v>
      </c>
      <c r="AH234" s="26">
        <f t="shared" si="183"/>
        <v>-126.31459219563578</v>
      </c>
      <c r="AI234" s="26">
        <f t="shared" si="184"/>
        <v>-89.999972305532282</v>
      </c>
      <c r="AJ234" s="26">
        <f t="shared" si="185"/>
        <v>33.919262843103056</v>
      </c>
      <c r="AK234" s="26">
        <f t="shared" si="186"/>
        <v>88.846045058384107</v>
      </c>
      <c r="AL234" s="27">
        <f t="shared" si="187"/>
        <v>-2.4571646736932319E-4</v>
      </c>
      <c r="AM234" s="26">
        <f t="shared" si="188"/>
        <v>-0.43096853210260128</v>
      </c>
      <c r="AN234" s="26">
        <f t="shared" si="132"/>
        <v>-4.4982118571849634E-4</v>
      </c>
      <c r="AO234" s="26">
        <f t="shared" si="133"/>
        <v>-0.58310488699541863</v>
      </c>
      <c r="AP234" s="26">
        <f t="shared" si="139"/>
        <v>-28.35818105249065</v>
      </c>
      <c r="AQ234" s="26">
        <f t="shared" si="140"/>
        <v>-2.1680006662461953</v>
      </c>
      <c r="AR234" s="25">
        <f t="shared" si="134"/>
        <v>18.562359853877492</v>
      </c>
      <c r="AS234" s="25">
        <f t="shared" si="135"/>
        <v>-26.843517049310353</v>
      </c>
      <c r="AT234" s="56">
        <f t="shared" si="141"/>
        <v>-24.597848248329967</v>
      </c>
      <c r="AU234" s="57">
        <f t="shared" si="189"/>
        <v>-92.894623380901962</v>
      </c>
      <c r="AV234" s="26">
        <f t="shared" si="190"/>
        <v>1.7289581438507757E-9</v>
      </c>
      <c r="AW234" s="26">
        <f t="shared" si="191"/>
        <v>1.1432010965404863E-3</v>
      </c>
      <c r="AX234" s="27">
        <f t="shared" si="192"/>
        <v>-1.7289581441949311E-9</v>
      </c>
      <c r="AY234" s="26">
        <f t="shared" si="193"/>
        <v>-1.1432010965404863E-3</v>
      </c>
      <c r="AZ234" s="28">
        <f t="shared" si="194"/>
        <v>-3.4415531809274073E-19</v>
      </c>
      <c r="BA234" s="29">
        <f t="shared" si="195"/>
        <v>0</v>
      </c>
      <c r="BB234" s="5">
        <f t="shared" si="142"/>
        <v>-24.604747195013022</v>
      </c>
      <c r="BC234" s="5">
        <f t="shared" si="143"/>
        <v>-95.461666760395957</v>
      </c>
      <c r="BD234" s="5">
        <f t="shared" si="196"/>
        <v>84.538333239604043</v>
      </c>
      <c r="BE234" s="41"/>
      <c r="BF234" s="40">
        <f t="shared" si="197"/>
        <v>-25</v>
      </c>
      <c r="BG234" s="40">
        <f t="shared" si="198"/>
        <v>-95</v>
      </c>
      <c r="BH234" s="40">
        <f t="shared" si="199"/>
        <v>85</v>
      </c>
      <c r="BL234" s="26">
        <f t="shared" si="136"/>
        <v>-1.0920903515784449E-4</v>
      </c>
      <c r="BM234" s="26">
        <f t="shared" si="137"/>
        <v>-0.28731536503434374</v>
      </c>
      <c r="BO234" s="238" t="str">
        <f t="shared" si="144"/>
        <v>19952.6231496888i</v>
      </c>
      <c r="BP234" s="238" t="str">
        <f t="shared" si="145"/>
        <v>0.998427758176585-0.0397471797524279i</v>
      </c>
      <c r="BQ234" s="238">
        <f t="shared" si="146"/>
        <v>-6.7897376478960811E-3</v>
      </c>
      <c r="BR234" s="238">
        <f t="shared" si="147"/>
        <v>-2.2797280144596477</v>
      </c>
    </row>
    <row r="235" spans="1:70" x14ac:dyDescent="0.3">
      <c r="V235" s="24">
        <v>3.31</v>
      </c>
      <c r="W235" s="32">
        <f t="shared" si="174"/>
        <v>20417.379446695319</v>
      </c>
      <c r="X235" s="25">
        <f t="shared" si="138"/>
        <v>31.450501351730402</v>
      </c>
      <c r="Y235" s="26">
        <f t="shared" si="175"/>
        <v>-27.903810821224578</v>
      </c>
      <c r="Z235" s="26">
        <f t="shared" si="176"/>
        <v>-87.692990150658289</v>
      </c>
      <c r="AA235" s="26">
        <f t="shared" si="177"/>
        <v>1.4596791077844042E-2</v>
      </c>
      <c r="AB235" s="26">
        <f t="shared" si="178"/>
        <v>-3.3207602823018529</v>
      </c>
      <c r="AC235" s="26">
        <f t="shared" si="179"/>
        <v>3.4592956442764896E-5</v>
      </c>
      <c r="AD235" s="26">
        <f t="shared" si="180"/>
        <v>0.16170521587229303</v>
      </c>
      <c r="AE235" s="26">
        <f t="shared" si="181"/>
        <v>3.5613219145401112</v>
      </c>
      <c r="AF235" s="26">
        <f t="shared" si="182"/>
        <v>-90.852045217087849</v>
      </c>
      <c r="AG235" s="26">
        <f t="shared" si="131"/>
        <v>64.037843837695164</v>
      </c>
      <c r="AH235" s="26">
        <f t="shared" si="183"/>
        <v>-126.51459219563574</v>
      </c>
      <c r="AI235" s="26">
        <f t="shared" si="184"/>
        <v>-89.999972935935332</v>
      </c>
      <c r="AJ235" s="26">
        <f t="shared" si="185"/>
        <v>34.119183566314135</v>
      </c>
      <c r="AK235" s="26">
        <f t="shared" si="186"/>
        <v>88.87230541770117</v>
      </c>
      <c r="AL235" s="27">
        <f t="shared" si="187"/>
        <v>-2.5729638468116378E-4</v>
      </c>
      <c r="AM235" s="26">
        <f t="shared" si="188"/>
        <v>-0.44100668682792038</v>
      </c>
      <c r="AN235" s="26">
        <f t="shared" si="132"/>
        <v>-4.7101945551955218E-4</v>
      </c>
      <c r="AO235" s="26">
        <f t="shared" si="133"/>
        <v>-0.59668617378784561</v>
      </c>
      <c r="AP235" s="26">
        <f t="shared" si="139"/>
        <v>-28.358293107466647</v>
      </c>
      <c r="AQ235" s="26">
        <f t="shared" si="140"/>
        <v>-2.165360378849928</v>
      </c>
      <c r="AR235" s="25">
        <f t="shared" si="134"/>
        <v>18.562359853877492</v>
      </c>
      <c r="AS235" s="25">
        <f t="shared" si="135"/>
        <v>-26.843517049310353</v>
      </c>
      <c r="AT235" s="56">
        <f t="shared" si="141"/>
        <v>-24.796971192926534</v>
      </c>
      <c r="AU235" s="57">
        <f t="shared" si="189"/>
        <v>-93.017405595937774</v>
      </c>
      <c r="AV235" s="26">
        <f t="shared" si="190"/>
        <v>1.8104399574480608E-9</v>
      </c>
      <c r="AW235" s="26">
        <f t="shared" si="191"/>
        <v>1.1698296708502383E-3</v>
      </c>
      <c r="AX235" s="27">
        <f t="shared" si="192"/>
        <v>-1.8104399578254191E-9</v>
      </c>
      <c r="AY235" s="26">
        <f t="shared" si="193"/>
        <v>-1.1698296708502383E-3</v>
      </c>
      <c r="AZ235" s="28">
        <f t="shared" si="194"/>
        <v>-3.7735834788061926E-19</v>
      </c>
      <c r="BA235" s="29">
        <f t="shared" si="195"/>
        <v>0</v>
      </c>
      <c r="BB235" s="5">
        <f t="shared" si="142"/>
        <v>-24.804195015128865</v>
      </c>
      <c r="BC235" s="5">
        <f t="shared" si="143"/>
        <v>-95.644186090796765</v>
      </c>
      <c r="BD235" s="5">
        <f t="shared" si="196"/>
        <v>84.355813909203235</v>
      </c>
      <c r="BE235" s="31"/>
      <c r="BF235" s="40">
        <f t="shared" si="197"/>
        <v>-25</v>
      </c>
      <c r="BG235" s="40">
        <f t="shared" si="198"/>
        <v>-96</v>
      </c>
      <c r="BH235" s="40">
        <f t="shared" si="199"/>
        <v>84</v>
      </c>
      <c r="BL235" s="26">
        <f t="shared" si="136"/>
        <v>-1.143558306583242E-4</v>
      </c>
      <c r="BM235" s="26">
        <f t="shared" si="137"/>
        <v>-0.29400768347161527</v>
      </c>
      <c r="BO235" s="238" t="str">
        <f t="shared" si="144"/>
        <v>20417.3794466953i</v>
      </c>
      <c r="BP235" s="238" t="str">
        <f t="shared" si="145"/>
        <v>0.998353781896717-0.0406700162562224i</v>
      </c>
      <c r="BQ235" s="238">
        <f t="shared" si="146"/>
        <v>-7.1094663716724377E-3</v>
      </c>
      <c r="BR235" s="238">
        <f t="shared" si="147"/>
        <v>-2.3327728113873687</v>
      </c>
    </row>
    <row r="236" spans="1:70" x14ac:dyDescent="0.3">
      <c r="V236" s="24">
        <v>3.32</v>
      </c>
      <c r="W236" s="32">
        <f t="shared" si="174"/>
        <v>20892.961308540398</v>
      </c>
      <c r="X236" s="25">
        <f t="shared" si="138"/>
        <v>31.450501351730402</v>
      </c>
      <c r="Y236" s="26">
        <f t="shared" si="175"/>
        <v>-28.103494081068632</v>
      </c>
      <c r="Z236" s="26">
        <f t="shared" si="176"/>
        <v>-87.745449285475544</v>
      </c>
      <c r="AA236" s="26">
        <f t="shared" si="177"/>
        <v>1.5283507575112751E-2</v>
      </c>
      <c r="AB236" s="26">
        <f t="shared" si="178"/>
        <v>-3.3979315427889412</v>
      </c>
      <c r="AC236" s="26">
        <f t="shared" si="179"/>
        <v>3.6223265453188465E-5</v>
      </c>
      <c r="AD236" s="26">
        <f t="shared" si="180"/>
        <v>0.1654717935117154</v>
      </c>
      <c r="AE236" s="26">
        <f t="shared" si="181"/>
        <v>3.3623270015023361</v>
      </c>
      <c r="AF236" s="26">
        <f t="shared" si="182"/>
        <v>-90.97790903475277</v>
      </c>
      <c r="AG236" s="26">
        <f t="shared" si="131"/>
        <v>64.037843837695164</v>
      </c>
      <c r="AH236" s="26">
        <f t="shared" si="183"/>
        <v>-126.71459219563567</v>
      </c>
      <c r="AI236" s="26">
        <f t="shared" si="184"/>
        <v>-89.99997355198866</v>
      </c>
      <c r="AJ236" s="26">
        <f t="shared" si="185"/>
        <v>34.319107856217535</v>
      </c>
      <c r="AK236" s="26">
        <f t="shared" si="186"/>
        <v>88.897968476136398</v>
      </c>
      <c r="AL236" s="27">
        <f t="shared" si="187"/>
        <v>-2.6942201358810293E-4</v>
      </c>
      <c r="AM236" s="26">
        <f t="shared" si="188"/>
        <v>-0.45127863218199404</v>
      </c>
      <c r="AN236" s="26">
        <f t="shared" si="132"/>
        <v>-4.9321665809804534E-4</v>
      </c>
      <c r="AO236" s="26">
        <f t="shared" si="133"/>
        <v>-0.61058373996117987</v>
      </c>
      <c r="AP236" s="26">
        <f t="shared" si="139"/>
        <v>-28.35840314039466</v>
      </c>
      <c r="AQ236" s="26">
        <f t="shared" si="140"/>
        <v>-2.1638674479954356</v>
      </c>
      <c r="AR236" s="25">
        <f t="shared" si="134"/>
        <v>18.562359853877492</v>
      </c>
      <c r="AS236" s="25">
        <f t="shared" si="135"/>
        <v>-26.843517049310353</v>
      </c>
      <c r="AT236" s="56">
        <f t="shared" si="141"/>
        <v>-24.996076138892324</v>
      </c>
      <c r="AU236" s="57">
        <f t="shared" si="189"/>
        <v>-93.141776482748199</v>
      </c>
      <c r="AV236" s="26">
        <f t="shared" si="190"/>
        <v>1.8957636516704921E-9</v>
      </c>
      <c r="AW236" s="26">
        <f t="shared" si="191"/>
        <v>1.1970785043353095E-3</v>
      </c>
      <c r="AX236" s="27">
        <f t="shared" si="192"/>
        <v>-1.8957636520842573E-9</v>
      </c>
      <c r="AY236" s="26">
        <f t="shared" si="193"/>
        <v>-1.1970785043353095E-3</v>
      </c>
      <c r="AZ236" s="28">
        <f t="shared" si="194"/>
        <v>-4.137652549760688E-19</v>
      </c>
      <c r="BA236" s="29">
        <f t="shared" si="195"/>
        <v>0</v>
      </c>
      <c r="BB236" s="5">
        <f t="shared" si="142"/>
        <v>-25.003640122294275</v>
      </c>
      <c r="BC236" s="5">
        <f t="shared" si="143"/>
        <v>-95.829681477603572</v>
      </c>
      <c r="BD236" s="5">
        <f t="shared" si="196"/>
        <v>84.170318522396428</v>
      </c>
      <c r="BE236" s="31"/>
      <c r="BF236" s="40">
        <f t="shared" si="197"/>
        <v>-25</v>
      </c>
      <c r="BG236" s="40">
        <f t="shared" si="198"/>
        <v>-96</v>
      </c>
      <c r="BH236" s="40">
        <f t="shared" si="199"/>
        <v>84</v>
      </c>
      <c r="BL236" s="26">
        <f t="shared" si="136"/>
        <v>-1.1974518061862464E-4</v>
      </c>
      <c r="BM236" s="26">
        <f t="shared" si="137"/>
        <v>-0.30085587772432792</v>
      </c>
      <c r="BO236" s="238" t="str">
        <f t="shared" si="144"/>
        <v>20892.9613085404i</v>
      </c>
      <c r="BP236" s="238" t="str">
        <f t="shared" si="145"/>
        <v>0.998276330894786-0.0416141347205477i</v>
      </c>
      <c r="BQ236" s="238">
        <f t="shared" si="146"/>
        <v>-7.4442382213323931E-3</v>
      </c>
      <c r="BR236" s="238">
        <f t="shared" si="147"/>
        <v>-2.3870491171310468</v>
      </c>
    </row>
    <row r="237" spans="1:70" x14ac:dyDescent="0.3">
      <c r="V237" s="24">
        <v>3.33</v>
      </c>
      <c r="W237" s="30">
        <f t="shared" si="174"/>
        <v>21379.620895022344</v>
      </c>
      <c r="X237" s="25">
        <f t="shared" si="138"/>
        <v>31.450501351730402</v>
      </c>
      <c r="Y237" s="26">
        <f t="shared" si="175"/>
        <v>-28.303191575002124</v>
      </c>
      <c r="Z237" s="26">
        <f t="shared" si="176"/>
        <v>-87.796717959262224</v>
      </c>
      <c r="AA237" s="26">
        <f t="shared" si="177"/>
        <v>1.6002471660807982E-2</v>
      </c>
      <c r="AB237" s="26">
        <f t="shared" si="178"/>
        <v>-3.4768875750878707</v>
      </c>
      <c r="AC237" s="26">
        <f t="shared" si="179"/>
        <v>3.7930407903590812E-5</v>
      </c>
      <c r="AD237" s="26">
        <f t="shared" si="180"/>
        <v>0.16932610453417468</v>
      </c>
      <c r="AE237" s="26">
        <f t="shared" si="181"/>
        <v>3.1633501787969895</v>
      </c>
      <c r="AF237" s="26">
        <f t="shared" si="182"/>
        <v>-91.104279429815918</v>
      </c>
      <c r="AG237" s="26">
        <f t="shared" si="131"/>
        <v>64.037843837695164</v>
      </c>
      <c r="AH237" s="26">
        <f t="shared" si="183"/>
        <v>-126.91459219563566</v>
      </c>
      <c r="AI237" s="26">
        <f t="shared" si="184"/>
        <v>-89.999974154018886</v>
      </c>
      <c r="AJ237" s="26">
        <f t="shared" si="185"/>
        <v>34.51903555240451</v>
      </c>
      <c r="AK237" s="26">
        <f t="shared" si="186"/>
        <v>88.923047799371517</v>
      </c>
      <c r="AL237" s="27">
        <f t="shared" si="187"/>
        <v>-2.8211906949535251E-4</v>
      </c>
      <c r="AM237" s="26">
        <f t="shared" si="188"/>
        <v>-0.46178981184348966</v>
      </c>
      <c r="AN237" s="26">
        <f t="shared" si="132"/>
        <v>-5.1645986100962388E-4</v>
      </c>
      <c r="AO237" s="26">
        <f t="shared" si="133"/>
        <v>-0.62480494764395533</v>
      </c>
      <c r="AP237" s="26">
        <f t="shared" si="139"/>
        <v>-28.358511384466496</v>
      </c>
      <c r="AQ237" s="26">
        <f t="shared" si="140"/>
        <v>-2.1635211141348147</v>
      </c>
      <c r="AR237" s="25">
        <f t="shared" si="134"/>
        <v>18.562359853877492</v>
      </c>
      <c r="AS237" s="25">
        <f t="shared" si="135"/>
        <v>-26.843517049310353</v>
      </c>
      <c r="AT237" s="56">
        <f t="shared" si="141"/>
        <v>-25.195161205669507</v>
      </c>
      <c r="AU237" s="57">
        <f t="shared" si="189"/>
        <v>-93.267800543950727</v>
      </c>
      <c r="AV237" s="26">
        <f t="shared" si="190"/>
        <v>1.9851085914266943E-9</v>
      </c>
      <c r="AW237" s="26">
        <f t="shared" si="191"/>
        <v>1.2249620446878494E-3</v>
      </c>
      <c r="AX237" s="27">
        <f t="shared" si="192"/>
        <v>-1.9851085918803789E-9</v>
      </c>
      <c r="AY237" s="26">
        <f t="shared" si="193"/>
        <v>-1.2249620446878494E-3</v>
      </c>
      <c r="AZ237" s="28">
        <f t="shared" si="194"/>
        <v>-4.5368457774757164E-19</v>
      </c>
      <c r="BA237" s="29">
        <f t="shared" si="195"/>
        <v>0</v>
      </c>
      <c r="BB237" s="5">
        <f t="shared" si="142"/>
        <v>-25.20308135391334</v>
      </c>
      <c r="BC237" s="5">
        <f t="shared" si="143"/>
        <v>-96.018249449251556</v>
      </c>
      <c r="BD237" s="5">
        <f t="shared" si="196"/>
        <v>83.981750550748444</v>
      </c>
      <c r="BE237" s="41"/>
      <c r="BF237" s="40">
        <f t="shared" si="197"/>
        <v>-25</v>
      </c>
      <c r="BG237" s="40">
        <f t="shared" si="198"/>
        <v>-96</v>
      </c>
      <c r="BH237" s="40">
        <f t="shared" si="199"/>
        <v>84</v>
      </c>
      <c r="BL237" s="26">
        <f t="shared" si="136"/>
        <v>-1.2538851564933076E-4</v>
      </c>
      <c r="BM237" s="26">
        <f t="shared" si="137"/>
        <v>-0.30786357801261299</v>
      </c>
      <c r="BO237" s="238" t="str">
        <f t="shared" si="144"/>
        <v>21379.6208950223i</v>
      </c>
      <c r="BP237" s="238" t="str">
        <f t="shared" si="145"/>
        <v>0.998195242535378-0.0425800156437802i</v>
      </c>
      <c r="BQ237" s="238">
        <f t="shared" si="146"/>
        <v>-7.7947597281838267E-3</v>
      </c>
      <c r="BR237" s="238">
        <f t="shared" si="147"/>
        <v>-2.4425853272882065</v>
      </c>
    </row>
    <row r="238" spans="1:70" s="55" customFormat="1" x14ac:dyDescent="0.3">
      <c r="A238"/>
      <c r="B238"/>
      <c r="V238" s="24">
        <v>3.34</v>
      </c>
      <c r="W238" s="32">
        <f t="shared" si="174"/>
        <v>21877.616239495528</v>
      </c>
      <c r="X238" s="25">
        <f t="shared" si="138"/>
        <v>31.450501351730402</v>
      </c>
      <c r="Y238" s="26">
        <f t="shared" si="175"/>
        <v>-28.502902664280271</v>
      </c>
      <c r="Z238" s="26">
        <f t="shared" si="176"/>
        <v>-87.84682302676211</v>
      </c>
      <c r="AA238" s="26">
        <f t="shared" si="177"/>
        <v>1.6755191932727845E-2</v>
      </c>
      <c r="AB238" s="26">
        <f t="shared" si="178"/>
        <v>-3.5576690425531878</v>
      </c>
      <c r="AC238" s="26">
        <f t="shared" si="179"/>
        <v>3.9718004781748593E-5</v>
      </c>
      <c r="AD238" s="26">
        <f t="shared" si="180"/>
        <v>0.17327019240677638</v>
      </c>
      <c r="AE238" s="26">
        <f t="shared" si="181"/>
        <v>2.964393597387641</v>
      </c>
      <c r="AF238" s="26">
        <f t="shared" si="182"/>
        <v>-91.231221876908521</v>
      </c>
      <c r="AG238" s="26">
        <f t="shared" si="131"/>
        <v>64.037843837695164</v>
      </c>
      <c r="AH238" s="26">
        <f t="shared" si="183"/>
        <v>-127.11459219563559</v>
      </c>
      <c r="AI238" s="26">
        <f t="shared" si="184"/>
        <v>-89.999974742345259</v>
      </c>
      <c r="AJ238" s="26">
        <f t="shared" si="185"/>
        <v>34.718966501675389</v>
      </c>
      <c r="AK238" s="26">
        <f t="shared" si="186"/>
        <v>88.947556646332842</v>
      </c>
      <c r="AL238" s="27">
        <f t="shared" si="187"/>
        <v>-2.954144794249903E-4</v>
      </c>
      <c r="AM238" s="26">
        <f t="shared" si="188"/>
        <v>-0.47254579614728615</v>
      </c>
      <c r="AN238" s="26">
        <f t="shared" si="132"/>
        <v>-5.4079834899634993E-4</v>
      </c>
      <c r="AO238" s="26">
        <f t="shared" si="133"/>
        <v>-0.63935733009572937</v>
      </c>
      <c r="AP238" s="26">
        <f t="shared" si="139"/>
        <v>-28.358618069093463</v>
      </c>
      <c r="AQ238" s="26">
        <f t="shared" si="140"/>
        <v>-2.1643212222554324</v>
      </c>
      <c r="AR238" s="25">
        <f t="shared" si="134"/>
        <v>18.562359853877492</v>
      </c>
      <c r="AS238" s="25">
        <f t="shared" si="135"/>
        <v>-26.843517049310353</v>
      </c>
      <c r="AT238" s="56">
        <f t="shared" si="141"/>
        <v>-25.394224471705822</v>
      </c>
      <c r="AU238" s="57">
        <f t="shared" si="189"/>
        <v>-93.395543099163959</v>
      </c>
      <c r="AV238" s="26">
        <f t="shared" si="190"/>
        <v>2.0786637848999427E-9</v>
      </c>
      <c r="AW238" s="26">
        <f t="shared" si="191"/>
        <v>1.2534950761299783E-3</v>
      </c>
      <c r="AX238" s="27">
        <f t="shared" si="192"/>
        <v>-2.078663785397398E-9</v>
      </c>
      <c r="AY238" s="26">
        <f t="shared" si="193"/>
        <v>-1.2534950761299783E-3</v>
      </c>
      <c r="AZ238" s="28">
        <f t="shared" si="194"/>
        <v>-4.9745525345112138E-19</v>
      </c>
      <c r="BA238" s="29">
        <f t="shared" si="195"/>
        <v>0</v>
      </c>
      <c r="BB238" s="5">
        <f t="shared" si="142"/>
        <v>-25.402517539998435</v>
      </c>
      <c r="BC238" s="5">
        <f t="shared" si="143"/>
        <v>-96.209988076457961</v>
      </c>
      <c r="BD238" s="5">
        <f t="shared" si="196"/>
        <v>83.790011923542039</v>
      </c>
      <c r="BE238" s="31"/>
      <c r="BF238" s="40">
        <f t="shared" si="197"/>
        <v>-25</v>
      </c>
      <c r="BG238" s="40">
        <f t="shared" si="198"/>
        <v>-96</v>
      </c>
      <c r="BH238" s="40">
        <f t="shared" si="199"/>
        <v>84</v>
      </c>
      <c r="BL238" s="26">
        <f t="shared" si="136"/>
        <v>-1.3129780500896373E-4</v>
      </c>
      <c r="BM238" s="26">
        <f t="shared" si="137"/>
        <v>-0.31503449907280651</v>
      </c>
      <c r="BO238" s="238" t="str">
        <f t="shared" si="144"/>
        <v>21877.6162394955i</v>
      </c>
      <c r="BP238" s="238" t="str">
        <f t="shared" si="145"/>
        <v>0.99811034662623-0.0435681496350242i</v>
      </c>
      <c r="BQ238" s="238">
        <f t="shared" si="146"/>
        <v>-8.1617704876048216E-3</v>
      </c>
      <c r="BR238" s="238">
        <f t="shared" si="147"/>
        <v>-2.4994104782211926</v>
      </c>
    </row>
    <row r="239" spans="1:70" x14ac:dyDescent="0.3">
      <c r="V239" s="24">
        <v>3.35</v>
      </c>
      <c r="W239" s="32">
        <f t="shared" si="174"/>
        <v>22387.211385683418</v>
      </c>
      <c r="X239" s="25">
        <f t="shared" si="138"/>
        <v>31.450501351730402</v>
      </c>
      <c r="Y239" s="26">
        <f t="shared" si="175"/>
        <v>-28.702626738740268</v>
      </c>
      <c r="Z239" s="26">
        <f t="shared" si="176"/>
        <v>-87.895790747628482</v>
      </c>
      <c r="AA239" s="26">
        <f t="shared" si="177"/>
        <v>1.7543247013893287E-2</v>
      </c>
      <c r="AB239" s="26">
        <f t="shared" si="178"/>
        <v>-3.6403174912274259</v>
      </c>
      <c r="AC239" s="26">
        <f t="shared" si="179"/>
        <v>4.1589847714930226E-5</v>
      </c>
      <c r="AD239" s="26">
        <f t="shared" si="180"/>
        <v>0.17730614818751658</v>
      </c>
      <c r="AE239" s="26">
        <f t="shared" si="181"/>
        <v>2.7654594498517429</v>
      </c>
      <c r="AF239" s="26">
        <f t="shared" si="182"/>
        <v>-91.358802090668391</v>
      </c>
      <c r="AG239" s="26">
        <f t="shared" si="131"/>
        <v>64.037843837695164</v>
      </c>
      <c r="AH239" s="26">
        <f t="shared" si="183"/>
        <v>-127.31459219563558</v>
      </c>
      <c r="AI239" s="26">
        <f t="shared" si="184"/>
        <v>-89.999975317279663</v>
      </c>
      <c r="AJ239" s="26">
        <f t="shared" si="185"/>
        <v>34.91890055771615</v>
      </c>
      <c r="AK239" s="26">
        <f t="shared" si="186"/>
        <v>88.971507976038097</v>
      </c>
      <c r="AL239" s="27">
        <f t="shared" si="187"/>
        <v>-3.0933643909364611E-4</v>
      </c>
      <c r="AM239" s="26">
        <f t="shared" si="188"/>
        <v>-0.48355228502443276</v>
      </c>
      <c r="AN239" s="26">
        <f t="shared" si="132"/>
        <v>-5.6628372839430808E-4</v>
      </c>
      <c r="AO239" s="26">
        <f t="shared" si="133"/>
        <v>-0.65424859566786897</v>
      </c>
      <c r="AP239" s="26">
        <f t="shared" si="139"/>
        <v>-28.358723420391758</v>
      </c>
      <c r="AQ239" s="26">
        <f t="shared" si="140"/>
        <v>-2.1662682219338674</v>
      </c>
      <c r="AR239" s="25">
        <f t="shared" si="134"/>
        <v>18.562359853877492</v>
      </c>
      <c r="AS239" s="25">
        <f t="shared" si="135"/>
        <v>-26.843517049310353</v>
      </c>
      <c r="AT239" s="56">
        <f t="shared" si="141"/>
        <v>-25.593263970540015</v>
      </c>
      <c r="AU239" s="57">
        <f t="shared" si="189"/>
        <v>-93.525070312602253</v>
      </c>
      <c r="AV239" s="26">
        <f t="shared" si="190"/>
        <v>2.1766298122030942E-9</v>
      </c>
      <c r="AW239" s="26">
        <f t="shared" si="191"/>
        <v>1.2826927272525936E-3</v>
      </c>
      <c r="AX239" s="27">
        <f t="shared" si="192"/>
        <v>-2.1766298127485441E-9</v>
      </c>
      <c r="AY239" s="26">
        <f t="shared" si="193"/>
        <v>-1.2826927272525936E-3</v>
      </c>
      <c r="AZ239" s="28">
        <f t="shared" si="194"/>
        <v>-5.4544992695267315E-19</v>
      </c>
      <c r="BA239" s="29">
        <f t="shared" si="195"/>
        <v>0</v>
      </c>
      <c r="BB239" s="5">
        <f t="shared" si="142"/>
        <v>-25.601947500816792</v>
      </c>
      <c r="BC239" s="5">
        <f t="shared" si="143"/>
        <v>-96.404997015240525</v>
      </c>
      <c r="BD239" s="5">
        <f t="shared" si="196"/>
        <v>83.595002984759475</v>
      </c>
      <c r="BE239" s="31"/>
      <c r="BF239" s="40">
        <f t="shared" si="197"/>
        <v>-26</v>
      </c>
      <c r="BG239" s="40">
        <f t="shared" si="198"/>
        <v>-96</v>
      </c>
      <c r="BH239" s="40">
        <f t="shared" si="199"/>
        <v>84</v>
      </c>
      <c r="BL239" s="26">
        <f t="shared" si="136"/>
        <v>-1.3748558197538828E-4</v>
      </c>
      <c r="BM239" s="26">
        <f t="shared" si="137"/>
        <v>-0.32237244212305155</v>
      </c>
      <c r="BO239" s="238" t="str">
        <f t="shared" si="144"/>
        <v>22387.2113856834i</v>
      </c>
      <c r="BP239" s="238" t="str">
        <f t="shared" si="145"/>
        <v>0.998021465072441-0.0445790375731402i</v>
      </c>
      <c r="BQ239" s="238">
        <f t="shared" si="146"/>
        <v>-8.5460446948011984E-3</v>
      </c>
      <c r="BR239" s="238">
        <f t="shared" si="147"/>
        <v>-2.5575542605152171</v>
      </c>
    </row>
    <row r="240" spans="1:70" x14ac:dyDescent="0.3">
      <c r="A240" s="55"/>
      <c r="B240" s="55"/>
      <c r="V240" s="24">
        <v>3.36</v>
      </c>
      <c r="W240" s="30">
        <f t="shared" si="174"/>
        <v>22908.676527677748</v>
      </c>
      <c r="X240" s="25">
        <f t="shared" si="138"/>
        <v>31.450501351730402</v>
      </c>
      <c r="Y240" s="26">
        <f t="shared" si="175"/>
        <v>-28.902363215529299</v>
      </c>
      <c r="Z240" s="26">
        <f t="shared" si="176"/>
        <v>-87.94364679889452</v>
      </c>
      <c r="AA240" s="26">
        <f t="shared" si="177"/>
        <v>1.8368288750155646E-2</v>
      </c>
      <c r="AB240" s="26">
        <f t="shared" si="178"/>
        <v>-3.7248753658564584</v>
      </c>
      <c r="AC240" s="26">
        <f t="shared" si="179"/>
        <v>4.3549907025311723E-5</v>
      </c>
      <c r="AD240" s="26">
        <f t="shared" si="180"/>
        <v>0.181436111633272</v>
      </c>
      <c r="AE240" s="26">
        <f t="shared" si="181"/>
        <v>2.5665499748582845</v>
      </c>
      <c r="AF240" s="26">
        <f t="shared" si="182"/>
        <v>-91.487086053117707</v>
      </c>
      <c r="AG240" s="26">
        <f t="shared" si="131"/>
        <v>64.037843837695164</v>
      </c>
      <c r="AH240" s="26">
        <f t="shared" si="183"/>
        <v>-127.51459219563554</v>
      </c>
      <c r="AI240" s="26">
        <f t="shared" si="184"/>
        <v>-89.999975879126964</v>
      </c>
      <c r="AJ240" s="26">
        <f t="shared" si="185"/>
        <v>35.118837580789247</v>
      </c>
      <c r="AK240" s="26">
        <f t="shared" si="186"/>
        <v>88.994914454296406</v>
      </c>
      <c r="AL240" s="27">
        <f t="shared" si="187"/>
        <v>-3.2391447267767555E-4</v>
      </c>
      <c r="AM240" s="26">
        <f t="shared" si="188"/>
        <v>-0.49481511100984304</v>
      </c>
      <c r="AN240" s="26">
        <f t="shared" si="132"/>
        <v>-5.9297003642816057E-4</v>
      </c>
      <c r="AO240" s="26">
        <f t="shared" si="133"/>
        <v>-0.66948663185476465</v>
      </c>
      <c r="AP240" s="26">
        <f t="shared" si="139"/>
        <v>-28.358827661660239</v>
      </c>
      <c r="AQ240" s="26">
        <f t="shared" si="140"/>
        <v>-2.1693631676951655</v>
      </c>
      <c r="AR240" s="25">
        <f t="shared" si="134"/>
        <v>18.562359853877492</v>
      </c>
      <c r="AS240" s="25">
        <f t="shared" si="135"/>
        <v>-26.843517049310353</v>
      </c>
      <c r="AT240" s="56">
        <f t="shared" si="141"/>
        <v>-25.792277686801956</v>
      </c>
      <c r="AU240" s="57">
        <f t="shared" si="189"/>
        <v>-93.656449220812874</v>
      </c>
      <c r="AV240" s="26">
        <f t="shared" si="190"/>
        <v>2.2792111107588545E-9</v>
      </c>
      <c r="AW240" s="26">
        <f t="shared" si="191"/>
        <v>1.3125704790367331E-3</v>
      </c>
      <c r="AX240" s="27">
        <f t="shared" si="192"/>
        <v>-2.2792111113569284E-9</v>
      </c>
      <c r="AY240" s="26">
        <f t="shared" si="193"/>
        <v>-1.3125704790367331E-3</v>
      </c>
      <c r="AZ240" s="28">
        <f t="shared" si="194"/>
        <v>-5.9807391675237794E-19</v>
      </c>
      <c r="BA240" s="29">
        <f t="shared" si="195"/>
        <v>0</v>
      </c>
      <c r="BB240" s="5">
        <f t="shared" si="142"/>
        <v>-25.801370044523264</v>
      </c>
      <c r="BC240" s="5">
        <f t="shared" si="143"/>
        <v>-96.603377550333619</v>
      </c>
      <c r="BD240" s="5">
        <f t="shared" si="196"/>
        <v>83.396622449666381</v>
      </c>
      <c r="BE240" s="41"/>
      <c r="BF240" s="40">
        <f t="shared" si="197"/>
        <v>-26</v>
      </c>
      <c r="BG240" s="40">
        <f t="shared" si="198"/>
        <v>-97</v>
      </c>
      <c r="BH240" s="40">
        <f t="shared" si="199"/>
        <v>83</v>
      </c>
      <c r="BL240" s="26">
        <f t="shared" si="136"/>
        <v>-1.4396497043957617E-4</v>
      </c>
      <c r="BM240" s="26">
        <f t="shared" si="137"/>
        <v>-0.32988129687445822</v>
      </c>
      <c r="BO240" s="238" t="str">
        <f t="shared" si="144"/>
        <v>22908.6765276777i</v>
      </c>
      <c r="BP240" s="238" t="str">
        <f t="shared" si="145"/>
        <v>0.997928411515365-0.0456131907641149i</v>
      </c>
      <c r="BQ240" s="238">
        <f t="shared" si="146"/>
        <v>-8.948392750867536E-3</v>
      </c>
      <c r="BR240" s="238">
        <f t="shared" si="147"/>
        <v>-2.6170470326462856</v>
      </c>
    </row>
    <row r="241" spans="22:70" x14ac:dyDescent="0.3">
      <c r="V241" s="24">
        <v>3.37</v>
      </c>
      <c r="W241" s="32">
        <f t="shared" si="174"/>
        <v>23442.288153199239</v>
      </c>
      <c r="X241" s="25">
        <f t="shared" si="138"/>
        <v>31.450501351730402</v>
      </c>
      <c r="Y241" s="26">
        <f t="shared" si="175"/>
        <v>-29.102111537888845</v>
      </c>
      <c r="Z241" s="26">
        <f t="shared" si="176"/>
        <v>-87.990416287230971</v>
      </c>
      <c r="AA241" s="26">
        <f t="shared" si="177"/>
        <v>1.9232045548742888E-2</v>
      </c>
      <c r="AB241" s="26">
        <f t="shared" si="178"/>
        <v>-3.811386025960998</v>
      </c>
      <c r="AC241" s="26">
        <f t="shared" si="179"/>
        <v>4.5602340134423612E-5</v>
      </c>
      <c r="AD241" s="26">
        <f t="shared" si="180"/>
        <v>0.18566227233356414</v>
      </c>
      <c r="AE241" s="26">
        <f t="shared" si="181"/>
        <v>2.3676674617304339</v>
      </c>
      <c r="AF241" s="26">
        <f t="shared" si="182"/>
        <v>-91.616140040858411</v>
      </c>
      <c r="AG241" s="26">
        <f t="shared" si="131"/>
        <v>64.037843837695164</v>
      </c>
      <c r="AH241" s="26">
        <f t="shared" si="183"/>
        <v>-127.7145921956355</v>
      </c>
      <c r="AI241" s="26">
        <f t="shared" si="184"/>
        <v>-89.999976428185064</v>
      </c>
      <c r="AJ241" s="26">
        <f t="shared" si="185"/>
        <v>35.318777437438456</v>
      </c>
      <c r="AK241" s="26">
        <f t="shared" si="186"/>
        <v>89.0177884602642</v>
      </c>
      <c r="AL241" s="27">
        <f t="shared" si="187"/>
        <v>-3.3917949536638127E-4</v>
      </c>
      <c r="AM241" s="26">
        <f t="shared" si="188"/>
        <v>-0.50634024231927277</v>
      </c>
      <c r="AN241" s="26">
        <f t="shared" si="132"/>
        <v>-6.2091385565970765E-4</v>
      </c>
      <c r="AO241" s="26">
        <f t="shared" si="133"/>
        <v>-0.68507950943748153</v>
      </c>
      <c r="AP241" s="26">
        <f t="shared" si="139"/>
        <v>-28.35893101385291</v>
      </c>
      <c r="AQ241" s="26">
        <f t="shared" si="140"/>
        <v>-2.1736077196776193</v>
      </c>
      <c r="AR241" s="25">
        <f t="shared" si="134"/>
        <v>18.562359853877492</v>
      </c>
      <c r="AS241" s="25">
        <f t="shared" si="135"/>
        <v>-26.843517049310353</v>
      </c>
      <c r="AT241" s="56">
        <f t="shared" si="141"/>
        <v>-25.991263552122476</v>
      </c>
      <c r="AU241" s="57">
        <f t="shared" si="189"/>
        <v>-93.789747760536031</v>
      </c>
      <c r="AV241" s="26">
        <f t="shared" si="190"/>
        <v>2.3866256185744423E-9</v>
      </c>
      <c r="AW241" s="26">
        <f t="shared" si="191"/>
        <v>1.3431441730618078E-3</v>
      </c>
      <c r="AX241" s="27">
        <f t="shared" si="192"/>
        <v>-2.3866256192302158E-9</v>
      </c>
      <c r="AY241" s="26">
        <f t="shared" si="193"/>
        <v>-1.3431441730618078E-3</v>
      </c>
      <c r="AZ241" s="28">
        <f t="shared" si="194"/>
        <v>-6.5577348679070811E-19</v>
      </c>
      <c r="BA241" s="29">
        <f t="shared" si="195"/>
        <v>0</v>
      </c>
      <c r="BB241" s="5">
        <f t="shared" si="142"/>
        <v>-26.000783964777312</v>
      </c>
      <c r="BC241" s="5">
        <f t="shared" si="143"/>
        <v>-96.805232638981394</v>
      </c>
      <c r="BD241" s="5">
        <f t="shared" si="196"/>
        <v>83.194767361018606</v>
      </c>
      <c r="BE241" s="31"/>
      <c r="BF241" s="40">
        <f t="shared" si="197"/>
        <v>-26</v>
      </c>
      <c r="BG241" s="40">
        <f t="shared" si="198"/>
        <v>-97</v>
      </c>
      <c r="BH241" s="40">
        <f t="shared" si="199"/>
        <v>83</v>
      </c>
      <c r="BL241" s="26">
        <f t="shared" si="136"/>
        <v>-1.5074971271117175E-4</v>
      </c>
      <c r="BM241" s="26">
        <f t="shared" si="137"/>
        <v>-0.33756504358888562</v>
      </c>
      <c r="BO241" s="238" t="str">
        <f t="shared" si="144"/>
        <v>23442.2881531992i</v>
      </c>
      <c r="BP241" s="238" t="str">
        <f t="shared" si="145"/>
        <v>0.997830990955574-0.0466711310963617i</v>
      </c>
      <c r="BQ241" s="238">
        <f t="shared" si="146"/>
        <v>-9.3696629421242822E-3</v>
      </c>
      <c r="BR241" s="238">
        <f t="shared" si="147"/>
        <v>-2.6779198348564823</v>
      </c>
    </row>
    <row r="242" spans="22:70" x14ac:dyDescent="0.3">
      <c r="V242" s="24">
        <v>3.38</v>
      </c>
      <c r="W242" s="32">
        <f t="shared" si="174"/>
        <v>23988.32919019492</v>
      </c>
      <c r="X242" s="25">
        <f t="shared" si="138"/>
        <v>31.450501351730402</v>
      </c>
      <c r="Y242" s="26">
        <f t="shared" si="175"/>
        <v>-29.3018711739923</v>
      </c>
      <c r="Z242" s="26">
        <f t="shared" si="176"/>
        <v>-88.036123760991316</v>
      </c>
      <c r="AA242" s="26">
        <f t="shared" si="177"/>
        <v>2.0136325863451331E-2</v>
      </c>
      <c r="AB242" s="26">
        <f t="shared" si="178"/>
        <v>-3.8998937619436957</v>
      </c>
      <c r="AC242" s="26">
        <f t="shared" si="179"/>
        <v>4.7751500397626869E-5</v>
      </c>
      <c r="AD242" s="26">
        <f t="shared" si="180"/>
        <v>0.18998687087068755</v>
      </c>
      <c r="AE242" s="26">
        <f t="shared" si="181"/>
        <v>2.1688142551019514</v>
      </c>
      <c r="AF242" s="26">
        <f t="shared" si="182"/>
        <v>-91.746030652064334</v>
      </c>
      <c r="AG242" s="26">
        <f t="shared" si="131"/>
        <v>64.037843837695164</v>
      </c>
      <c r="AH242" s="26">
        <f t="shared" si="183"/>
        <v>-127.91459219563546</v>
      </c>
      <c r="AI242" s="26">
        <f t="shared" si="184"/>
        <v>-89.999976964745088</v>
      </c>
      <c r="AJ242" s="26">
        <f t="shared" si="185"/>
        <v>35.51872000020682</v>
      </c>
      <c r="AK242" s="26">
        <f t="shared" si="186"/>
        <v>89.040142092859895</v>
      </c>
      <c r="AL242" s="27">
        <f t="shared" si="187"/>
        <v>-3.5516387890512525E-4</v>
      </c>
      <c r="AM242" s="26">
        <f t="shared" si="188"/>
        <v>-0.5181337859971209</v>
      </c>
      <c r="AN242" s="26">
        <f t="shared" si="132"/>
        <v>-6.5017443381034908E-4</v>
      </c>
      <c r="AO242" s="26">
        <f t="shared" si="133"/>
        <v>-0.70103548672183624</v>
      </c>
      <c r="AP242" s="26">
        <f t="shared" si="139"/>
        <v>-28.359033696046197</v>
      </c>
      <c r="AQ242" s="26">
        <f t="shared" si="140"/>
        <v>-2.1790041446041495</v>
      </c>
      <c r="AR242" s="25">
        <f t="shared" si="134"/>
        <v>18.562359853877492</v>
      </c>
      <c r="AS242" s="25">
        <f t="shared" si="135"/>
        <v>-26.843517049310353</v>
      </c>
      <c r="AT242" s="56">
        <f t="shared" si="141"/>
        <v>-26.190219440944247</v>
      </c>
      <c r="AU242" s="57">
        <f t="shared" si="189"/>
        <v>-93.925034796668484</v>
      </c>
      <c r="AV242" s="26">
        <f t="shared" si="190"/>
        <v>2.4991047742415834E-9</v>
      </c>
      <c r="AW242" s="26">
        <f t="shared" si="191"/>
        <v>1.3744300199050109E-3</v>
      </c>
      <c r="AX242" s="27">
        <f t="shared" si="192"/>
        <v>-2.4991047749606254E-9</v>
      </c>
      <c r="AY242" s="26">
        <f t="shared" si="193"/>
        <v>-1.3744300199050109E-3</v>
      </c>
      <c r="AZ242" s="28">
        <f t="shared" si="194"/>
        <v>-7.1904205030305154E-19</v>
      </c>
      <c r="BA242" s="29">
        <f t="shared" si="195"/>
        <v>0</v>
      </c>
      <c r="BB242" s="5">
        <f t="shared" si="142"/>
        <v>-26.200188038338993</v>
      </c>
      <c r="BC242" s="5">
        <f t="shared" si="143"/>
        <v>-97.010666955086521</v>
      </c>
      <c r="BD242" s="5">
        <f t="shared" si="196"/>
        <v>82.989333044913479</v>
      </c>
      <c r="BE242" s="31"/>
      <c r="BF242" s="40">
        <f t="shared" si="197"/>
        <v>-26</v>
      </c>
      <c r="BG242" s="40">
        <f t="shared" si="198"/>
        <v>-97</v>
      </c>
      <c r="BH242" s="40">
        <f t="shared" si="199"/>
        <v>83</v>
      </c>
      <c r="BL242" s="26">
        <f t="shared" si="136"/>
        <v>-1.5785419867671036E-4</v>
      </c>
      <c r="BM242" s="26">
        <f t="shared" si="137"/>
        <v>-0.34542775518439994</v>
      </c>
      <c r="BO242" s="238" t="str">
        <f t="shared" si="144"/>
        <v>23988.3291901949i</v>
      </c>
      <c r="BP242" s="238" t="str">
        <f t="shared" si="145"/>
        <v>0.997728999359233-0.0477533911935066i</v>
      </c>
      <c r="BQ242" s="238">
        <f t="shared" si="146"/>
        <v>-9.810743196070712E-3</v>
      </c>
      <c r="BR242" s="238">
        <f t="shared" si="147"/>
        <v>-2.7402044032336352</v>
      </c>
    </row>
    <row r="243" spans="22:70" x14ac:dyDescent="0.3">
      <c r="V243" s="24">
        <v>3.39</v>
      </c>
      <c r="W243" s="30">
        <f t="shared" si="174"/>
        <v>24547.089156850339</v>
      </c>
      <c r="X243" s="25">
        <f t="shared" si="138"/>
        <v>31.450501351730402</v>
      </c>
      <c r="Y243" s="26">
        <f t="shared" si="175"/>
        <v>-29.501641615833989</v>
      </c>
      <c r="Z243" s="26">
        <f t="shared" si="176"/>
        <v>-88.080793222044832</v>
      </c>
      <c r="AA243" s="26">
        <f t="shared" si="177"/>
        <v>2.1083021832411487E-2</v>
      </c>
      <c r="AB243" s="26">
        <f t="shared" si="178"/>
        <v>-3.9904438112096283</v>
      </c>
      <c r="AC243" s="26">
        <f t="shared" si="179"/>
        <v>5.0001946324253251E-5</v>
      </c>
      <c r="AD243" s="26">
        <f t="shared" si="180"/>
        <v>0.19441220000681847</v>
      </c>
      <c r="AE243" s="26">
        <f t="shared" si="181"/>
        <v>1.9699927596751485</v>
      </c>
      <c r="AF243" s="26">
        <f t="shared" si="182"/>
        <v>-91.876824833247639</v>
      </c>
      <c r="AG243" s="26">
        <f t="shared" si="131"/>
        <v>64.037843837695164</v>
      </c>
      <c r="AH243" s="26">
        <f t="shared" si="183"/>
        <v>-128.11459219563542</v>
      </c>
      <c r="AI243" s="26">
        <f t="shared" si="184"/>
        <v>-89.999977489091506</v>
      </c>
      <c r="AJ243" s="26">
        <f t="shared" si="185"/>
        <v>35.718665147367339</v>
      </c>
      <c r="AK243" s="26">
        <f t="shared" si="186"/>
        <v>89.061987177039683</v>
      </c>
      <c r="AL243" s="27">
        <f t="shared" si="187"/>
        <v>-3.7190152017783288E-4</v>
      </c>
      <c r="AM243" s="26">
        <f t="shared" si="188"/>
        <v>-0.53020199113665589</v>
      </c>
      <c r="AN243" s="26">
        <f t="shared" si="132"/>
        <v>-6.8081380922661416E-4</v>
      </c>
      <c r="AO243" s="26">
        <f t="shared" si="133"/>
        <v>-0.71736301387296586</v>
      </c>
      <c r="AP243" s="26">
        <f t="shared" si="139"/>
        <v>-28.359135925902326</v>
      </c>
      <c r="AQ243" s="26">
        <f t="shared" si="140"/>
        <v>-2.1855553170614455</v>
      </c>
      <c r="AR243" s="25">
        <f t="shared" si="134"/>
        <v>18.562359853877492</v>
      </c>
      <c r="AS243" s="25">
        <f t="shared" si="135"/>
        <v>-26.843517049310353</v>
      </c>
      <c r="AT243" s="56">
        <f t="shared" si="141"/>
        <v>-26.389143166227178</v>
      </c>
      <c r="AU243" s="57">
        <f t="shared" si="189"/>
        <v>-94.062380150309082</v>
      </c>
      <c r="AV243" s="26">
        <f t="shared" si="190"/>
        <v>2.6168838736618494E-9</v>
      </c>
      <c r="AW243" s="26">
        <f t="shared" si="191"/>
        <v>1.406444607736382E-3</v>
      </c>
      <c r="AX243" s="27">
        <f t="shared" si="192"/>
        <v>-2.6168838744502634E-9</v>
      </c>
      <c r="AY243" s="26">
        <f t="shared" si="193"/>
        <v>-1.406444607736382E-3</v>
      </c>
      <c r="AZ243" s="28">
        <f t="shared" si="194"/>
        <v>-7.8841396596511748E-19</v>
      </c>
      <c r="BA243" s="29">
        <f t="shared" si="195"/>
        <v>0</v>
      </c>
      <c r="BB243" s="5">
        <f t="shared" si="142"/>
        <v>-26.39958102264066</v>
      </c>
      <c r="BC243" s="5">
        <f t="shared" si="143"/>
        <v>-97.219786933690486</v>
      </c>
      <c r="BD243" s="5">
        <f t="shared" si="196"/>
        <v>82.780213066309514</v>
      </c>
      <c r="BE243" s="41"/>
      <c r="BF243" s="40">
        <f t="shared" si="197"/>
        <v>-26</v>
      </c>
      <c r="BG243" s="40">
        <f t="shared" si="198"/>
        <v>-97</v>
      </c>
      <c r="BH243" s="40">
        <f t="shared" si="199"/>
        <v>83</v>
      </c>
      <c r="BL243" s="26">
        <f t="shared" si="136"/>
        <v>-1.6529349629126639E-4</v>
      </c>
      <c r="BM243" s="26">
        <f t="shared" si="137"/>
        <v>-0.35347359938951156</v>
      </c>
      <c r="BO243" s="238" t="str">
        <f t="shared" si="144"/>
        <v>24547.0891568503i</v>
      </c>
      <c r="BP243" s="238" t="str">
        <f t="shared" si="145"/>
        <v>0.997622223247229-0.04886051456418i</v>
      </c>
      <c r="BQ243" s="238">
        <f t="shared" si="146"/>
        <v>-1.0272562917189526E-2</v>
      </c>
      <c r="BR243" s="238">
        <f t="shared" si="147"/>
        <v>-2.8039331839918833</v>
      </c>
    </row>
    <row r="244" spans="22:70" x14ac:dyDescent="0.3">
      <c r="V244" s="24">
        <v>3.4</v>
      </c>
      <c r="W244" s="32">
        <f t="shared" si="174"/>
        <v>25118.864315095812</v>
      </c>
      <c r="X244" s="25">
        <f t="shared" si="138"/>
        <v>31.450501351730402</v>
      </c>
      <c r="Y244" s="26">
        <f t="shared" si="175"/>
        <v>-29.701422378167113</v>
      </c>
      <c r="Z244" s="26">
        <f t="shared" si="176"/>
        <v>-88.124448137398417</v>
      </c>
      <c r="AA244" s="26">
        <f t="shared" si="177"/>
        <v>2.2074113074494018E-2</v>
      </c>
      <c r="AB244" s="26">
        <f t="shared" si="178"/>
        <v>-4.0830823742757616</v>
      </c>
      <c r="AC244" s="26">
        <f t="shared" si="179"/>
        <v>5.2358451248977437E-5</v>
      </c>
      <c r="AD244" s="26">
        <f t="shared" si="180"/>
        <v>0.19894060589872525</v>
      </c>
      <c r="AE244" s="26">
        <f t="shared" si="181"/>
        <v>1.7712054450890324</v>
      </c>
      <c r="AF244" s="26">
        <f t="shared" si="182"/>
        <v>-92.008589905775452</v>
      </c>
      <c r="AG244" s="26">
        <f t="shared" si="131"/>
        <v>64.037843837695164</v>
      </c>
      <c r="AH244" s="26">
        <f t="shared" si="183"/>
        <v>-128.31459219563538</v>
      </c>
      <c r="AI244" s="26">
        <f t="shared" si="184"/>
        <v>-89.999978001502342</v>
      </c>
      <c r="AJ244" s="26">
        <f t="shared" si="185"/>
        <v>35.918612762665546</v>
      </c>
      <c r="AK244" s="26">
        <f t="shared" si="186"/>
        <v>89.08333526993755</v>
      </c>
      <c r="AL244" s="27">
        <f t="shared" si="187"/>
        <v>-3.894279130404369E-4</v>
      </c>
      <c r="AM244" s="26">
        <f t="shared" si="188"/>
        <v>-0.54255125217427924</v>
      </c>
      <c r="AN244" s="26">
        <f t="shared" si="132"/>
        <v>-7.1289694224164265E-4</v>
      </c>
      <c r="AO244" s="26">
        <f t="shared" si="133"/>
        <v>-0.73407073734846751</v>
      </c>
      <c r="AP244" s="26">
        <f t="shared" si="139"/>
        <v>-28.35923792012996</v>
      </c>
      <c r="AQ244" s="26">
        <f t="shared" si="140"/>
        <v>-2.1932647210875391</v>
      </c>
      <c r="AR244" s="25">
        <f t="shared" si="134"/>
        <v>18.562359853877492</v>
      </c>
      <c r="AS244" s="25">
        <f t="shared" si="135"/>
        <v>-26.843517049310353</v>
      </c>
      <c r="AT244" s="56">
        <f t="shared" si="141"/>
        <v>-26.588032475040926</v>
      </c>
      <c r="AU244" s="57">
        <f t="shared" si="189"/>
        <v>-94.201854626862996</v>
      </c>
      <c r="AV244" s="26">
        <f t="shared" si="190"/>
        <v>2.74021364197625E-9</v>
      </c>
      <c r="AW244" s="26">
        <f t="shared" si="191"/>
        <v>1.4392049111140689E-3</v>
      </c>
      <c r="AX244" s="27">
        <f t="shared" si="192"/>
        <v>-2.7402136428407294E-9</v>
      </c>
      <c r="AY244" s="26">
        <f t="shared" si="193"/>
        <v>-1.4392049111140689E-3</v>
      </c>
      <c r="AZ244" s="28">
        <f t="shared" si="194"/>
        <v>-8.6447942714396252E-19</v>
      </c>
      <c r="BA244" s="29">
        <f t="shared" si="195"/>
        <v>0</v>
      </c>
      <c r="BB244" s="5">
        <f t="shared" si="142"/>
        <v>-26.598961653330708</v>
      </c>
      <c r="BC244" s="5">
        <f t="shared" si="143"/>
        <v>-97.432700815759219</v>
      </c>
      <c r="BD244" s="5">
        <f t="shared" si="196"/>
        <v>82.567299184240781</v>
      </c>
      <c r="BE244" s="31"/>
      <c r="BF244" s="40">
        <f t="shared" si="197"/>
        <v>-27</v>
      </c>
      <c r="BG244" s="40">
        <f t="shared" si="198"/>
        <v>-97</v>
      </c>
      <c r="BH244" s="40">
        <f t="shared" si="199"/>
        <v>83</v>
      </c>
      <c r="BL244" s="26">
        <f t="shared" si="136"/>
        <v>-1.7308338354439404E-4</v>
      </c>
      <c r="BM244" s="26">
        <f t="shared" si="137"/>
        <v>-0.3617068409473011</v>
      </c>
      <c r="BO244" s="238" t="str">
        <f t="shared" si="144"/>
        <v>25118.8643150958i</v>
      </c>
      <c r="BP244" s="238" t="str">
        <f t="shared" si="145"/>
        <v>0.997510439266351-0.0499930557482932i</v>
      </c>
      <c r="BQ244" s="238">
        <f t="shared" si="146"/>
        <v>-1.0756094906236755E-2</v>
      </c>
      <c r="BR244" s="238">
        <f t="shared" si="147"/>
        <v>-2.8691393479489222</v>
      </c>
    </row>
    <row r="245" spans="22:70" x14ac:dyDescent="0.3">
      <c r="V245" s="24">
        <v>3.41</v>
      </c>
      <c r="W245" s="32">
        <f t="shared" si="174"/>
        <v>25703.957827688668</v>
      </c>
      <c r="X245" s="25">
        <f t="shared" si="138"/>
        <v>31.450501351730402</v>
      </c>
      <c r="Y245" s="26">
        <f t="shared" si="175"/>
        <v>-29.901212997488727</v>
      </c>
      <c r="Z245" s="26">
        <f t="shared" si="176"/>
        <v>-88.167111450607919</v>
      </c>
      <c r="AA245" s="26">
        <f t="shared" si="177"/>
        <v>2.3111670650627358E-2</v>
      </c>
      <c r="AB245" s="26">
        <f t="shared" si="178"/>
        <v>-4.177856630842947</v>
      </c>
      <c r="AC245" s="26">
        <f t="shared" si="179"/>
        <v>5.48260134582716E-5</v>
      </c>
      <c r="AD245" s="26">
        <f t="shared" si="180"/>
        <v>0.20357448934072503</v>
      </c>
      <c r="AE245" s="26">
        <f t="shared" si="181"/>
        <v>1.5724548509057605</v>
      </c>
      <c r="AF245" s="26">
        <f t="shared" si="182"/>
        <v>-92.141393592110148</v>
      </c>
      <c r="AG245" s="26">
        <f t="shared" si="131"/>
        <v>64.037843837695164</v>
      </c>
      <c r="AH245" s="26">
        <f t="shared" si="183"/>
        <v>-128.51459219563537</v>
      </c>
      <c r="AI245" s="26">
        <f t="shared" si="184"/>
        <v>-89.999978502249277</v>
      </c>
      <c r="AJ245" s="26">
        <f t="shared" si="185"/>
        <v>36.118562735073873</v>
      </c>
      <c r="AK245" s="26">
        <f t="shared" si="186"/>
        <v>89.104197666871841</v>
      </c>
      <c r="AL245" s="27">
        <f t="shared" si="187"/>
        <v>-4.0778022354354734E-4</v>
      </c>
      <c r="AM245" s="26">
        <f t="shared" si="188"/>
        <v>-0.55518811225949727</v>
      </c>
      <c r="AN245" s="26">
        <f t="shared" si="132"/>
        <v>-7.4649185270393248E-4</v>
      </c>
      <c r="AO245" s="26">
        <f t="shared" si="133"/>
        <v>-0.75116750443224889</v>
      </c>
      <c r="AP245" s="26">
        <f t="shared" si="139"/>
        <v>-28.359339894942586</v>
      </c>
      <c r="AQ245" s="26">
        <f t="shared" si="140"/>
        <v>-2.2021364520691828</v>
      </c>
      <c r="AR245" s="25">
        <f t="shared" si="134"/>
        <v>18.562359853877492</v>
      </c>
      <c r="AS245" s="25">
        <f t="shared" si="135"/>
        <v>-26.843517049310353</v>
      </c>
      <c r="AT245" s="56">
        <f t="shared" si="141"/>
        <v>-26.786885044036826</v>
      </c>
      <c r="AU245" s="57">
        <f t="shared" si="189"/>
        <v>-94.343530044179332</v>
      </c>
      <c r="AV245" s="26">
        <f t="shared" si="190"/>
        <v>2.8693544476004322E-9</v>
      </c>
      <c r="AW245" s="26">
        <f t="shared" si="191"/>
        <v>1.4727282999844758E-3</v>
      </c>
      <c r="AX245" s="27">
        <f t="shared" si="192"/>
        <v>-2.8693544485483137E-9</v>
      </c>
      <c r="AY245" s="26">
        <f t="shared" si="193"/>
        <v>-1.4727282999844758E-3</v>
      </c>
      <c r="AZ245" s="28">
        <f t="shared" si="194"/>
        <v>-9.4788156676584664E-19</v>
      </c>
      <c r="BA245" s="29">
        <f t="shared" si="195"/>
        <v>0</v>
      </c>
      <c r="BB245" s="5">
        <f t="shared" si="142"/>
        <v>-26.798328641785307</v>
      </c>
      <c r="BC245" s="5">
        <f t="shared" si="143"/>
        <v>-97.649518693244957</v>
      </c>
      <c r="BD245" s="5">
        <f t="shared" si="196"/>
        <v>82.350481306755043</v>
      </c>
      <c r="BE245" s="31"/>
      <c r="BF245" s="40">
        <f t="shared" si="197"/>
        <v>-27</v>
      </c>
      <c r="BG245" s="40">
        <f t="shared" si="198"/>
        <v>-98</v>
      </c>
      <c r="BH245" s="40">
        <f t="shared" si="199"/>
        <v>82</v>
      </c>
      <c r="BL245" s="26">
        <f t="shared" si="136"/>
        <v>-1.8124038189658008E-4</v>
      </c>
      <c r="BM245" s="26">
        <f t="shared" si="137"/>
        <v>-0.37013184387058462</v>
      </c>
      <c r="BO245" s="238" t="str">
        <f t="shared" si="144"/>
        <v>25703.9578276887i</v>
      </c>
      <c r="BP245" s="238" t="str">
        <f t="shared" si="145"/>
        <v>0.997393413741816-0.0511515804592374i</v>
      </c>
      <c r="BQ245" s="238">
        <f t="shared" si="146"/>
        <v>-1.1262357366585398E-2</v>
      </c>
      <c r="BR245" s="238">
        <f t="shared" si="147"/>
        <v>-2.9358568051950376</v>
      </c>
    </row>
    <row r="246" spans="22:70" x14ac:dyDescent="0.3">
      <c r="V246" s="24">
        <v>3.42</v>
      </c>
      <c r="W246" s="30">
        <f t="shared" si="174"/>
        <v>26302.679918953821</v>
      </c>
      <c r="X246" s="25">
        <f t="shared" si="138"/>
        <v>31.450501351730402</v>
      </c>
      <c r="Y246" s="26">
        <f t="shared" si="175"/>
        <v>-30.101013031069435</v>
      </c>
      <c r="Z246" s="26">
        <f t="shared" si="176"/>
        <v>-88.208805592980497</v>
      </c>
      <c r="AA246" s="26">
        <f t="shared" si="177"/>
        <v>2.4197861196520259E-2</v>
      </c>
      <c r="AB246" s="26">
        <f t="shared" si="178"/>
        <v>-4.2748147558014136</v>
      </c>
      <c r="AC246" s="26">
        <f t="shared" si="179"/>
        <v>5.7409866791220958E-5</v>
      </c>
      <c r="AD246" s="26">
        <f t="shared" si="180"/>
        <v>0.20831630703653312</v>
      </c>
      <c r="AE246" s="26">
        <f t="shared" si="181"/>
        <v>1.3737435917242786</v>
      </c>
      <c r="AF246" s="26">
        <f t="shared" si="182"/>
        <v>-92.275304041745372</v>
      </c>
      <c r="AG246" s="26">
        <f t="shared" si="131"/>
        <v>64.037843837695164</v>
      </c>
      <c r="AH246" s="26">
        <f t="shared" si="183"/>
        <v>-128.71459219563533</v>
      </c>
      <c r="AI246" s="26">
        <f t="shared" si="184"/>
        <v>-89.999978991597828</v>
      </c>
      <c r="AJ246" s="26">
        <f t="shared" si="185"/>
        <v>36.318514958556747</v>
      </c>
      <c r="AK246" s="26">
        <f t="shared" si="186"/>
        <v>89.124585407221105</v>
      </c>
      <c r="AL246" s="27">
        <f t="shared" si="187"/>
        <v>-4.2699736867496109E-4</v>
      </c>
      <c r="AM246" s="26">
        <f t="shared" si="188"/>
        <v>-0.56811926670226742</v>
      </c>
      <c r="AN246" s="26">
        <f t="shared" si="132"/>
        <v>-7.8166976398723234E-4</v>
      </c>
      <c r="AO246" s="26">
        <f t="shared" si="133"/>
        <v>-0.76866236787122544</v>
      </c>
      <c r="AP246" s="26">
        <f t="shared" si="139"/>
        <v>-28.359442066516085</v>
      </c>
      <c r="AQ246" s="26">
        <f t="shared" si="140"/>
        <v>-2.2121752189502164</v>
      </c>
      <c r="AR246" s="25">
        <f t="shared" si="134"/>
        <v>18.562359853877492</v>
      </c>
      <c r="AS246" s="25">
        <f t="shared" si="135"/>
        <v>-26.843517049310353</v>
      </c>
      <c r="AT246" s="56">
        <f t="shared" si="141"/>
        <v>-26.985698474791807</v>
      </c>
      <c r="AU246" s="57">
        <f t="shared" si="189"/>
        <v>-94.487479260695594</v>
      </c>
      <c r="AV246" s="26">
        <f t="shared" si="190"/>
        <v>3.004584016844407E-9</v>
      </c>
      <c r="AW246" s="26">
        <f t="shared" si="191"/>
        <v>1.5070325488920188E-3</v>
      </c>
      <c r="AX246" s="27">
        <f t="shared" si="192"/>
        <v>-3.0045840178837392E-9</v>
      </c>
      <c r="AY246" s="26">
        <f t="shared" si="193"/>
        <v>-1.5070325488920188E-3</v>
      </c>
      <c r="AZ246" s="28">
        <f t="shared" si="194"/>
        <v>-1.0393321737478717E-18</v>
      </c>
      <c r="BA246" s="29">
        <f t="shared" si="195"/>
        <v>0</v>
      </c>
      <c r="BB246" s="5">
        <f t="shared" si="142"/>
        <v>-26.997680672584448</v>
      </c>
      <c r="BC246" s="5">
        <f t="shared" si="143"/>
        <v>-97.870352554392966</v>
      </c>
      <c r="BD246" s="5">
        <f t="shared" si="196"/>
        <v>82.129647445607034</v>
      </c>
      <c r="BE246" s="41"/>
      <c r="BF246" s="40">
        <f t="shared" si="197"/>
        <v>-27</v>
      </c>
      <c r="BG246" s="40">
        <f t="shared" si="198"/>
        <v>-98</v>
      </c>
      <c r="BH246" s="40">
        <f t="shared" si="199"/>
        <v>82</v>
      </c>
      <c r="BL246" s="26">
        <f t="shared" si="136"/>
        <v>-1.8978179131744183E-4</v>
      </c>
      <c r="BM246" s="26">
        <f t="shared" si="137"/>
        <v>-0.37875307374927208</v>
      </c>
      <c r="BO246" s="238" t="str">
        <f t="shared" si="144"/>
        <v>26302.6799189538i</v>
      </c>
      <c r="BP246" s="238" t="str">
        <f t="shared" si="145"/>
        <v>0.99727090221042-0.0523366657213953i</v>
      </c>
      <c r="BQ246" s="238">
        <f t="shared" si="146"/>
        <v>-1.1792416001324212E-2</v>
      </c>
      <c r="BR246" s="238">
        <f t="shared" si="147"/>
        <v>-3.0041202199481032</v>
      </c>
    </row>
    <row r="247" spans="22:70" x14ac:dyDescent="0.3">
      <c r="V247" s="24">
        <v>3.43</v>
      </c>
      <c r="W247" s="32">
        <f t="shared" si="174"/>
        <v>26915.348039269185</v>
      </c>
      <c r="X247" s="25">
        <f t="shared" si="138"/>
        <v>31.450501351730402</v>
      </c>
      <c r="Y247" s="26">
        <f t="shared" si="175"/>
        <v>-30.30082205602621</v>
      </c>
      <c r="Z247" s="26">
        <f t="shared" si="176"/>
        <v>-88.249552494569087</v>
      </c>
      <c r="AA247" s="26">
        <f t="shared" si="177"/>
        <v>2.5334951233374581E-2</v>
      </c>
      <c r="AB247" s="26">
        <f t="shared" si="178"/>
        <v>-4.3740059351386247</v>
      </c>
      <c r="AC247" s="26">
        <f t="shared" si="179"/>
        <v>6.0115491730121305E-5</v>
      </c>
      <c r="AD247" s="26">
        <f t="shared" si="180"/>
        <v>0.21316857290068469</v>
      </c>
      <c r="AE247" s="26">
        <f t="shared" si="181"/>
        <v>1.1750743624292972</v>
      </c>
      <c r="AF247" s="26">
        <f t="shared" si="182"/>
        <v>-92.410389856807029</v>
      </c>
      <c r="AG247" s="26">
        <f t="shared" si="131"/>
        <v>64.037843837695164</v>
      </c>
      <c r="AH247" s="26">
        <f t="shared" si="183"/>
        <v>-128.91459219563532</v>
      </c>
      <c r="AI247" s="26">
        <f t="shared" si="184"/>
        <v>-89.999979469807442</v>
      </c>
      <c r="AJ247" s="26">
        <f t="shared" si="185"/>
        <v>36.518469331846482</v>
      </c>
      <c r="AK247" s="26">
        <f t="shared" si="186"/>
        <v>89.144509280171775</v>
      </c>
      <c r="AL247" s="27">
        <f t="shared" si="187"/>
        <v>-4.4712009881438079E-4</v>
      </c>
      <c r="AM247" s="26">
        <f t="shared" si="188"/>
        <v>-0.58135156649947073</v>
      </c>
      <c r="AN247" s="26">
        <f t="shared" si="132"/>
        <v>-8.185052537521911E-4</v>
      </c>
      <c r="AO247" s="26">
        <f t="shared" si="133"/>
        <v>-0.78656459061710204</v>
      </c>
      <c r="AP247" s="26">
        <f t="shared" si="139"/>
        <v>-28.359544651446242</v>
      </c>
      <c r="AQ247" s="26">
        <f t="shared" si="140"/>
        <v>-2.2233863467522403</v>
      </c>
      <c r="AR247" s="25">
        <f t="shared" si="134"/>
        <v>18.562359853877492</v>
      </c>
      <c r="AS247" s="25">
        <f t="shared" si="135"/>
        <v>-26.843517049310353</v>
      </c>
      <c r="AT247" s="56">
        <f t="shared" si="141"/>
        <v>-27.184470289016947</v>
      </c>
      <c r="AU247" s="57">
        <f t="shared" si="189"/>
        <v>-94.633776203559265</v>
      </c>
      <c r="AV247" s="26">
        <f t="shared" si="190"/>
        <v>3.1461858619829554E-9</v>
      </c>
      <c r="AW247" s="26">
        <f t="shared" si="191"/>
        <v>1.5421358464034471E-3</v>
      </c>
      <c r="AX247" s="27">
        <f t="shared" si="192"/>
        <v>-3.1461858631225605E-9</v>
      </c>
      <c r="AY247" s="26">
        <f t="shared" si="193"/>
        <v>-1.5421358464034471E-3</v>
      </c>
      <c r="AZ247" s="28">
        <f t="shared" si="194"/>
        <v>-1.1396050755530811E-18</v>
      </c>
      <c r="BA247" s="29">
        <f t="shared" si="195"/>
        <v>0</v>
      </c>
      <c r="BB247" s="5">
        <f t="shared" si="142"/>
        <v>-27.197016400949124</v>
      </c>
      <c r="BC247" s="5">
        <f t="shared" si="143"/>
        <v>-98.095316329258793</v>
      </c>
      <c r="BD247" s="5">
        <f t="shared" si="196"/>
        <v>81.904683670741207</v>
      </c>
      <c r="BE247" s="31"/>
      <c r="BF247" s="40">
        <f t="shared" si="197"/>
        <v>-27</v>
      </c>
      <c r="BG247" s="40">
        <f t="shared" si="198"/>
        <v>-98</v>
      </c>
      <c r="BH247" s="40">
        <f t="shared" si="199"/>
        <v>82</v>
      </c>
      <c r="BL247" s="26">
        <f t="shared" si="136"/>
        <v>-1.9872572695758619E-4</v>
      </c>
      <c r="BM247" s="26">
        <f t="shared" si="137"/>
        <v>-0.38757510011112761</v>
      </c>
      <c r="BO247" s="238" t="str">
        <f t="shared" si="144"/>
        <v>26915.3480392692i</v>
      </c>
      <c r="BP247" s="238" t="str">
        <f t="shared" si="145"/>
        <v>0.997142648933537-0.0535489000023146i</v>
      </c>
      <c r="BQ247" s="238">
        <f t="shared" si="146"/>
        <v>-1.2347386205221765E-2</v>
      </c>
      <c r="BR247" s="238">
        <f t="shared" si="147"/>
        <v>-3.0739650255884077</v>
      </c>
    </row>
    <row r="248" spans="22:70" x14ac:dyDescent="0.3">
      <c r="V248" s="24">
        <v>3.44</v>
      </c>
      <c r="W248" s="32">
        <f t="shared" si="174"/>
        <v>27542.28703338169</v>
      </c>
      <c r="X248" s="25">
        <f t="shared" si="138"/>
        <v>31.450501351730402</v>
      </c>
      <c r="Y248" s="26">
        <f t="shared" si="175"/>
        <v>-30.500639668436055</v>
      </c>
      <c r="Z248" s="26">
        <f t="shared" si="176"/>
        <v>-88.289373594961006</v>
      </c>
      <c r="AA248" s="26">
        <f t="shared" si="177"/>
        <v>2.6525311663434036E-2</v>
      </c>
      <c r="AB248" s="26">
        <f t="shared" si="178"/>
        <v>-4.4754803817152142</v>
      </c>
      <c r="AC248" s="26">
        <f t="shared" si="179"/>
        <v>6.294862703870844E-5</v>
      </c>
      <c r="AD248" s="26">
        <f t="shared" si="180"/>
        <v>0.2181338593902018</v>
      </c>
      <c r="AE248" s="26">
        <f t="shared" si="181"/>
        <v>0.9764499435848204</v>
      </c>
      <c r="AF248" s="26">
        <f t="shared" si="182"/>
        <v>-92.546720117286014</v>
      </c>
      <c r="AG248" s="26">
        <f t="shared" si="131"/>
        <v>64.037843837695164</v>
      </c>
      <c r="AH248" s="26">
        <f t="shared" si="183"/>
        <v>-129.11459219563528</v>
      </c>
      <c r="AI248" s="26">
        <f t="shared" si="184"/>
        <v>-89.999979937131684</v>
      </c>
      <c r="AJ248" s="26">
        <f t="shared" si="185"/>
        <v>36.718425758228967</v>
      </c>
      <c r="AK248" s="26">
        <f t="shared" si="186"/>
        <v>89.16397983034021</v>
      </c>
      <c r="AL248" s="27">
        <f t="shared" si="187"/>
        <v>-4.6819108407443564E-4</v>
      </c>
      <c r="AM248" s="26">
        <f t="shared" si="188"/>
        <v>-0.59489202194223789</v>
      </c>
      <c r="AN248" s="26">
        <f t="shared" si="132"/>
        <v>-8.570764118115417E-4</v>
      </c>
      <c r="AO248" s="26">
        <f t="shared" si="133"/>
        <v>-0.80488365067543355</v>
      </c>
      <c r="AP248" s="26">
        <f t="shared" si="139"/>
        <v>-28.359647867207038</v>
      </c>
      <c r="AQ248" s="26">
        <f t="shared" si="140"/>
        <v>-2.2357757794091455</v>
      </c>
      <c r="AR248" s="25">
        <f t="shared" si="134"/>
        <v>18.562359853877492</v>
      </c>
      <c r="AS248" s="25">
        <f t="shared" si="135"/>
        <v>-26.843517049310353</v>
      </c>
      <c r="AT248" s="56">
        <f t="shared" si="141"/>
        <v>-27.383197923622216</v>
      </c>
      <c r="AU248" s="57">
        <f t="shared" si="189"/>
        <v>-94.782495896695167</v>
      </c>
      <c r="AV248" s="26">
        <f t="shared" si="190"/>
        <v>3.2944608531852154E-9</v>
      </c>
      <c r="AW248" s="26">
        <f t="shared" si="191"/>
        <v>1.5780568047516373E-3</v>
      </c>
      <c r="AX248" s="27">
        <f t="shared" si="192"/>
        <v>-3.2944608544347672E-9</v>
      </c>
      <c r="AY248" s="26">
        <f t="shared" si="193"/>
        <v>-1.5780568047516373E-3</v>
      </c>
      <c r="AZ248" s="28">
        <f t="shared" si="194"/>
        <v>-1.2495518546220982E-18</v>
      </c>
      <c r="BA248" s="29">
        <f t="shared" si="195"/>
        <v>0</v>
      </c>
      <c r="BB248" s="5">
        <f t="shared" si="142"/>
        <v>-27.396334450135271</v>
      </c>
      <c r="BC248" s="5">
        <f t="shared" si="143"/>
        <v>-98.324525935397631</v>
      </c>
      <c r="BD248" s="5">
        <f t="shared" si="196"/>
        <v>81.675474064602369</v>
      </c>
      <c r="BE248" s="31"/>
      <c r="BF248" s="40">
        <f t="shared" si="197"/>
        <v>-27</v>
      </c>
      <c r="BG248" s="40">
        <f t="shared" si="198"/>
        <v>-98</v>
      </c>
      <c r="BH248" s="40">
        <f t="shared" si="199"/>
        <v>82</v>
      </c>
      <c r="BL248" s="26">
        <f t="shared" si="136"/>
        <v>-2.0809115755452098E-4</v>
      </c>
      <c r="BM248" s="26">
        <f t="shared" si="137"/>
        <v>-0.39660259883713195</v>
      </c>
      <c r="BO248" s="238" t="str">
        <f t="shared" si="144"/>
        <v>27542.2870333817i</v>
      </c>
      <c r="BP248" s="238" t="str">
        <f t="shared" si="145"/>
        <v>0.997008386389215-0.054788883338827i</v>
      </c>
      <c r="BQ248" s="238">
        <f t="shared" si="146"/>
        <v>-1.29284353555E-2</v>
      </c>
      <c r="BR248" s="238">
        <f t="shared" si="147"/>
        <v>-3.1454274398653279</v>
      </c>
    </row>
    <row r="249" spans="22:70" x14ac:dyDescent="0.3">
      <c r="V249" s="24">
        <v>3.45</v>
      </c>
      <c r="W249" s="30">
        <f t="shared" si="174"/>
        <v>28183.829312644561</v>
      </c>
      <c r="X249" s="25">
        <f t="shared" si="138"/>
        <v>31.450501351730402</v>
      </c>
      <c r="Y249" s="26">
        <f t="shared" si="175"/>
        <v>-30.700465482489125</v>
      </c>
      <c r="Z249" s="26">
        <f t="shared" si="176"/>
        <v>-88.328289853861861</v>
      </c>
      <c r="AA249" s="26">
        <f t="shared" si="177"/>
        <v>2.7771422457378223E-2</v>
      </c>
      <c r="AB249" s="26">
        <f t="shared" si="178"/>
        <v>-4.5792893508723882</v>
      </c>
      <c r="AC249" s="26">
        <f t="shared" si="179"/>
        <v>6.5915281919079967E-5</v>
      </c>
      <c r="AD249" s="26">
        <f t="shared" si="180"/>
        <v>0.22321479886721654</v>
      </c>
      <c r="AE249" s="26">
        <f t="shared" si="181"/>
        <v>0.77787320698057405</v>
      </c>
      <c r="AF249" s="26">
        <f t="shared" si="182"/>
        <v>-92.684364405867029</v>
      </c>
      <c r="AG249" s="26">
        <f t="shared" si="131"/>
        <v>64.037843837695164</v>
      </c>
      <c r="AH249" s="26">
        <f t="shared" si="183"/>
        <v>-129.31459219563527</v>
      </c>
      <c r="AI249" s="26">
        <f t="shared" si="184"/>
        <v>-89.999980393818319</v>
      </c>
      <c r="AJ249" s="26">
        <f t="shared" si="185"/>
        <v>36.918384145339175</v>
      </c>
      <c r="AK249" s="26">
        <f t="shared" si="186"/>
        <v>89.183007363271656</v>
      </c>
      <c r="AL249" s="27">
        <f t="shared" si="187"/>
        <v>-4.9025500470697135E-4</v>
      </c>
      <c r="AM249" s="26">
        <f t="shared" si="188"/>
        <v>-0.60874780630595138</v>
      </c>
      <c r="AN249" s="26">
        <f t="shared" si="132"/>
        <v>-8.9746500538807048E-4</v>
      </c>
      <c r="AO249" s="26">
        <f t="shared" si="133"/>
        <v>-0.82362924606428078</v>
      </c>
      <c r="AP249" s="26">
        <f t="shared" si="139"/>
        <v>-28.359751932611026</v>
      </c>
      <c r="AQ249" s="26">
        <f t="shared" si="140"/>
        <v>-2.2493500829168953</v>
      </c>
      <c r="AR249" s="25">
        <f t="shared" si="134"/>
        <v>18.562359853877492</v>
      </c>
      <c r="AS249" s="25">
        <f t="shared" si="135"/>
        <v>-26.843517049310353</v>
      </c>
      <c r="AT249" s="56">
        <f t="shared" si="141"/>
        <v>-27.581878725630453</v>
      </c>
      <c r="AU249" s="57">
        <f t="shared" si="189"/>
        <v>-94.93371448878392</v>
      </c>
      <c r="AV249" s="26">
        <f t="shared" si="190"/>
        <v>3.4497233612048171E-9</v>
      </c>
      <c r="AW249" s="26">
        <f t="shared" si="191"/>
        <v>1.6148144697040649E-3</v>
      </c>
      <c r="AX249" s="27">
        <f t="shared" si="192"/>
        <v>-3.4497233625749227E-9</v>
      </c>
      <c r="AY249" s="26">
        <f t="shared" si="193"/>
        <v>-1.6148144697040649E-3</v>
      </c>
      <c r="AZ249" s="28">
        <f t="shared" si="194"/>
        <v>-1.3701055706858827E-18</v>
      </c>
      <c r="BA249" s="29">
        <f t="shared" si="195"/>
        <v>0</v>
      </c>
      <c r="BB249" s="5">
        <f t="shared" si="142"/>
        <v>-27.595633408781733</v>
      </c>
      <c r="BC249" s="5">
        <f t="shared" si="143"/>
        <v>-98.558099323684786</v>
      </c>
      <c r="BD249" s="5">
        <f t="shared" si="196"/>
        <v>81.441900676315214</v>
      </c>
      <c r="BE249" s="41"/>
      <c r="BF249" s="40">
        <f t="shared" si="197"/>
        <v>-28</v>
      </c>
      <c r="BG249" s="40">
        <f t="shared" si="198"/>
        <v>-99</v>
      </c>
      <c r="BH249" s="40">
        <f t="shared" si="199"/>
        <v>81</v>
      </c>
      <c r="BL249" s="26">
        <f t="shared" si="136"/>
        <v>-2.1789794565469874E-4</v>
      </c>
      <c r="BM249" s="26">
        <f t="shared" si="137"/>
        <v>-0.40584035463271062</v>
      </c>
      <c r="BO249" s="238" t="str">
        <f t="shared" si="144"/>
        <v>28183.8293126446i</v>
      </c>
      <c r="BP249" s="238" t="str">
        <f t="shared" si="145"/>
        <v>0.996867834742571-0.0560572274563618i</v>
      </c>
      <c r="BQ249" s="238">
        <f t="shared" si="146"/>
        <v>-1.3536785205625257E-2</v>
      </c>
      <c r="BR249" s="238">
        <f t="shared" si="147"/>
        <v>-3.2185444802681498</v>
      </c>
    </row>
    <row r="250" spans="22:70" x14ac:dyDescent="0.3">
      <c r="V250" s="24">
        <v>3.46</v>
      </c>
      <c r="W250" s="32">
        <f t="shared" si="174"/>
        <v>28840.315031266076</v>
      </c>
      <c r="X250" s="25">
        <f t="shared" si="138"/>
        <v>31.450501351730402</v>
      </c>
      <c r="Y250" s="26">
        <f t="shared" si="175"/>
        <v>-30.900299129679322</v>
      </c>
      <c r="Z250" s="26">
        <f t="shared" si="176"/>
        <v>-88.366321761477479</v>
      </c>
      <c r="AA250" s="26">
        <f t="shared" si="177"/>
        <v>2.9075877540693261E-2</v>
      </c>
      <c r="AB250" s="26">
        <f t="shared" si="178"/>
        <v>-4.6854851558307287</v>
      </c>
      <c r="AC250" s="26">
        <f t="shared" si="179"/>
        <v>6.9021748766372732E-5</v>
      </c>
      <c r="AD250" s="26">
        <f t="shared" si="180"/>
        <v>0.22841408499325871</v>
      </c>
      <c r="AE250" s="26">
        <f t="shared" si="181"/>
        <v>0.57934712134053989</v>
      </c>
      <c r="AF250" s="26">
        <f t="shared" si="182"/>
        <v>-92.823392832314951</v>
      </c>
      <c r="AG250" s="26">
        <f t="shared" si="131"/>
        <v>64.037843837695164</v>
      </c>
      <c r="AH250" s="26">
        <f t="shared" si="183"/>
        <v>-129.51459219563526</v>
      </c>
      <c r="AI250" s="26">
        <f t="shared" si="184"/>
        <v>-89.999980840109515</v>
      </c>
      <c r="AJ250" s="26">
        <f t="shared" si="185"/>
        <v>37.118344404965733</v>
      </c>
      <c r="AK250" s="26">
        <f t="shared" si="186"/>
        <v>89.201601950818556</v>
      </c>
      <c r="AL250" s="27">
        <f t="shared" si="187"/>
        <v>-5.1335864574012283E-4</v>
      </c>
      <c r="AM250" s="26">
        <f t="shared" si="188"/>
        <v>-0.62292625962472781</v>
      </c>
      <c r="AN250" s="26">
        <f t="shared" si="132"/>
        <v>-9.3975665216571328E-4</v>
      </c>
      <c r="AO250" s="26">
        <f t="shared" si="133"/>
        <v>-0.8428112998847419</v>
      </c>
      <c r="AP250" s="26">
        <f t="shared" si="139"/>
        <v>-28.359857068272269</v>
      </c>
      <c r="AQ250" s="26">
        <f t="shared" si="140"/>
        <v>-2.2641164488004284</v>
      </c>
      <c r="AR250" s="25">
        <f t="shared" si="134"/>
        <v>18.562359853877492</v>
      </c>
      <c r="AS250" s="25">
        <f t="shared" si="135"/>
        <v>-26.843517049310353</v>
      </c>
      <c r="AT250" s="56">
        <f t="shared" si="141"/>
        <v>-27.78050994693173</v>
      </c>
      <c r="AU250" s="57">
        <f t="shared" si="189"/>
        <v>-95.087509281115373</v>
      </c>
      <c r="AV250" s="26">
        <f t="shared" si="190"/>
        <v>3.6123031860348092E-9</v>
      </c>
      <c r="AW250" s="26">
        <f t="shared" si="191"/>
        <v>1.6524283306611116E-3</v>
      </c>
      <c r="AX250" s="27">
        <f t="shared" si="192"/>
        <v>-3.6123031875370999E-9</v>
      </c>
      <c r="AY250" s="26">
        <f t="shared" si="193"/>
        <v>-1.6524283306611116E-3</v>
      </c>
      <c r="AZ250" s="28">
        <f t="shared" si="194"/>
        <v>-1.5022906869330816E-18</v>
      </c>
      <c r="BA250" s="29">
        <f t="shared" si="195"/>
        <v>0</v>
      </c>
      <c r="BB250" s="5">
        <f t="shared" si="142"/>
        <v>-27.794911828208036</v>
      </c>
      <c r="BC250" s="5">
        <f t="shared" si="143"/>
        <v>-98.796156524222582</v>
      </c>
      <c r="BD250" s="5">
        <f t="shared" si="196"/>
        <v>81.203843475777418</v>
      </c>
      <c r="BE250" s="31"/>
      <c r="BF250" s="40">
        <f t="shared" si="197"/>
        <v>-28</v>
      </c>
      <c r="BG250" s="40">
        <f t="shared" si="198"/>
        <v>-99</v>
      </c>
      <c r="BH250" s="40">
        <f t="shared" si="199"/>
        <v>81</v>
      </c>
      <c r="BL250" s="26">
        <f t="shared" si="136"/>
        <v>-2.281668897019591E-4</v>
      </c>
      <c r="BM250" s="26">
        <f t="shared" si="137"/>
        <v>-0.41529326355608498</v>
      </c>
      <c r="BO250" s="238" t="str">
        <f t="shared" si="144"/>
        <v>28840.3150312661i</v>
      </c>
      <c r="BP250" s="238" t="str">
        <f t="shared" si="145"/>
        <v>0.996720701293668-0.0573545558806242i</v>
      </c>
      <c r="BQ250" s="238">
        <f t="shared" si="146"/>
        <v>-1.4173714386603514E-2</v>
      </c>
      <c r="BR250" s="238">
        <f t="shared" si="147"/>
        <v>-3.2933539795511257</v>
      </c>
    </row>
    <row r="251" spans="22:70" x14ac:dyDescent="0.3">
      <c r="V251" s="24">
        <v>3.47</v>
      </c>
      <c r="W251" s="32">
        <f t="shared" si="174"/>
        <v>29512.092266663898</v>
      </c>
      <c r="X251" s="25">
        <f t="shared" si="138"/>
        <v>31.450501351730402</v>
      </c>
      <c r="Y251" s="26">
        <f t="shared" si="175"/>
        <v>-31.100140258030805</v>
      </c>
      <c r="Z251" s="26">
        <f t="shared" si="176"/>
        <v>-88.403489348695089</v>
      </c>
      <c r="AA251" s="26">
        <f t="shared" si="177"/>
        <v>3.0441389886373779E-2</v>
      </c>
      <c r="AB251" s="26">
        <f t="shared" si="178"/>
        <v>-4.7941211828373911</v>
      </c>
      <c r="AC251" s="26">
        <f t="shared" si="179"/>
        <v>7.227461650189735E-5</v>
      </c>
      <c r="AD251" s="26">
        <f t="shared" si="180"/>
        <v>0.23373447415594439</v>
      </c>
      <c r="AE251" s="26">
        <f t="shared" si="181"/>
        <v>0.38087475820247257</v>
      </c>
      <c r="AF251" s="26">
        <f t="shared" si="182"/>
        <v>-92.963876057376538</v>
      </c>
      <c r="AG251" s="26">
        <f t="shared" si="131"/>
        <v>64.037843837695164</v>
      </c>
      <c r="AH251" s="26">
        <f t="shared" si="183"/>
        <v>-129.71459219563522</v>
      </c>
      <c r="AI251" s="26">
        <f t="shared" si="184"/>
        <v>-89.999981276241868</v>
      </c>
      <c r="AJ251" s="26">
        <f t="shared" si="185"/>
        <v>37.318306452864263</v>
      </c>
      <c r="AK251" s="26">
        <f t="shared" si="186"/>
        <v>89.219773436400686</v>
      </c>
      <c r="AL251" s="27">
        <f t="shared" si="187"/>
        <v>-5.3755099609854255E-4</v>
      </c>
      <c r="AM251" s="26">
        <f t="shared" si="188"/>
        <v>-0.63743489255225916</v>
      </c>
      <c r="AN251" s="26">
        <f t="shared" si="132"/>
        <v>-9.8404100144655507E-4</v>
      </c>
      <c r="AO251" s="26">
        <f t="shared" si="133"/>
        <v>-0.86243996550572266</v>
      </c>
      <c r="AP251" s="26">
        <f t="shared" si="139"/>
        <v>-28.359963497073338</v>
      </c>
      <c r="AQ251" s="26">
        <f t="shared" si="140"/>
        <v>-2.280082697899164</v>
      </c>
      <c r="AR251" s="25">
        <f t="shared" si="134"/>
        <v>18.562359853877492</v>
      </c>
      <c r="AS251" s="25">
        <f t="shared" si="135"/>
        <v>-26.843517049310353</v>
      </c>
      <c r="AT251" s="56">
        <f t="shared" si="141"/>
        <v>-27.979088738870864</v>
      </c>
      <c r="AU251" s="57">
        <f t="shared" si="189"/>
        <v>-95.243958755275699</v>
      </c>
      <c r="AV251" s="26">
        <f t="shared" si="190"/>
        <v>3.7825455569076577E-9</v>
      </c>
      <c r="AW251" s="26">
        <f t="shared" si="191"/>
        <v>1.6909183309896073E-3</v>
      </c>
      <c r="AX251" s="27">
        <f t="shared" si="192"/>
        <v>-3.7825455585548869E-9</v>
      </c>
      <c r="AY251" s="26">
        <f t="shared" si="193"/>
        <v>-1.6909183309896073E-3</v>
      </c>
      <c r="AZ251" s="28">
        <f t="shared" si="194"/>
        <v>-1.6472292738646231E-18</v>
      </c>
      <c r="BA251" s="29">
        <f t="shared" si="195"/>
        <v>0</v>
      </c>
      <c r="BB251" s="5">
        <f t="shared" si="142"/>
        <v>-27.994168219659379</v>
      </c>
      <c r="BC251" s="5">
        <f t="shared" si="143"/>
        <v>-99.038819692283312</v>
      </c>
      <c r="BD251" s="5">
        <f t="shared" si="196"/>
        <v>80.961180307716688</v>
      </c>
      <c r="BE251" s="31"/>
      <c r="BF251" s="40">
        <f t="shared" si="197"/>
        <v>-28</v>
      </c>
      <c r="BG251" s="40">
        <f t="shared" si="198"/>
        <v>-99</v>
      </c>
      <c r="BH251" s="40">
        <f t="shared" si="199"/>
        <v>81</v>
      </c>
      <c r="BL251" s="26">
        <f t="shared" si="136"/>
        <v>-2.3891976814776185E-4</v>
      </c>
      <c r="BM251" s="26">
        <f t="shared" si="137"/>
        <v>-0.42496633560505431</v>
      </c>
      <c r="BO251" s="238" t="str">
        <f t="shared" si="144"/>
        <v>29512.0922666639i</v>
      </c>
      <c r="BP251" s="238" t="str">
        <f t="shared" si="145"/>
        <v>0.996566679902039-0.0586815040407609i</v>
      </c>
      <c r="BQ251" s="238">
        <f t="shared" si="146"/>
        <v>-1.4840561020367106E-2</v>
      </c>
      <c r="BR251" s="238">
        <f t="shared" si="147"/>
        <v>-3.3698946014025655</v>
      </c>
    </row>
    <row r="252" spans="22:70" x14ac:dyDescent="0.3">
      <c r="V252" s="24">
        <v>3.48</v>
      </c>
      <c r="W252" s="30">
        <f t="shared" si="174"/>
        <v>30199.517204020176</v>
      </c>
      <c r="X252" s="25">
        <f t="shared" si="138"/>
        <v>31.450501351730402</v>
      </c>
      <c r="Y252" s="26">
        <f t="shared" si="175"/>
        <v>-31.299988531358839</v>
      </c>
      <c r="Z252" s="26">
        <f t="shared" si="176"/>
        <v>-88.439812197066587</v>
      </c>
      <c r="AA252" s="26">
        <f t="shared" si="177"/>
        <v>3.1870796821440062E-2</v>
      </c>
      <c r="AB252" s="26">
        <f t="shared" si="178"/>
        <v>-4.9052519060151285</v>
      </c>
      <c r="AC252" s="26">
        <f t="shared" si="179"/>
        <v>7.5680784559933547E-5</v>
      </c>
      <c r="AD252" s="26">
        <f t="shared" si="180"/>
        <v>0.23917878692881242</v>
      </c>
      <c r="AE252" s="26">
        <f t="shared" si="181"/>
        <v>0.18245929797756355</v>
      </c>
      <c r="AF252" s="26">
        <f t="shared" si="182"/>
        <v>-93.105885316152893</v>
      </c>
      <c r="AG252" s="26">
        <f t="shared" si="131"/>
        <v>64.037843837695164</v>
      </c>
      <c r="AH252" s="26">
        <f t="shared" si="183"/>
        <v>-129.91459219563521</v>
      </c>
      <c r="AI252" s="26">
        <f t="shared" si="184"/>
        <v>-89.999981702446632</v>
      </c>
      <c r="AJ252" s="26">
        <f t="shared" si="185"/>
        <v>37.518270208579125</v>
      </c>
      <c r="AK252" s="26">
        <f t="shared" si="186"/>
        <v>89.237531440149539</v>
      </c>
      <c r="AL252" s="27">
        <f t="shared" si="187"/>
        <v>-5.6288335236374379E-4</v>
      </c>
      <c r="AM252" s="26">
        <f t="shared" si="188"/>
        <v>-0.65228139031090115</v>
      </c>
      <c r="AN252" s="26">
        <f t="shared" si="132"/>
        <v>-1.0304119238299186E-3</v>
      </c>
      <c r="AO252" s="26">
        <f t="shared" si="133"/>
        <v>-0.88252563186532362</v>
      </c>
      <c r="AP252" s="26">
        <f t="shared" si="139"/>
        <v>-28.360071444637111</v>
      </c>
      <c r="AQ252" s="26">
        <f t="shared" si="140"/>
        <v>-2.2972572844733188</v>
      </c>
      <c r="AR252" s="25">
        <f t="shared" si="134"/>
        <v>18.562359853877492</v>
      </c>
      <c r="AS252" s="25">
        <f t="shared" si="135"/>
        <v>-26.843517049310353</v>
      </c>
      <c r="AT252" s="56">
        <f t="shared" si="141"/>
        <v>-28.177612146659548</v>
      </c>
      <c r="AU252" s="57">
        <f t="shared" si="189"/>
        <v>-95.403142600626211</v>
      </c>
      <c r="AV252" s="26">
        <f t="shared" si="190"/>
        <v>3.9608130609501696E-9</v>
      </c>
      <c r="AW252" s="26">
        <f t="shared" si="191"/>
        <v>1.7303048785970573E-3</v>
      </c>
      <c r="AX252" s="27">
        <f t="shared" si="192"/>
        <v>-3.9608130627563218E-9</v>
      </c>
      <c r="AY252" s="26">
        <f t="shared" si="193"/>
        <v>-1.7303048785970573E-3</v>
      </c>
      <c r="AZ252" s="28">
        <f t="shared" si="194"/>
        <v>-1.8061521762319861E-18</v>
      </c>
      <c r="BA252" s="29">
        <f t="shared" si="195"/>
        <v>0</v>
      </c>
      <c r="BB252" s="5">
        <f t="shared" si="142"/>
        <v>-28.193401051494941</v>
      </c>
      <c r="BC252" s="5">
        <f t="shared" si="143"/>
        <v>-99.286213154235838</v>
      </c>
      <c r="BD252" s="5">
        <f t="shared" si="196"/>
        <v>80.713786845764162</v>
      </c>
      <c r="BE252" s="41"/>
      <c r="BF252" s="40">
        <f t="shared" si="197"/>
        <v>-28</v>
      </c>
      <c r="BG252" s="40">
        <f t="shared" si="198"/>
        <v>-99</v>
      </c>
      <c r="BH252" s="40">
        <f t="shared" si="199"/>
        <v>81</v>
      </c>
      <c r="BL252" s="26">
        <f t="shared" si="136"/>
        <v>-2.5017938560842925E-4</v>
      </c>
      <c r="BM252" s="26">
        <f t="shared" si="137"/>
        <v>-0.43486469736353234</v>
      </c>
      <c r="BO252" s="238" t="str">
        <f t="shared" si="144"/>
        <v>30199.5172040202i</v>
      </c>
      <c r="BP252" s="238" t="str">
        <f t="shared" si="145"/>
        <v>0.996405450387028-0.0600387193630618i</v>
      </c>
      <c r="BQ252" s="238">
        <f t="shared" si="146"/>
        <v>-1.5538725449784492E-2</v>
      </c>
      <c r="BR252" s="238">
        <f t="shared" si="147"/>
        <v>-3.4482058562460893</v>
      </c>
    </row>
    <row r="253" spans="22:70" x14ac:dyDescent="0.3">
      <c r="V253" s="24">
        <v>3.49</v>
      </c>
      <c r="W253" s="32">
        <f t="shared" si="174"/>
        <v>30902.954325135921</v>
      </c>
      <c r="X253" s="25">
        <f t="shared" si="138"/>
        <v>31.450501351730402</v>
      </c>
      <c r="Y253" s="26">
        <f t="shared" si="175"/>
        <v>-31.499843628563568</v>
      </c>
      <c r="Z253" s="26">
        <f t="shared" si="176"/>
        <v>-88.475309448595837</v>
      </c>
      <c r="AA253" s="26">
        <f t="shared" si="177"/>
        <v>3.3367065554911396E-2</v>
      </c>
      <c r="AB253" s="26">
        <f t="shared" si="178"/>
        <v>-5.0189329018630673</v>
      </c>
      <c r="AC253" s="26">
        <f t="shared" si="179"/>
        <v>7.9247477510814129E-5</v>
      </c>
      <c r="AD253" s="26">
        <f t="shared" si="180"/>
        <v>0.24474990956507892</v>
      </c>
      <c r="AE253" s="26">
        <f t="shared" si="181"/>
        <v>-1.589596380074329E-2</v>
      </c>
      <c r="AF253" s="26">
        <f t="shared" si="182"/>
        <v>-93.249492440893832</v>
      </c>
      <c r="AG253" s="26">
        <f t="shared" si="131"/>
        <v>64.037843837695164</v>
      </c>
      <c r="AH253" s="26">
        <f t="shared" si="183"/>
        <v>-130.11459219563517</v>
      </c>
      <c r="AI253" s="26">
        <f t="shared" si="184"/>
        <v>-89.999982118949802</v>
      </c>
      <c r="AJ253" s="26">
        <f t="shared" si="185"/>
        <v>37.718235595273171</v>
      </c>
      <c r="AK253" s="26">
        <f t="shared" si="186"/>
        <v>89.254885363939238</v>
      </c>
      <c r="AL253" s="27">
        <f t="shared" si="187"/>
        <v>-5.8940942742706645E-4</v>
      </c>
      <c r="AM253" s="26">
        <f t="shared" si="188"/>
        <v>-0.66747361673096017</v>
      </c>
      <c r="AN253" s="26">
        <f t="shared" si="132"/>
        <v>-1.078967709799105E-3</v>
      </c>
      <c r="AO253" s="26">
        <f t="shared" si="133"/>
        <v>-0.90307892889127761</v>
      </c>
      <c r="AP253" s="26">
        <f t="shared" si="139"/>
        <v>-28.360181139804059</v>
      </c>
      <c r="AQ253" s="26">
        <f t="shared" si="140"/>
        <v>-2.3156493006328023</v>
      </c>
      <c r="AR253" s="25">
        <f t="shared" si="134"/>
        <v>18.562359853877492</v>
      </c>
      <c r="AS253" s="25">
        <f t="shared" si="135"/>
        <v>-26.843517049310353</v>
      </c>
      <c r="AT253" s="56">
        <f t="shared" si="141"/>
        <v>-28.376077103604803</v>
      </c>
      <c r="AU253" s="57">
        <f t="shared" si="189"/>
        <v>-95.565141741526631</v>
      </c>
      <c r="AV253" s="26">
        <f t="shared" si="190"/>
        <v>4.1474798572186958E-9</v>
      </c>
      <c r="AW253" s="26">
        <f t="shared" si="191"/>
        <v>1.7706088567522019E-3</v>
      </c>
      <c r="AX253" s="27">
        <f t="shared" si="192"/>
        <v>-4.1474798591991018E-9</v>
      </c>
      <c r="AY253" s="26">
        <f t="shared" si="193"/>
        <v>-1.7706088567522019E-3</v>
      </c>
      <c r="AZ253" s="28">
        <f t="shared" si="194"/>
        <v>-1.980406044072407E-18</v>
      </c>
      <c r="BA253" s="29">
        <f t="shared" si="195"/>
        <v>0</v>
      </c>
      <c r="BB253" s="5">
        <f t="shared" si="142"/>
        <v>-28.392608746316412</v>
      </c>
      <c r="BC253" s="5">
        <f t="shared" si="143"/>
        <v>-99.538463453396986</v>
      </c>
      <c r="BD253" s="5">
        <f t="shared" si="196"/>
        <v>80.461536546603014</v>
      </c>
      <c r="BE253" s="31"/>
      <c r="BF253" s="40">
        <f t="shared" si="197"/>
        <v>-28</v>
      </c>
      <c r="BG253" s="40">
        <f t="shared" si="198"/>
        <v>-100</v>
      </c>
      <c r="BH253" s="40">
        <f t="shared" si="199"/>
        <v>80</v>
      </c>
      <c r="BL253" s="26">
        <f t="shared" si="136"/>
        <v>-2.619696212036002E-4</v>
      </c>
      <c r="BM253" s="26">
        <f t="shared" si="137"/>
        <v>-0.44499359470920119</v>
      </c>
      <c r="BO253" s="238" t="str">
        <f t="shared" si="144"/>
        <v>30902.9543251359i</v>
      </c>
      <c r="BP253" s="238" t="str">
        <f t="shared" si="145"/>
        <v>0.996236677903062-0.0614268613541794i</v>
      </c>
      <c r="BQ253" s="238">
        <f t="shared" si="146"/>
        <v>-1.6269673090406483E-2</v>
      </c>
      <c r="BR253" s="238">
        <f t="shared" si="147"/>
        <v>-3.5283281171611489</v>
      </c>
    </row>
    <row r="254" spans="22:70" x14ac:dyDescent="0.3">
      <c r="V254" s="24">
        <v>3.5000000000000102</v>
      </c>
      <c r="W254" s="32">
        <f t="shared" si="174"/>
        <v>31622.776601684531</v>
      </c>
      <c r="X254" s="25">
        <f t="shared" si="138"/>
        <v>31.450501351730402</v>
      </c>
      <c r="Y254" s="26">
        <f t="shared" si="175"/>
        <v>-31.69970524295524</v>
      </c>
      <c r="Z254" s="26">
        <f t="shared" si="176"/>
        <v>-88.509999815332463</v>
      </c>
      <c r="AA254" s="26">
        <f t="shared" si="177"/>
        <v>3.4933298934999822E-2</v>
      </c>
      <c r="AB254" s="26">
        <f t="shared" si="178"/>
        <v>-5.1352208633551664</v>
      </c>
      <c r="AC254" s="26">
        <f t="shared" si="179"/>
        <v>8.2982260380069312E-5</v>
      </c>
      <c r="AD254" s="26">
        <f t="shared" si="180"/>
        <v>0.25045079552609267</v>
      </c>
      <c r="AE254" s="26">
        <f t="shared" si="181"/>
        <v>-0.21418761002945766</v>
      </c>
      <c r="AF254" s="26">
        <f t="shared" si="182"/>
        <v>-93.394769883161544</v>
      </c>
      <c r="AG254" s="26">
        <f t="shared" si="131"/>
        <v>64.037843837695164</v>
      </c>
      <c r="AH254" s="26">
        <f t="shared" si="183"/>
        <v>-130.31459219563538</v>
      </c>
      <c r="AI254" s="26">
        <f t="shared" si="184"/>
        <v>-89.999982525972186</v>
      </c>
      <c r="AJ254" s="26">
        <f t="shared" si="185"/>
        <v>37.918202539565286</v>
      </c>
      <c r="AK254" s="26">
        <f t="shared" si="186"/>
        <v>89.271844396306449</v>
      </c>
      <c r="AL254" s="27">
        <f t="shared" si="187"/>
        <v>-6.1718546424348677E-4</v>
      </c>
      <c r="AM254" s="26">
        <f t="shared" si="188"/>
        <v>-0.68301961838214642</v>
      </c>
      <c r="AN254" s="26">
        <f t="shared" si="132"/>
        <v>-1.1298112776141455E-3</v>
      </c>
      <c r="AO254" s="26">
        <f t="shared" si="133"/>
        <v>-0.92411073304288949</v>
      </c>
      <c r="AP254" s="26">
        <f t="shared" si="139"/>
        <v>-28.360292815116793</v>
      </c>
      <c r="AQ254" s="26">
        <f t="shared" si="140"/>
        <v>-2.3352684810907731</v>
      </c>
      <c r="AR254" s="25">
        <f t="shared" si="134"/>
        <v>18.562359853877492</v>
      </c>
      <c r="AS254" s="25">
        <f t="shared" si="135"/>
        <v>-26.843517049310353</v>
      </c>
      <c r="AT254" s="56">
        <f t="shared" si="141"/>
        <v>-28.574480425146252</v>
      </c>
      <c r="AU254" s="57">
        <f t="shared" si="189"/>
        <v>-95.730038364252323</v>
      </c>
      <c r="AV254" s="26">
        <f t="shared" si="190"/>
        <v>4.342945177283647E-9</v>
      </c>
      <c r="AW254" s="26">
        <f t="shared" si="191"/>
        <v>1.8118516351576252E-3</v>
      </c>
      <c r="AX254" s="27">
        <f t="shared" si="192"/>
        <v>-4.3429451794551202E-9</v>
      </c>
      <c r="AY254" s="26">
        <f t="shared" si="193"/>
        <v>-1.8118516351576252E-3</v>
      </c>
      <c r="AZ254" s="28">
        <f t="shared" si="194"/>
        <v>-2.1714731850435806E-18</v>
      </c>
      <c r="BA254" s="29">
        <f t="shared" si="195"/>
        <v>0</v>
      </c>
      <c r="BB254" s="5">
        <f t="shared" si="142"/>
        <v>-28.591789678034278</v>
      </c>
      <c r="BC254" s="5">
        <f t="shared" si="143"/>
        <v>-99.795699395744521</v>
      </c>
      <c r="BD254" s="5">
        <f t="shared" si="196"/>
        <v>80.204300604255479</v>
      </c>
      <c r="BE254" s="31"/>
      <c r="BF254" s="40">
        <f t="shared" si="197"/>
        <v>-29</v>
      </c>
      <c r="BG254" s="40">
        <f t="shared" si="198"/>
        <v>-100</v>
      </c>
      <c r="BH254" s="40">
        <f t="shared" si="199"/>
        <v>80</v>
      </c>
      <c r="BL254" s="26">
        <f t="shared" si="136"/>
        <v>-2.7431547917636403E-4</v>
      </c>
      <c r="BM254" s="26">
        <f t="shared" si="137"/>
        <v>-0.45535839558366709</v>
      </c>
      <c r="BO254" s="238" t="str">
        <f t="shared" si="144"/>
        <v>31622.7766016845i</v>
      </c>
      <c r="BP254" s="238" t="str">
        <f t="shared" si="145"/>
        <v>0.996060012288989-0.0628466016727734i</v>
      </c>
      <c r="BQ254" s="238">
        <f t="shared" si="146"/>
        <v>-1.703493740884917E-2</v>
      </c>
      <c r="BR254" s="238">
        <f t="shared" si="147"/>
        <v>-3.610302635908524</v>
      </c>
    </row>
    <row r="255" spans="22:70" x14ac:dyDescent="0.3">
      <c r="V255" s="24">
        <v>3.51000000000001</v>
      </c>
      <c r="W255" s="30">
        <f t="shared" si="174"/>
        <v>32359.36569296358</v>
      </c>
      <c r="X255" s="25">
        <f t="shared" si="138"/>
        <v>31.450501351730402</v>
      </c>
      <c r="Y255" s="26">
        <f t="shared" si="175"/>
        <v>-31.899573081608608</v>
      </c>
      <c r="Z255" s="26">
        <f t="shared" si="176"/>
        <v>-88.543901588774531</v>
      </c>
      <c r="AA255" s="26">
        <f t="shared" si="177"/>
        <v>3.6572741443429591E-2</v>
      </c>
      <c r="AB255" s="26">
        <f t="shared" si="178"/>
        <v>-5.2541736135777146</v>
      </c>
      <c r="AC255" s="26">
        <f t="shared" si="179"/>
        <v>8.689305470218695E-5</v>
      </c>
      <c r="AD255" s="26">
        <f t="shared" si="180"/>
        <v>0.25628446704526503</v>
      </c>
      <c r="AE255" s="26">
        <f t="shared" si="181"/>
        <v>-0.41241209538007412</v>
      </c>
      <c r="AF255" s="26">
        <f t="shared" si="182"/>
        <v>-93.541790735306989</v>
      </c>
      <c r="AG255" s="26">
        <f t="shared" si="131"/>
        <v>64.037843837695164</v>
      </c>
      <c r="AH255" s="26">
        <f t="shared" si="183"/>
        <v>-130.51459219563534</v>
      </c>
      <c r="AI255" s="26">
        <f t="shared" si="184"/>
        <v>-89.999982923729618</v>
      </c>
      <c r="AJ255" s="26">
        <f t="shared" si="185"/>
        <v>38.118170971374255</v>
      </c>
      <c r="AK255" s="26">
        <f t="shared" si="186"/>
        <v>89.288417517261394</v>
      </c>
      <c r="AL255" s="27">
        <f t="shared" si="187"/>
        <v>-6.4627035494569253E-4</v>
      </c>
      <c r="AM255" s="26">
        <f t="shared" si="188"/>
        <v>-0.69892762879912773</v>
      </c>
      <c r="AN255" s="26">
        <f t="shared" si="132"/>
        <v>-1.1830503909882949E-3</v>
      </c>
      <c r="AO255" s="26">
        <f t="shared" si="133"/>
        <v>-0.94563217297686852</v>
      </c>
      <c r="AP255" s="26">
        <f t="shared" si="139"/>
        <v>-28.36040670731186</v>
      </c>
      <c r="AQ255" s="26">
        <f t="shared" si="140"/>
        <v>-2.356125208244221</v>
      </c>
      <c r="AR255" s="25">
        <f t="shared" si="134"/>
        <v>18.562359853877492</v>
      </c>
      <c r="AS255" s="25">
        <f t="shared" si="135"/>
        <v>-26.843517049310353</v>
      </c>
      <c r="AT255" s="56">
        <f t="shared" si="141"/>
        <v>-28.772818802691933</v>
      </c>
      <c r="AU255" s="57">
        <f t="shared" si="189"/>
        <v>-95.897915943551212</v>
      </c>
      <c r="AV255" s="26">
        <f t="shared" si="190"/>
        <v>4.5476217532998995E-9</v>
      </c>
      <c r="AW255" s="26">
        <f t="shared" si="191"/>
        <v>1.8540550812800971E-3</v>
      </c>
      <c r="AX255" s="27">
        <f t="shared" si="192"/>
        <v>-4.5476217556808728E-9</v>
      </c>
      <c r="AY255" s="26">
        <f t="shared" si="193"/>
        <v>-1.8540550812800971E-3</v>
      </c>
      <c r="AZ255" s="28">
        <f t="shared" si="194"/>
        <v>-2.3809732187848859E-18</v>
      </c>
      <c r="BA255" s="29">
        <f t="shared" si="195"/>
        <v>0</v>
      </c>
      <c r="BB255" s="5">
        <f t="shared" si="142"/>
        <v>-28.790942168867058</v>
      </c>
      <c r="BC255" s="5">
        <f t="shared" si="143"/>
        <v>-100.05805209542201</v>
      </c>
      <c r="BD255" s="5">
        <f t="shared" si="196"/>
        <v>79.941947904577987</v>
      </c>
      <c r="BE255" s="41"/>
      <c r="BF255" s="40">
        <f t="shared" si="197"/>
        <v>-29</v>
      </c>
      <c r="BG255" s="40">
        <f t="shared" si="198"/>
        <v>-100</v>
      </c>
      <c r="BH255" s="40">
        <f t="shared" si="199"/>
        <v>80</v>
      </c>
      <c r="BL255" s="26">
        <f t="shared" si="136"/>
        <v>-2.8724314189362794E-4</v>
      </c>
      <c r="BM255" s="26">
        <f t="shared" si="137"/>
        <v>-0.46596459282648284</v>
      </c>
      <c r="BO255" s="238" t="str">
        <f t="shared" si="144"/>
        <v>32359.3656929636i</v>
      </c>
      <c r="BP255" s="238" t="str">
        <f t="shared" si="145"/>
        <v>0.995875087390571-0.064298624188395i</v>
      </c>
      <c r="BQ255" s="238">
        <f t="shared" si="146"/>
        <v>-1.7836123033229116E-2</v>
      </c>
      <c r="BR255" s="238">
        <f t="shared" si="147"/>
        <v>-3.6941715590443165</v>
      </c>
    </row>
    <row r="256" spans="22:70" x14ac:dyDescent="0.3">
      <c r="V256" s="24">
        <v>3.5200000000000098</v>
      </c>
      <c r="W256" s="32">
        <f t="shared" si="174"/>
        <v>33113.112148259883</v>
      </c>
      <c r="X256" s="25">
        <f t="shared" si="138"/>
        <v>31.450501351730402</v>
      </c>
      <c r="Y256" s="26">
        <f t="shared" si="175"/>
        <v>-32.099446864747911</v>
      </c>
      <c r="Z256" s="26">
        <f t="shared" si="176"/>
        <v>-88.577032649082994</v>
      </c>
      <c r="AA256" s="26">
        <f t="shared" si="177"/>
        <v>3.8288785434900816E-2</v>
      </c>
      <c r="AB256" s="26">
        <f t="shared" si="178"/>
        <v>-5.3758501188450021</v>
      </c>
      <c r="AC256" s="26">
        <f t="shared" si="179"/>
        <v>9.0988155308969153E-5</v>
      </c>
      <c r="AD256" s="26">
        <f t="shared" si="180"/>
        <v>0.26225401672837562</v>
      </c>
      <c r="AE256" s="26">
        <f t="shared" si="181"/>
        <v>-0.61056573942729908</v>
      </c>
      <c r="AF256" s="26">
        <f t="shared" si="182"/>
        <v>-93.690628751199625</v>
      </c>
      <c r="AG256" s="26">
        <f t="shared" si="131"/>
        <v>64.037843837695164</v>
      </c>
      <c r="AH256" s="26">
        <f t="shared" si="183"/>
        <v>-130.71459219563533</v>
      </c>
      <c r="AI256" s="26">
        <f t="shared" si="184"/>
        <v>-89.999983312432988</v>
      </c>
      <c r="AJ256" s="26">
        <f t="shared" si="185"/>
        <v>38.318140823771671</v>
      </c>
      <c r="AK256" s="26">
        <f t="shared" si="186"/>
        <v>89.304613502992652</v>
      </c>
      <c r="AL256" s="27">
        <f t="shared" si="187"/>
        <v>-6.7672576554707623E-4</v>
      </c>
      <c r="AM256" s="26">
        <f t="shared" si="188"/>
        <v>-0.71520607280345072</v>
      </c>
      <c r="AN256" s="26">
        <f t="shared" si="132"/>
        <v>-1.2387978869809783E-3</v>
      </c>
      <c r="AO256" s="26">
        <f t="shared" si="133"/>
        <v>-0.96765463533987595</v>
      </c>
      <c r="AP256" s="26">
        <f t="shared" si="139"/>
        <v>-28.360523057821027</v>
      </c>
      <c r="AQ256" s="26">
        <f t="shared" si="140"/>
        <v>-2.3782305175836629</v>
      </c>
      <c r="AR256" s="25">
        <f t="shared" si="134"/>
        <v>18.562359853877492</v>
      </c>
      <c r="AS256" s="25">
        <f t="shared" si="135"/>
        <v>-26.843517049310353</v>
      </c>
      <c r="AT256" s="56">
        <f t="shared" si="141"/>
        <v>-28.971088797248324</v>
      </c>
      <c r="AU256" s="57">
        <f t="shared" si="189"/>
        <v>-96.068859268783285</v>
      </c>
      <c r="AV256" s="26">
        <f t="shared" si="190"/>
        <v>4.7619435326265123E-9</v>
      </c>
      <c r="AW256" s="26">
        <f t="shared" si="191"/>
        <v>1.8972415719452379E-3</v>
      </c>
      <c r="AX256" s="27">
        <f t="shared" si="192"/>
        <v>-4.7619435352371952E-9</v>
      </c>
      <c r="AY256" s="26">
        <f t="shared" si="193"/>
        <v>-1.8972415719452379E-3</v>
      </c>
      <c r="AZ256" s="28">
        <f t="shared" si="194"/>
        <v>-2.6106829292520868E-18</v>
      </c>
      <c r="BA256" s="29">
        <f t="shared" si="195"/>
        <v>0</v>
      </c>
      <c r="BB256" s="5">
        <f t="shared" si="142"/>
        <v>-28.99006448627453</v>
      </c>
      <c r="BC256" s="5">
        <f t="shared" si="143"/>
        <v>-100.32565501996433</v>
      </c>
      <c r="BD256" s="5">
        <f t="shared" si="196"/>
        <v>79.67434498003567</v>
      </c>
      <c r="BE256" s="31"/>
      <c r="BF256" s="40">
        <f t="shared" si="197"/>
        <v>-29</v>
      </c>
      <c r="BG256" s="40">
        <f t="shared" si="198"/>
        <v>-100</v>
      </c>
      <c r="BH256" s="40">
        <f t="shared" si="199"/>
        <v>80</v>
      </c>
      <c r="BL256" s="26">
        <f t="shared" si="136"/>
        <v>-3.0078002533975726E-4</v>
      </c>
      <c r="BM256" s="26">
        <f t="shared" si="137"/>
        <v>-0.47681780707462929</v>
      </c>
      <c r="BO256" s="238" t="str">
        <f t="shared" si="144"/>
        <v>33113.1121482599i</v>
      </c>
      <c r="BP256" s="238" t="str">
        <f t="shared" si="145"/>
        <v>0.995681520355247-0.0657836250263782i</v>
      </c>
      <c r="BQ256" s="238">
        <f t="shared" si="146"/>
        <v>-1.8674909000863379E-2</v>
      </c>
      <c r="BR256" s="238">
        <f t="shared" si="147"/>
        <v>-3.7799779441064163</v>
      </c>
    </row>
    <row r="257" spans="22:70" x14ac:dyDescent="0.3">
      <c r="V257" s="24">
        <v>3.53000000000001</v>
      </c>
      <c r="W257" s="32">
        <f t="shared" si="174"/>
        <v>33884.415613921039</v>
      </c>
      <c r="X257" s="25">
        <f t="shared" si="138"/>
        <v>31.450501351730402</v>
      </c>
      <c r="Y257" s="26">
        <f t="shared" si="175"/>
        <v>-32.299326325157367</v>
      </c>
      <c r="Z257" s="26">
        <f t="shared" si="176"/>
        <v>-88.609410474109936</v>
      </c>
      <c r="AA257" s="26">
        <f t="shared" si="177"/>
        <v>4.0084977629784031E-2</v>
      </c>
      <c r="AB257" s="26">
        <f t="shared" si="178"/>
        <v>-5.5003105012238223</v>
      </c>
      <c r="AC257" s="26">
        <f t="shared" si="179"/>
        <v>9.5276247921895674E-5</v>
      </c>
      <c r="AD257" s="26">
        <f t="shared" si="180"/>
        <v>0.26836260919097954</v>
      </c>
      <c r="AE257" s="26">
        <f t="shared" si="181"/>
        <v>-0.80864471954925843</v>
      </c>
      <c r="AF257" s="26">
        <f t="shared" si="182"/>
        <v>-93.841358366142785</v>
      </c>
      <c r="AG257" s="26">
        <f t="shared" si="131"/>
        <v>64.037843837695164</v>
      </c>
      <c r="AH257" s="26">
        <f t="shared" si="183"/>
        <v>-130.91459219563529</v>
      </c>
      <c r="AI257" s="26">
        <f t="shared" si="184"/>
        <v>-89.999983692288396</v>
      </c>
      <c r="AJ257" s="26">
        <f t="shared" si="185"/>
        <v>38.518112032839355</v>
      </c>
      <c r="AK257" s="26">
        <f t="shared" si="186"/>
        <v>89.320440930467257</v>
      </c>
      <c r="AL257" s="27">
        <f t="shared" si="187"/>
        <v>-7.0861626652798145E-4</v>
      </c>
      <c r="AM257" s="26">
        <f t="shared" si="188"/>
        <v>-0.73186357092360943</v>
      </c>
      <c r="AN257" s="26">
        <f t="shared" si="132"/>
        <v>-1.2971719145489309E-3</v>
      </c>
      <c r="AO257" s="26">
        <f t="shared" si="133"/>
        <v>-0.99018977068993053</v>
      </c>
      <c r="AP257" s="26">
        <f t="shared" si="139"/>
        <v>-28.360642113281852</v>
      </c>
      <c r="AQ257" s="26">
        <f t="shared" si="140"/>
        <v>-2.4015961034346791</v>
      </c>
      <c r="AR257" s="25">
        <f t="shared" si="134"/>
        <v>18.562359853877492</v>
      </c>
      <c r="AS257" s="25">
        <f t="shared" si="135"/>
        <v>-26.843517049310353</v>
      </c>
      <c r="AT257" s="56">
        <f t="shared" si="141"/>
        <v>-29.169286832831109</v>
      </c>
      <c r="AU257" s="57">
        <f t="shared" si="189"/>
        <v>-96.242954469577469</v>
      </c>
      <c r="AV257" s="26">
        <f t="shared" si="190"/>
        <v>4.9863676064816554E-9</v>
      </c>
      <c r="AW257" s="26">
        <f t="shared" si="191"/>
        <v>1.9414340052018426E-3</v>
      </c>
      <c r="AX257" s="27">
        <f t="shared" si="192"/>
        <v>-4.9863676093442132E-9</v>
      </c>
      <c r="AY257" s="26">
        <f t="shared" si="193"/>
        <v>-1.9414340052018426E-3</v>
      </c>
      <c r="AZ257" s="28">
        <f t="shared" si="194"/>
        <v>-2.8625577714132586E-18</v>
      </c>
      <c r="BA257" s="29">
        <f t="shared" si="195"/>
        <v>0</v>
      </c>
      <c r="BB257" s="5">
        <f t="shared" si="142"/>
        <v>-29.189154839817338</v>
      </c>
      <c r="BC257" s="5">
        <f t="shared" si="143"/>
        <v>-100.59864403515864</v>
      </c>
      <c r="BD257" s="5">
        <f t="shared" si="196"/>
        <v>79.401355964841358</v>
      </c>
      <c r="BE257" s="31"/>
      <c r="BF257" s="40">
        <f t="shared" si="197"/>
        <v>-29</v>
      </c>
      <c r="BG257" s="40">
        <f t="shared" si="198"/>
        <v>-101</v>
      </c>
      <c r="BH257" s="40">
        <f t="shared" si="199"/>
        <v>79</v>
      </c>
      <c r="BL257" s="26">
        <f t="shared" si="136"/>
        <v>-3.1495483722426251E-4</v>
      </c>
      <c r="BM257" s="26">
        <f t="shared" si="137"/>
        <v>-0.48792378972872719</v>
      </c>
      <c r="BO257" s="238" t="str">
        <f t="shared" si="144"/>
        <v>33884.415613921i</v>
      </c>
      <c r="BP257" s="238" t="str">
        <f t="shared" si="145"/>
        <v>0.995478910898235-0.0673023125973567i</v>
      </c>
      <c r="BQ257" s="238">
        <f t="shared" si="146"/>
        <v>-1.9553052149003582E-2</v>
      </c>
      <c r="BR257" s="238">
        <f t="shared" si="147"/>
        <v>-3.8677657758524537</v>
      </c>
    </row>
    <row r="258" spans="22:70" x14ac:dyDescent="0.3">
      <c r="V258" s="24">
        <v>3.5400000000000098</v>
      </c>
      <c r="W258" s="30">
        <f t="shared" si="174"/>
        <v>34673.685045253958</v>
      </c>
      <c r="X258" s="25">
        <f t="shared" si="138"/>
        <v>31.450501351730402</v>
      </c>
      <c r="Y258" s="26">
        <f t="shared" si="175"/>
        <v>-32.499211207618856</v>
      </c>
      <c r="Z258" s="26">
        <f t="shared" si="176"/>
        <v>-88.641052148243702</v>
      </c>
      <c r="AA258" s="26">
        <f t="shared" si="177"/>
        <v>4.1965025868219138E-2</v>
      </c>
      <c r="AB258" s="26">
        <f t="shared" si="178"/>
        <v>-5.6276160503965649</v>
      </c>
      <c r="AC258" s="26">
        <f t="shared" si="179"/>
        <v>9.9766427575471496E-5</v>
      </c>
      <c r="AD258" s="26">
        <f t="shared" si="180"/>
        <v>0.2746134827338586</v>
      </c>
      <c r="AE258" s="26">
        <f t="shared" si="181"/>
        <v>-1.0066450635926594</v>
      </c>
      <c r="AF258" s="26">
        <f t="shared" si="182"/>
        <v>-93.994054715906415</v>
      </c>
      <c r="AG258" s="26">
        <f t="shared" si="131"/>
        <v>64.037843837695164</v>
      </c>
      <c r="AH258" s="26">
        <f t="shared" si="183"/>
        <v>-131.11459219563528</v>
      </c>
      <c r="AI258" s="26">
        <f t="shared" si="184"/>
        <v>-89.999984063497223</v>
      </c>
      <c r="AJ258" s="26">
        <f t="shared" si="185"/>
        <v>38.718084537534267</v>
      </c>
      <c r="AK258" s="26">
        <f t="shared" si="186"/>
        <v>89.335908181929</v>
      </c>
      <c r="AL258" s="27">
        <f t="shared" si="187"/>
        <v>-7.4200946952732096E-4</v>
      </c>
      <c r="AM258" s="26">
        <f t="shared" si="188"/>
        <v>-0.74890894391561158</v>
      </c>
      <c r="AN258" s="26">
        <f t="shared" si="132"/>
        <v>-1.3582961843432715E-3</v>
      </c>
      <c r="AO258" s="26">
        <f t="shared" si="133"/>
        <v>-1.0132494995495778</v>
      </c>
      <c r="AP258" s="26">
        <f t="shared" si="139"/>
        <v>-28.360764126059721</v>
      </c>
      <c r="AQ258" s="26">
        <f t="shared" si="140"/>
        <v>-2.4262343250334126</v>
      </c>
      <c r="AR258" s="25">
        <f t="shared" si="134"/>
        <v>18.562359853877492</v>
      </c>
      <c r="AS258" s="25">
        <f t="shared" si="135"/>
        <v>-26.843517049310353</v>
      </c>
      <c r="AT258" s="56">
        <f t="shared" si="141"/>
        <v>-29.367409189652381</v>
      </c>
      <c r="AU258" s="57">
        <f t="shared" si="189"/>
        <v>-96.420289040939821</v>
      </c>
      <c r="AV258" s="26">
        <f t="shared" si="190"/>
        <v>5.2213684239778046E-9</v>
      </c>
      <c r="AW258" s="26">
        <f t="shared" si="191"/>
        <v>1.9866558124627689E-3</v>
      </c>
      <c r="AX258" s="27">
        <f t="shared" si="192"/>
        <v>-5.2213684271165381E-9</v>
      </c>
      <c r="AY258" s="26">
        <f t="shared" si="193"/>
        <v>-1.9866558124627689E-3</v>
      </c>
      <c r="AZ258" s="28">
        <f t="shared" si="194"/>
        <v>-3.1387335256100133E-18</v>
      </c>
      <c r="BA258" s="29">
        <f t="shared" si="195"/>
        <v>0</v>
      </c>
      <c r="BB258" s="5">
        <f t="shared" si="142"/>
        <v>-29.388211377944526</v>
      </c>
      <c r="BC258" s="5">
        <f t="shared" si="143"/>
        <v>-100.8771574494571</v>
      </c>
      <c r="BD258" s="5">
        <f t="shared" si="196"/>
        <v>79.122842550542899</v>
      </c>
      <c r="BE258" s="41"/>
      <c r="BF258" s="40">
        <f t="shared" si="197"/>
        <v>-29</v>
      </c>
      <c r="BG258" s="40">
        <f t="shared" si="198"/>
        <v>-101</v>
      </c>
      <c r="BH258" s="40">
        <f t="shared" si="199"/>
        <v>79</v>
      </c>
      <c r="BL258" s="26">
        <f t="shared" si="136"/>
        <v>-3.297976378252935E-4</v>
      </c>
      <c r="BM258" s="26">
        <f t="shared" si="137"/>
        <v>-0.49928842598764189</v>
      </c>
      <c r="BO258" s="238" t="str">
        <f t="shared" si="144"/>
        <v>34673.685045254i</v>
      </c>
      <c r="BP258" s="238" t="str">
        <f t="shared" si="145"/>
        <v>0.995266840539055-0.0688554076099875i</v>
      </c>
      <c r="BQ258" s="238">
        <f t="shared" si="146"/>
        <v>-2.0472390654317885E-2</v>
      </c>
      <c r="BR258" s="238">
        <f t="shared" si="147"/>
        <v>-3.9575799825296403</v>
      </c>
    </row>
    <row r="259" spans="22:70" x14ac:dyDescent="0.3">
      <c r="V259" s="24">
        <v>3.55000000000001</v>
      </c>
      <c r="W259" s="32">
        <f t="shared" si="174"/>
        <v>35481.338923358424</v>
      </c>
      <c r="X259" s="25">
        <f t="shared" si="138"/>
        <v>31.450501351730402</v>
      </c>
      <c r="Y259" s="26">
        <f t="shared" si="175"/>
        <v>-32.699101268374527</v>
      </c>
      <c r="Z259" s="26">
        <f t="shared" si="176"/>
        <v>-88.671974371073489</v>
      </c>
      <c r="AA259" s="26">
        <f t="shared" si="177"/>
        <v>4.3932806133823735E-2</v>
      </c>
      <c r="AB259" s="26">
        <f t="shared" si="178"/>
        <v>-5.7578292347850839</v>
      </c>
      <c r="AC259" s="26">
        <f t="shared" si="179"/>
        <v>1.0446821790046325E-4</v>
      </c>
      <c r="AD259" s="26">
        <f t="shared" si="180"/>
        <v>0.28100995105735854</v>
      </c>
      <c r="AE259" s="26">
        <f t="shared" si="181"/>
        <v>-1.2045626422924003</v>
      </c>
      <c r="AF259" s="26">
        <f t="shared" si="182"/>
        <v>-94.14879365480121</v>
      </c>
      <c r="AG259" s="26">
        <f t="shared" si="131"/>
        <v>64.037843837695164</v>
      </c>
      <c r="AH259" s="26">
        <f t="shared" si="183"/>
        <v>-131.3145921956353</v>
      </c>
      <c r="AI259" s="26">
        <f t="shared" si="184"/>
        <v>-89.999984426256319</v>
      </c>
      <c r="AJ259" s="26">
        <f t="shared" si="185"/>
        <v>38.918058279559283</v>
      </c>
      <c r="AK259" s="26">
        <f t="shared" si="186"/>
        <v>89.351023449296704</v>
      </c>
      <c r="AL259" s="27">
        <f t="shared" si="187"/>
        <v>-7.7697617050550118E-4</v>
      </c>
      <c r="AM259" s="26">
        <f t="shared" si="188"/>
        <v>-0.76635121738610867</v>
      </c>
      <c r="AN259" s="26">
        <f t="shared" si="132"/>
        <v>-1.4223002301796041E-3</v>
      </c>
      <c r="AO259" s="26">
        <f t="shared" si="133"/>
        <v>-1.0368460185933113</v>
      </c>
      <c r="AP259" s="26">
        <f t="shared" si="139"/>
        <v>-28.360889354781538</v>
      </c>
      <c r="AQ259" s="26">
        <f t="shared" si="140"/>
        <v>-2.4521582129390342</v>
      </c>
      <c r="AR259" s="25">
        <f t="shared" si="134"/>
        <v>18.562359853877492</v>
      </c>
      <c r="AS259" s="25">
        <f t="shared" si="135"/>
        <v>-26.843517049310353</v>
      </c>
      <c r="AT259" s="56">
        <f t="shared" si="141"/>
        <v>-29.565451997073939</v>
      </c>
      <c r="AU259" s="57">
        <f t="shared" si="189"/>
        <v>-96.60095186774025</v>
      </c>
      <c r="AV259" s="26">
        <f t="shared" si="190"/>
        <v>5.4674435780865299E-9</v>
      </c>
      <c r="AW259" s="26">
        <f t="shared" si="191"/>
        <v>2.0329309709285872E-3</v>
      </c>
      <c r="AX259" s="27">
        <f t="shared" si="192"/>
        <v>-5.4674435815280819E-9</v>
      </c>
      <c r="AY259" s="26">
        <f t="shared" si="193"/>
        <v>-2.0329309709285872E-3</v>
      </c>
      <c r="AZ259" s="28">
        <f t="shared" si="194"/>
        <v>-3.4415519401564884E-18</v>
      </c>
      <c r="BA259" s="29">
        <f t="shared" si="195"/>
        <v>0</v>
      </c>
      <c r="BB259" s="5">
        <f t="shared" si="142"/>
        <v>-29.587232184704792</v>
      </c>
      <c r="BC259" s="5">
        <f t="shared" si="143"/>
        <v>-101.16133605784609</v>
      </c>
      <c r="BD259" s="5">
        <f t="shared" si="196"/>
        <v>78.838663942153914</v>
      </c>
      <c r="BE259" s="31"/>
      <c r="BF259" s="40">
        <f t="shared" si="197"/>
        <v>-30</v>
      </c>
      <c r="BG259" s="40">
        <f t="shared" si="198"/>
        <v>-101</v>
      </c>
      <c r="BH259" s="40">
        <f t="shared" si="199"/>
        <v>79</v>
      </c>
      <c r="BL259" s="26">
        <f t="shared" si="136"/>
        <v>-3.4533990369747634E-4</v>
      </c>
      <c r="BM259" s="26">
        <f t="shared" si="137"/>
        <v>-0.51091773795295625</v>
      </c>
      <c r="BO259" s="238" t="str">
        <f t="shared" si="144"/>
        <v>35481.3389233584i</v>
      </c>
      <c r="BP259" s="238" t="str">
        <f t="shared" si="145"/>
        <v>0.995044871807539-0.0704436430653239i</v>
      </c>
      <c r="BQ259" s="238">
        <f t="shared" si="146"/>
        <v>-2.1434847727153539E-2</v>
      </c>
      <c r="BR259" s="238">
        <f t="shared" si="147"/>
        <v>-4.0494664521528883</v>
      </c>
    </row>
    <row r="260" spans="22:70" x14ac:dyDescent="0.3">
      <c r="V260" s="24">
        <v>3.5600000000000098</v>
      </c>
      <c r="W260" s="32">
        <f t="shared" si="174"/>
        <v>36307.805477010959</v>
      </c>
      <c r="X260" s="25">
        <f t="shared" si="138"/>
        <v>31.450501351730402</v>
      </c>
      <c r="Y260" s="26">
        <f t="shared" si="175"/>
        <v>-32.898996274613189</v>
      </c>
      <c r="Z260" s="26">
        <f t="shared" si="176"/>
        <v>-88.702193465876064</v>
      </c>
      <c r="AA260" s="26">
        <f t="shared" si="177"/>
        <v>4.5992369855283849E-2</v>
      </c>
      <c r="AB260" s="26">
        <f t="shared" si="178"/>
        <v>-5.8910137118528123</v>
      </c>
      <c r="AC260" s="26">
        <f t="shared" si="179"/>
        <v>1.0939159132099831E-4</v>
      </c>
      <c r="AD260" s="26">
        <f t="shared" si="180"/>
        <v>0.28755540501551169</v>
      </c>
      <c r="AE260" s="26">
        <f t="shared" si="181"/>
        <v>-1.4023931614361824</v>
      </c>
      <c r="AF260" s="26">
        <f t="shared" si="182"/>
        <v>-94.305651772713361</v>
      </c>
      <c r="AG260" s="26">
        <f t="shared" ref="AG260:AG323" si="200">DC_gain_comp</f>
        <v>64.037843837695164</v>
      </c>
      <c r="AH260" s="26">
        <f t="shared" si="183"/>
        <v>-131.51459219563526</v>
      </c>
      <c r="AI260" s="26">
        <f t="shared" si="184"/>
        <v>-89.999984780758012</v>
      </c>
      <c r="AJ260" s="26">
        <f t="shared" si="185"/>
        <v>39.118033203239612</v>
      </c>
      <c r="AK260" s="26">
        <f t="shared" si="186"/>
        <v>89.365794738464658</v>
      </c>
      <c r="AL260" s="27">
        <f t="shared" si="187"/>
        <v>-8.13590499584637E-4</v>
      </c>
      <c r="AM260" s="26">
        <f t="shared" si="188"/>
        <v>-0.78419962652029152</v>
      </c>
      <c r="AN260" s="26">
        <f t="shared" ref="AN260:AN323" si="201">20*LOG(1/SQRT((W260/fp3p)^2+1))</f>
        <v>-1.4893196827919404E-3</v>
      </c>
      <c r="AO260" s="26">
        <f t="shared" ref="AO260:AO323" si="202">-180/PI()*ATAN(W260/fp3p)</f>
        <v>-1.0609918069719089</v>
      </c>
      <c r="AP260" s="26">
        <f t="shared" si="139"/>
        <v>-28.361018064882863</v>
      </c>
      <c r="AQ260" s="26">
        <f t="shared" si="140"/>
        <v>-2.479381475785555</v>
      </c>
      <c r="AR260" s="25">
        <f t="shared" ref="AR260:AR323" si="203">-20*LOG(GmPS*Rsns)</f>
        <v>18.562359853877492</v>
      </c>
      <c r="AS260" s="25">
        <f t="shared" ref="AS260:AS323" si="204">20*LOG(Vref/Vout)</f>
        <v>-26.843517049310353</v>
      </c>
      <c r="AT260" s="56">
        <f t="shared" si="141"/>
        <v>-29.763411226319047</v>
      </c>
      <c r="AU260" s="57">
        <f t="shared" si="189"/>
        <v>-96.78503324849892</v>
      </c>
      <c r="AV260" s="26">
        <f t="shared" si="190"/>
        <v>5.7251157342934173E-9</v>
      </c>
      <c r="AW260" s="26">
        <f t="shared" si="191"/>
        <v>2.0802840163005867E-3</v>
      </c>
      <c r="AX260" s="27">
        <f t="shared" si="192"/>
        <v>-5.7251157380670036E-9</v>
      </c>
      <c r="AY260" s="26">
        <f t="shared" si="193"/>
        <v>-2.0802840163005867E-3</v>
      </c>
      <c r="AZ260" s="28">
        <f t="shared" si="194"/>
        <v>-3.7735863739383365E-18</v>
      </c>
      <c r="BA260" s="29">
        <f t="shared" si="195"/>
        <v>0</v>
      </c>
      <c r="BB260" s="5">
        <f t="shared" si="142"/>
        <v>-29.786215276380013</v>
      </c>
      <c r="BC260" s="5">
        <f t="shared" si="143"/>
        <v>-101.45132318507028</v>
      </c>
      <c r="BD260" s="5">
        <f t="shared" si="196"/>
        <v>78.548676814929721</v>
      </c>
      <c r="BE260" s="31"/>
      <c r="BF260" s="40">
        <f t="shared" si="197"/>
        <v>-30</v>
      </c>
      <c r="BG260" s="40">
        <f t="shared" si="198"/>
        <v>-101</v>
      </c>
      <c r="BH260" s="40">
        <f t="shared" si="199"/>
        <v>79</v>
      </c>
      <c r="BL260" s="26">
        <f t="shared" ref="BL260:BL323" si="205">20*LOG(1/SQRT((W260/fp_comp2p)^2+1))</f>
        <v>-3.6161459437747726E-4</v>
      </c>
      <c r="BM260" s="26">
        <f t="shared" ref="BM260:BM323" si="206">-180/PI()*ATAN(W260/fp_comp2p)</f>
        <v>-0.52281788780488492</v>
      </c>
      <c r="BO260" s="238" t="str">
        <f t="shared" si="144"/>
        <v>36307.805477011i</v>
      </c>
      <c r="BP260" s="238" t="str">
        <f t="shared" si="145"/>
        <v>0.994812547418421-0.0720677642311933i</v>
      </c>
      <c r="BQ260" s="238">
        <f t="shared" si="146"/>
        <v>-2.2442435466587189E-2</v>
      </c>
      <c r="BR260" s="238">
        <f t="shared" si="147"/>
        <v>-4.1434720487664745</v>
      </c>
    </row>
    <row r="261" spans="22:70" x14ac:dyDescent="0.3">
      <c r="V261" s="24">
        <v>3.5700000000000101</v>
      </c>
      <c r="W261" s="30">
        <f t="shared" si="174"/>
        <v>37153.522909718165</v>
      </c>
      <c r="X261" s="25">
        <f t="shared" ref="X261:X324" si="207">DC_gain_power</f>
        <v>31.450501351730402</v>
      </c>
      <c r="Y261" s="26">
        <f t="shared" si="175"/>
        <v>-33.098896003980009</v>
      </c>
      <c r="Z261" s="26">
        <f t="shared" si="176"/>
        <v>-88.73172538792744</v>
      </c>
      <c r="AA261" s="26">
        <f t="shared" si="177"/>
        <v>4.8147951493999433E-2</v>
      </c>
      <c r="AB261" s="26">
        <f t="shared" si="178"/>
        <v>-6.0272343374970649</v>
      </c>
      <c r="AC261" s="26">
        <f t="shared" si="179"/>
        <v>1.1454699020214048E-4</v>
      </c>
      <c r="AD261" s="26">
        <f t="shared" si="180"/>
        <v>0.29425331441087293</v>
      </c>
      <c r="AE261" s="26">
        <f t="shared" si="181"/>
        <v>-1.6001321537654052</v>
      </c>
      <c r="AF261" s="26">
        <f t="shared" si="182"/>
        <v>-94.464706411013637</v>
      </c>
      <c r="AG261" s="26">
        <f t="shared" si="200"/>
        <v>64.037843837695164</v>
      </c>
      <c r="AH261" s="26">
        <f t="shared" si="183"/>
        <v>-131.71459219563528</v>
      </c>
      <c r="AI261" s="26">
        <f t="shared" si="184"/>
        <v>-89.999985127190243</v>
      </c>
      <c r="AJ261" s="26">
        <f t="shared" si="185"/>
        <v>39.318009255405109</v>
      </c>
      <c r="AK261" s="26">
        <f t="shared" si="186"/>
        <v>89.380229873507204</v>
      </c>
      <c r="AL261" s="27">
        <f t="shared" si="187"/>
        <v>-8.519300779843529E-4</v>
      </c>
      <c r="AM261" s="26">
        <f t="shared" si="188"/>
        <v>-0.80246362091681456</v>
      </c>
      <c r="AN261" s="26">
        <f t="shared" si="201"/>
        <v>-1.5594965564228946E-3</v>
      </c>
      <c r="AO261" s="26">
        <f t="shared" si="202"/>
        <v>-1.0856996327763997</v>
      </c>
      <c r="AP261" s="26">
        <f t="shared" ref="AP261:AP324" si="208">AG261+AH261+AJ261+AL261+AN261</f>
        <v>-28.361150529169411</v>
      </c>
      <c r="AQ261" s="26">
        <f t="shared" ref="AQ261:AQ324" si="209">AI261+AK261+AM261+AO261</f>
        <v>-2.5079185073762531</v>
      </c>
      <c r="AR261" s="25">
        <f t="shared" si="203"/>
        <v>18.562359853877492</v>
      </c>
      <c r="AS261" s="25">
        <f t="shared" si="204"/>
        <v>-26.843517049310353</v>
      </c>
      <c r="AT261" s="56">
        <f t="shared" ref="AT261:AT324" si="210">AE261+AP261</f>
        <v>-29.961282682934815</v>
      </c>
      <c r="AU261" s="57">
        <f t="shared" si="189"/>
        <v>-96.972624918389897</v>
      </c>
      <c r="AV261" s="26">
        <f t="shared" si="190"/>
        <v>5.9949326305980595E-9</v>
      </c>
      <c r="AW261" s="26">
        <f t="shared" si="191"/>
        <v>2.1287400557899717E-3</v>
      </c>
      <c r="AX261" s="27">
        <f t="shared" si="192"/>
        <v>-5.9949326347357145E-9</v>
      </c>
      <c r="AY261" s="26">
        <f t="shared" si="193"/>
        <v>-2.1287400557899717E-3</v>
      </c>
      <c r="AZ261" s="28">
        <f t="shared" si="194"/>
        <v>-4.1376550313025257E-18</v>
      </c>
      <c r="BA261" s="29">
        <f t="shared" si="195"/>
        <v>0</v>
      </c>
      <c r="BB261" s="5">
        <f t="shared" ref="BB261:BB324" si="211">AT261+AZ261+BL261+BQ261</f>
        <v>-29.985158598039884</v>
      </c>
      <c r="BC261" s="5">
        <f t="shared" ref="BC261:BC324" si="212">AU261+BA261+BM261+BR261</f>
        <v>-101.74726472810295</v>
      </c>
      <c r="BD261" s="5">
        <f t="shared" si="196"/>
        <v>78.252735271897052</v>
      </c>
      <c r="BE261" s="41"/>
      <c r="BF261" s="40">
        <f t="shared" si="197"/>
        <v>-30</v>
      </c>
      <c r="BG261" s="40">
        <f t="shared" si="198"/>
        <v>-102</v>
      </c>
      <c r="BH261" s="40">
        <f t="shared" si="199"/>
        <v>78</v>
      </c>
      <c r="BL261" s="26">
        <f t="shared" si="205"/>
        <v>-3.7865622223324336E-4</v>
      </c>
      <c r="BM261" s="26">
        <f t="shared" si="206"/>
        <v>-0.53499518105125654</v>
      </c>
      <c r="BO261" s="238" t="str">
        <f t="shared" ref="BO261:BO324" si="213">COMPLEX(0,W261)</f>
        <v>37153.5229097182i</v>
      </c>
      <c r="BP261" s="238" t="str">
        <f t="shared" ref="BP261:BP324" si="214">IMDIV(1,IMSUM(1,IMPRODUCT($BO$1,BO261),IMPRODUCT(IMPOWER(BO261,2),$BN$1)))</f>
        <v>0.994569389413546-0.0737285285948087i</v>
      </c>
      <c r="BQ261" s="238">
        <f t="shared" ref="BQ261:BQ324" si="215">20*LOG(IMABS(BP261))</f>
        <v>-2.3497258882835961E-2</v>
      </c>
      <c r="BR261" s="238">
        <f t="shared" ref="BR261:BR324" si="216">IMARGUMENT(BP261)*180/PI()</f>
        <v>-4.2396446286617868</v>
      </c>
    </row>
    <row r="262" spans="22:70" x14ac:dyDescent="0.3">
      <c r="V262" s="24">
        <v>3.5800000000000098</v>
      </c>
      <c r="W262" s="32">
        <f t="shared" si="174"/>
        <v>38018.939632056979</v>
      </c>
      <c r="X262" s="25">
        <f t="shared" si="207"/>
        <v>31.450501351730402</v>
      </c>
      <c r="Y262" s="26">
        <f t="shared" si="175"/>
        <v>-33.298800244107525</v>
      </c>
      <c r="Z262" s="26">
        <f t="shared" si="176"/>
        <v>-88.760585732642269</v>
      </c>
      <c r="AA262" s="26">
        <f t="shared" si="177"/>
        <v>5.0403976426013762E-2</v>
      </c>
      <c r="AB262" s="26">
        <f t="shared" si="178"/>
        <v>-6.1665571744366297</v>
      </c>
      <c r="AC262" s="26">
        <f t="shared" si="179"/>
        <v>1.1994534898648129E-4</v>
      </c>
      <c r="AD262" s="26">
        <f t="shared" si="180"/>
        <v>0.30110722983098265</v>
      </c>
      <c r="AE262" s="26">
        <f t="shared" si="181"/>
        <v>-1.7977749706021229</v>
      </c>
      <c r="AF262" s="26">
        <f t="shared" si="182"/>
        <v>-94.626035677247927</v>
      </c>
      <c r="AG262" s="26">
        <f t="shared" si="200"/>
        <v>64.037843837695164</v>
      </c>
      <c r="AH262" s="26">
        <f t="shared" si="183"/>
        <v>-131.91459219563524</v>
      </c>
      <c r="AI262" s="26">
        <f t="shared" si="184"/>
        <v>-89.999985465736728</v>
      </c>
      <c r="AJ262" s="26">
        <f t="shared" si="185"/>
        <v>39.517986385277403</v>
      </c>
      <c r="AK262" s="26">
        <f t="shared" si="186"/>
        <v>89.394336500789748</v>
      </c>
      <c r="AL262" s="27">
        <f t="shared" si="187"/>
        <v>-8.9207618228550147E-4</v>
      </c>
      <c r="AM262" s="26">
        <f t="shared" si="188"/>
        <v>-0.82115286953196043</v>
      </c>
      <c r="AN262" s="26">
        <f t="shared" si="201"/>
        <v>-1.632979548838836E-3</v>
      </c>
      <c r="AO262" s="26">
        <f t="shared" si="202"/>
        <v>-1.1109825596442822</v>
      </c>
      <c r="AP262" s="26">
        <f t="shared" si="208"/>
        <v>-28.361287028393793</v>
      </c>
      <c r="AQ262" s="26">
        <f t="shared" si="209"/>
        <v>-2.5377843941232223</v>
      </c>
      <c r="AR262" s="25">
        <f t="shared" si="203"/>
        <v>18.562359853877492</v>
      </c>
      <c r="AS262" s="25">
        <f t="shared" si="204"/>
        <v>-26.843517049310353</v>
      </c>
      <c r="AT262" s="56">
        <f t="shared" si="210"/>
        <v>-30.159061998995917</v>
      </c>
      <c r="AU262" s="57">
        <f t="shared" si="189"/>
        <v>-97.163820071371148</v>
      </c>
      <c r="AV262" s="26">
        <f t="shared" si="190"/>
        <v>6.2774651488591103E-9</v>
      </c>
      <c r="AW262" s="26">
        <f t="shared" si="191"/>
        <v>2.1783247814299782E-3</v>
      </c>
      <c r="AX262" s="27">
        <f t="shared" si="192"/>
        <v>-6.2774651533959593E-9</v>
      </c>
      <c r="AY262" s="26">
        <f t="shared" si="193"/>
        <v>-2.1783247814299782E-3</v>
      </c>
      <c r="AZ262" s="28">
        <f t="shared" si="194"/>
        <v>-4.5368490861981666E-18</v>
      </c>
      <c r="BA262" s="29">
        <f t="shared" si="195"/>
        <v>0</v>
      </c>
      <c r="BB262" s="5">
        <f t="shared" si="211"/>
        <v>-30.184060020014801</v>
      </c>
      <c r="BC262" s="5">
        <f t="shared" si="212"/>
        <v>-102.04930919774387</v>
      </c>
      <c r="BD262" s="5">
        <f t="shared" si="196"/>
        <v>77.950690802256133</v>
      </c>
      <c r="BE262" s="31"/>
      <c r="BF262" s="40">
        <f t="shared" si="197"/>
        <v>-30</v>
      </c>
      <c r="BG262" s="40">
        <f t="shared" si="198"/>
        <v>-102</v>
      </c>
      <c r="BH262" s="40">
        <f t="shared" si="199"/>
        <v>78</v>
      </c>
      <c r="BL262" s="26">
        <f t="shared" si="205"/>
        <v>-3.965009255961525E-4</v>
      </c>
      <c r="BM262" s="26">
        <f t="shared" si="206"/>
        <v>-0.54745606985115569</v>
      </c>
      <c r="BO262" s="238" t="str">
        <f t="shared" si="213"/>
        <v>38018.939632057i</v>
      </c>
      <c r="BP262" s="238" t="str">
        <f t="shared" si="214"/>
        <v>0.994314898270819-0.0754267057917342i</v>
      </c>
      <c r="BQ262" s="238">
        <f t="shared" si="215"/>
        <v>-2.4601520093286373E-2</v>
      </c>
      <c r="BR262" s="238">
        <f t="shared" si="216"/>
        <v>-4.3380330565215619</v>
      </c>
    </row>
    <row r="263" spans="22:70" x14ac:dyDescent="0.3">
      <c r="V263" s="24">
        <v>3.5900000000000101</v>
      </c>
      <c r="W263" s="32">
        <f t="shared" si="174"/>
        <v>38904.514499429002</v>
      </c>
      <c r="X263" s="25">
        <f t="shared" si="207"/>
        <v>31.450501351730402</v>
      </c>
      <c r="Y263" s="26">
        <f t="shared" si="175"/>
        <v>-33.498708792168209</v>
      </c>
      <c r="Z263" s="26">
        <f t="shared" si="176"/>
        <v>-88.788789743543788</v>
      </c>
      <c r="AA263" s="26">
        <f t="shared" si="177"/>
        <v>5.2765069126296513E-2</v>
      </c>
      <c r="AB263" s="26">
        <f t="shared" si="178"/>
        <v>-6.3090494994945665</v>
      </c>
      <c r="AC263" s="26">
        <f t="shared" si="179"/>
        <v>1.2559811738914158E-4</v>
      </c>
      <c r="AD263" s="26">
        <f t="shared" si="180"/>
        <v>0.30812078452744762</v>
      </c>
      <c r="AE263" s="26">
        <f t="shared" si="181"/>
        <v>-1.9953167731941213</v>
      </c>
      <c r="AF263" s="26">
        <f t="shared" si="182"/>
        <v>-94.789718458510904</v>
      </c>
      <c r="AG263" s="26">
        <f t="shared" si="200"/>
        <v>64.037843837695164</v>
      </c>
      <c r="AH263" s="26">
        <f t="shared" si="183"/>
        <v>-132.11459219563523</v>
      </c>
      <c r="AI263" s="26">
        <f t="shared" si="184"/>
        <v>-89.999985796576965</v>
      </c>
      <c r="AJ263" s="26">
        <f t="shared" si="185"/>
        <v>39.717964544362601</v>
      </c>
      <c r="AK263" s="26">
        <f t="shared" si="186"/>
        <v>89.408122092987981</v>
      </c>
      <c r="AL263" s="27">
        <f t="shared" si="187"/>
        <v>-9.3411391643754703E-4</v>
      </c>
      <c r="AM263" s="26">
        <f t="shared" si="188"/>
        <v>-0.84027726573543049</v>
      </c>
      <c r="AN263" s="26">
        <f t="shared" si="201"/>
        <v>-1.7099243553997841E-3</v>
      </c>
      <c r="AO263" s="26">
        <f t="shared" si="202"/>
        <v>-1.1368539535108311</v>
      </c>
      <c r="AP263" s="26">
        <f t="shared" si="208"/>
        <v>-28.361427851849296</v>
      </c>
      <c r="AQ263" s="26">
        <f t="shared" si="209"/>
        <v>-2.568994922835246</v>
      </c>
      <c r="AR263" s="25">
        <f t="shared" si="203"/>
        <v>18.562359853877492</v>
      </c>
      <c r="AS263" s="25">
        <f t="shared" si="204"/>
        <v>-26.843517049310353</v>
      </c>
      <c r="AT263" s="56">
        <f t="shared" si="210"/>
        <v>-30.356744625043419</v>
      </c>
      <c r="AU263" s="57">
        <f t="shared" si="189"/>
        <v>-97.358713381346149</v>
      </c>
      <c r="AV263" s="26">
        <f t="shared" si="190"/>
        <v>6.5733131007590731E-9</v>
      </c>
      <c r="AW263" s="26">
        <f t="shared" si="191"/>
        <v>2.2290644836981898E-3</v>
      </c>
      <c r="AX263" s="27">
        <f t="shared" si="192"/>
        <v>-6.573313105733629E-9</v>
      </c>
      <c r="AY263" s="26">
        <f t="shared" si="193"/>
        <v>-2.2290644836981898E-3</v>
      </c>
      <c r="AZ263" s="28">
        <f t="shared" si="194"/>
        <v>-4.974555843233664E-18</v>
      </c>
      <c r="BA263" s="29">
        <f t="shared" si="195"/>
        <v>0</v>
      </c>
      <c r="BB263" s="5">
        <f t="shared" si="211"/>
        <v>-30.382917334287821</v>
      </c>
      <c r="BC263" s="5">
        <f t="shared" si="212"/>
        <v>-102.35760775921958</v>
      </c>
      <c r="BD263" s="5">
        <f t="shared" si="196"/>
        <v>77.642392240780424</v>
      </c>
      <c r="BE263" s="31"/>
      <c r="BF263" s="40">
        <f t="shared" si="197"/>
        <v>-30</v>
      </c>
      <c r="BG263" s="40">
        <f t="shared" si="198"/>
        <v>-102</v>
      </c>
      <c r="BH263" s="40">
        <f t="shared" si="199"/>
        <v>78</v>
      </c>
      <c r="BL263" s="26">
        <f t="shared" si="205"/>
        <v>-4.1518654532883971E-4</v>
      </c>
      <c r="BM263" s="26">
        <f t="shared" si="206"/>
        <v>-0.56020715641494978</v>
      </c>
      <c r="BO263" s="238" t="str">
        <f t="shared" si="213"/>
        <v>38904.514499429i</v>
      </c>
      <c r="BP263" s="238" t="str">
        <f t="shared" si="214"/>
        <v>0.994048551978955-0.0771630775091919i</v>
      </c>
      <c r="BQ263" s="238">
        <f t="shared" si="215"/>
        <v>-2.5757522699074761E-2</v>
      </c>
      <c r="BR263" s="238">
        <f t="shared" si="216"/>
        <v>-4.4386872214584798</v>
      </c>
    </row>
    <row r="264" spans="22:70" x14ac:dyDescent="0.3">
      <c r="V264" s="24">
        <v>3.6000000000000099</v>
      </c>
      <c r="W264" s="30">
        <f t="shared" si="174"/>
        <v>39810.717055350688</v>
      </c>
      <c r="X264" s="25">
        <f t="shared" si="207"/>
        <v>31.450501351730402</v>
      </c>
      <c r="Y264" s="26">
        <f t="shared" si="175"/>
        <v>-33.698621454446432</v>
      </c>
      <c r="Z264" s="26">
        <f t="shared" si="176"/>
        <v>-88.816352320066969</v>
      </c>
      <c r="AA264" s="26">
        <f t="shared" si="177"/>
        <v>5.5236061663355457E-2</v>
      </c>
      <c r="AB264" s="26">
        <f t="shared" si="178"/>
        <v>-6.4547798096680058</v>
      </c>
      <c r="AC264" s="26">
        <f t="shared" si="179"/>
        <v>1.3151728467428647E-4</v>
      </c>
      <c r="AD264" s="26">
        <f t="shared" si="180"/>
        <v>0.31529769633858346</v>
      </c>
      <c r="AE264" s="26">
        <f t="shared" si="181"/>
        <v>-2.1927525237679997</v>
      </c>
      <c r="AF264" s="26">
        <f t="shared" si="182"/>
        <v>-94.95583443339639</v>
      </c>
      <c r="AG264" s="26">
        <f t="shared" si="200"/>
        <v>64.037843837695164</v>
      </c>
      <c r="AH264" s="26">
        <f t="shared" si="183"/>
        <v>-132.31459219563521</v>
      </c>
      <c r="AI264" s="26">
        <f t="shared" si="184"/>
        <v>-89.99998611988633</v>
      </c>
      <c r="AJ264" s="26">
        <f t="shared" si="185"/>
        <v>39.917943686348359</v>
      </c>
      <c r="AK264" s="26">
        <f t="shared" si="186"/>
        <v>89.421593953017251</v>
      </c>
      <c r="AL264" s="27">
        <f t="shared" si="187"/>
        <v>-9.7813239184550856E-4</v>
      </c>
      <c r="AM264" s="26">
        <f t="shared" si="188"/>
        <v>-0.85984693248001764</v>
      </c>
      <c r="AN264" s="26">
        <f t="shared" si="201"/>
        <v>-1.7904939978694552E-3</v>
      </c>
      <c r="AO264" s="26">
        <f t="shared" si="202"/>
        <v>-1.1633274895081169</v>
      </c>
      <c r="AP264" s="26">
        <f t="shared" si="208"/>
        <v>-28.361573297981408</v>
      </c>
      <c r="AQ264" s="26">
        <f t="shared" si="209"/>
        <v>-2.6015665888572141</v>
      </c>
      <c r="AR264" s="25">
        <f t="shared" si="203"/>
        <v>18.562359853877492</v>
      </c>
      <c r="AS264" s="25">
        <f t="shared" si="204"/>
        <v>-26.843517049310353</v>
      </c>
      <c r="AT264" s="56">
        <f t="shared" si="210"/>
        <v>-30.554325821749408</v>
      </c>
      <c r="AU264" s="57">
        <f t="shared" si="189"/>
        <v>-97.5574010222536</v>
      </c>
      <c r="AV264" s="26">
        <f t="shared" si="190"/>
        <v>6.8831032991493491E-9</v>
      </c>
      <c r="AW264" s="26">
        <f t="shared" si="191"/>
        <v>2.2809860654560395E-3</v>
      </c>
      <c r="AX264" s="27">
        <f t="shared" si="192"/>
        <v>-6.8831033046038401E-9</v>
      </c>
      <c r="AY264" s="26">
        <f t="shared" si="193"/>
        <v>-2.2809860654560395E-3</v>
      </c>
      <c r="AZ264" s="28">
        <f t="shared" si="194"/>
        <v>-5.454490997720606E-18</v>
      </c>
      <c r="BA264" s="29">
        <f t="shared" si="195"/>
        <v>0</v>
      </c>
      <c r="BB264" s="5">
        <f t="shared" si="211"/>
        <v>-30.581728250803394</v>
      </c>
      <c r="BC264" s="5">
        <f t="shared" si="212"/>
        <v>-102.67231427164897</v>
      </c>
      <c r="BD264" s="5">
        <f t="shared" si="196"/>
        <v>77.327685728351028</v>
      </c>
      <c r="BE264" s="41"/>
      <c r="BF264" s="40">
        <f t="shared" si="197"/>
        <v>-31</v>
      </c>
      <c r="BG264" s="40">
        <f t="shared" si="198"/>
        <v>-103</v>
      </c>
      <c r="BH264" s="40">
        <f t="shared" si="199"/>
        <v>77</v>
      </c>
      <c r="BL264" s="26">
        <f t="shared" si="205"/>
        <v>-4.3475270502297625E-4</v>
      </c>
      <c r="BM264" s="26">
        <f t="shared" si="206"/>
        <v>-0.57325519648234458</v>
      </c>
      <c r="BO264" s="238" t="str">
        <f t="shared" si="213"/>
        <v>39810.7170553507i</v>
      </c>
      <c r="BP264" s="238" t="str">
        <f t="shared" si="214"/>
        <v>0.993769805077156-0.0789384373615649i</v>
      </c>
      <c r="BQ264" s="238">
        <f t="shared" si="215"/>
        <v>-2.6967676348963184E-2</v>
      </c>
      <c r="BR264" s="238">
        <f t="shared" si="216"/>
        <v>-4.5416580529130268</v>
      </c>
    </row>
    <row r="265" spans="22:70" x14ac:dyDescent="0.3">
      <c r="V265" s="24">
        <v>3.6100000000000101</v>
      </c>
      <c r="W265" s="32">
        <f t="shared" si="174"/>
        <v>40738.02778041226</v>
      </c>
      <c r="X265" s="25">
        <f t="shared" si="207"/>
        <v>31.450501351730402</v>
      </c>
      <c r="Y265" s="26">
        <f t="shared" si="175"/>
        <v>-33.898538045930039</v>
      </c>
      <c r="Z265" s="26">
        <f t="shared" si="176"/>
        <v>-88.843288025198007</v>
      </c>
      <c r="AA265" s="26">
        <f t="shared" si="177"/>
        <v>5.7822002511985979E-2</v>
      </c>
      <c r="AB265" s="26">
        <f t="shared" si="178"/>
        <v>-6.603817826871051</v>
      </c>
      <c r="AC265" s="26">
        <f t="shared" si="179"/>
        <v>1.377154050728977E-4</v>
      </c>
      <c r="AD265" s="26">
        <f t="shared" si="180"/>
        <v>0.32264176965665259</v>
      </c>
      <c r="AE265" s="26">
        <f t="shared" si="181"/>
        <v>-2.3900769762825775</v>
      </c>
      <c r="AF265" s="26">
        <f t="shared" si="182"/>
        <v>-95.124464082412402</v>
      </c>
      <c r="AG265" s="26">
        <f t="shared" si="200"/>
        <v>64.037843837695164</v>
      </c>
      <c r="AH265" s="26">
        <f t="shared" si="183"/>
        <v>-132.5145921956352</v>
      </c>
      <c r="AI265" s="26">
        <f t="shared" si="184"/>
        <v>-89.999986435836306</v>
      </c>
      <c r="AJ265" s="26">
        <f t="shared" si="185"/>
        <v>40.11792376700587</v>
      </c>
      <c r="AK265" s="26">
        <f t="shared" si="186"/>
        <v>89.434759217874301</v>
      </c>
      <c r="AL265" s="27">
        <f t="shared" si="187"/>
        <v>-1.0242249159024689E-3</v>
      </c>
      <c r="AM265" s="26">
        <f t="shared" si="188"/>
        <v>-0.87987222758762129</v>
      </c>
      <c r="AN265" s="26">
        <f t="shared" si="201"/>
        <v>-1.8748591685956563E-3</v>
      </c>
      <c r="AO265" s="26">
        <f t="shared" si="202"/>
        <v>-1.1904171590146224</v>
      </c>
      <c r="AP265" s="26">
        <f t="shared" si="208"/>
        <v>-28.361723675018666</v>
      </c>
      <c r="AQ265" s="26">
        <f t="shared" si="209"/>
        <v>-2.635516604564248</v>
      </c>
      <c r="AR265" s="25">
        <f t="shared" si="203"/>
        <v>18.562359853877492</v>
      </c>
      <c r="AS265" s="25">
        <f t="shared" si="204"/>
        <v>-26.843517049310353</v>
      </c>
      <c r="AT265" s="56">
        <f t="shared" si="210"/>
        <v>-30.751800651301245</v>
      </c>
      <c r="AU265" s="57">
        <f t="shared" si="189"/>
        <v>-97.759980686976647</v>
      </c>
      <c r="AV265" s="26">
        <f t="shared" si="190"/>
        <v>7.2074934153600902E-9</v>
      </c>
      <c r="AW265" s="26">
        <f t="shared" si="191"/>
        <v>2.3341170562130998E-3</v>
      </c>
      <c r="AX265" s="27">
        <f t="shared" si="192"/>
        <v>-7.2074934213408203E-9</v>
      </c>
      <c r="AY265" s="26">
        <f t="shared" si="193"/>
        <v>-2.3341170562130998E-3</v>
      </c>
      <c r="AZ265" s="28">
        <f t="shared" si="194"/>
        <v>-5.9807300685370413E-18</v>
      </c>
      <c r="BA265" s="29">
        <f t="shared" si="195"/>
        <v>0</v>
      </c>
      <c r="BB265" s="5">
        <f t="shared" si="211"/>
        <v>-30.780490393693796</v>
      </c>
      <c r="BC265" s="5">
        <f t="shared" si="212"/>
        <v>-102.99358532622982</v>
      </c>
      <c r="BD265" s="5">
        <f t="shared" si="196"/>
        <v>77.00641467377018</v>
      </c>
      <c r="BE265" s="31"/>
      <c r="BF265" s="40">
        <f t="shared" si="197"/>
        <v>-31</v>
      </c>
      <c r="BG265" s="40">
        <f t="shared" si="198"/>
        <v>-103</v>
      </c>
      <c r="BH265" s="40">
        <f t="shared" si="199"/>
        <v>77</v>
      </c>
      <c r="BL265" s="26">
        <f t="shared" si="205"/>
        <v>-4.552408949345235E-4</v>
      </c>
      <c r="BM265" s="26">
        <f t="shared" si="206"/>
        <v>-0.58660710288025697</v>
      </c>
      <c r="BO265" s="238" t="str">
        <f t="shared" si="213"/>
        <v>40738.0277804123i</v>
      </c>
      <c r="BP265" s="238" t="str">
        <f t="shared" si="214"/>
        <v>0.993478087658844-0.0807535907358139i</v>
      </c>
      <c r="BQ265" s="238">
        <f t="shared" si="215"/>
        <v>-2.8234501497617977E-2</v>
      </c>
      <c r="BR265" s="238">
        <f t="shared" si="216"/>
        <v>-4.6469975363729237</v>
      </c>
    </row>
    <row r="266" spans="22:70" x14ac:dyDescent="0.3">
      <c r="V266" s="24">
        <v>3.6200000000000099</v>
      </c>
      <c r="W266" s="32">
        <f t="shared" si="174"/>
        <v>41686.938347034535</v>
      </c>
      <c r="X266" s="25">
        <f t="shared" si="207"/>
        <v>31.450501351730402</v>
      </c>
      <c r="Y266" s="26">
        <f t="shared" si="175"/>
        <v>-34.098458389919855</v>
      </c>
      <c r="Z266" s="26">
        <f t="shared" si="176"/>
        <v>-88.869611092952539</v>
      </c>
      <c r="AA266" s="26">
        <f t="shared" si="177"/>
        <v>6.052816569170532E-2</v>
      </c>
      <c r="AB266" s="26">
        <f t="shared" si="178"/>
        <v>-6.756234501228418</v>
      </c>
      <c r="AC266" s="26">
        <f t="shared" si="179"/>
        <v>1.442056244053999E-4</v>
      </c>
      <c r="AD266" s="26">
        <f t="shared" si="180"/>
        <v>0.33015689744069865</v>
      </c>
      <c r="AE266" s="26">
        <f t="shared" si="181"/>
        <v>-2.5872846668733427</v>
      </c>
      <c r="AF266" s="26">
        <f t="shared" si="182"/>
        <v>-95.295688696740257</v>
      </c>
      <c r="AG266" s="26">
        <f t="shared" si="200"/>
        <v>64.037843837695164</v>
      </c>
      <c r="AH266" s="26">
        <f t="shared" si="183"/>
        <v>-132.71459219563519</v>
      </c>
      <c r="AI266" s="26">
        <f t="shared" si="184"/>
        <v>-89.999986744594352</v>
      </c>
      <c r="AJ266" s="26">
        <f t="shared" si="185"/>
        <v>40.31790474409619</v>
      </c>
      <c r="AK266" s="26">
        <f t="shared" si="186"/>
        <v>89.447624862392857</v>
      </c>
      <c r="AL266" s="27">
        <f t="shared" si="187"/>
        <v>-1.0724891893850079E-3</v>
      </c>
      <c r="AM266" s="26">
        <f t="shared" si="188"/>
        <v>-0.900363749153963</v>
      </c>
      <c r="AN266" s="26">
        <f t="shared" si="201"/>
        <v>-1.9631985908212289E-3</v>
      </c>
      <c r="AO266" s="26">
        <f t="shared" si="202"/>
        <v>-1.218137276858148</v>
      </c>
      <c r="AP266" s="26">
        <f t="shared" si="208"/>
        <v>-28.361879301624047</v>
      </c>
      <c r="AQ266" s="26">
        <f t="shared" si="209"/>
        <v>-2.6708629082136062</v>
      </c>
      <c r="AR266" s="25">
        <f t="shared" si="203"/>
        <v>18.562359853877492</v>
      </c>
      <c r="AS266" s="25">
        <f t="shared" si="204"/>
        <v>-26.843517049310353</v>
      </c>
      <c r="AT266" s="56">
        <f t="shared" si="210"/>
        <v>-30.949163968497388</v>
      </c>
      <c r="AU266" s="57">
        <f t="shared" si="189"/>
        <v>-97.966551604953864</v>
      </c>
      <c r="AV266" s="26">
        <f t="shared" si="190"/>
        <v>7.5471719792001811E-9</v>
      </c>
      <c r="AW266" s="26">
        <f t="shared" si="191"/>
        <v>2.3884856267235763E-3</v>
      </c>
      <c r="AX266" s="27">
        <f t="shared" si="192"/>
        <v>-7.5471719857579201E-9</v>
      </c>
      <c r="AY266" s="26">
        <f t="shared" si="193"/>
        <v>-2.3884856267235763E-3</v>
      </c>
      <c r="AZ266" s="28">
        <f t="shared" si="194"/>
        <v>-6.5577390038101439E-18</v>
      </c>
      <c r="BA266" s="29">
        <f t="shared" si="195"/>
        <v>0</v>
      </c>
      <c r="BB266" s="5">
        <f t="shared" si="211"/>
        <v>-30.979201297422776</v>
      </c>
      <c r="BC266" s="5">
        <f t="shared" si="212"/>
        <v>-103.32158028298927</v>
      </c>
      <c r="BD266" s="5">
        <f t="shared" si="196"/>
        <v>76.678419717010726</v>
      </c>
      <c r="BE266" s="31"/>
      <c r="BF266" s="40">
        <f t="shared" si="197"/>
        <v>-31</v>
      </c>
      <c r="BG266" s="40">
        <f t="shared" si="198"/>
        <v>-103</v>
      </c>
      <c r="BH266" s="40">
        <f t="shared" si="199"/>
        <v>77</v>
      </c>
      <c r="BL266" s="26">
        <f t="shared" si="205"/>
        <v>-4.7669455989518832E-4</v>
      </c>
      <c r="BM266" s="26">
        <f t="shared" si="206"/>
        <v>-0.60026994916223941</v>
      </c>
      <c r="BO266" s="238" t="str">
        <f t="shared" si="213"/>
        <v>41686.9383470345i</v>
      </c>
      <c r="BP266" s="238" t="str">
        <f t="shared" si="214"/>
        <v>0.993172804338616-0.0826093546043736i</v>
      </c>
      <c r="BQ266" s="238">
        <f t="shared" si="215"/>
        <v>-2.9560634365492361E-2</v>
      </c>
      <c r="BR266" s="238">
        <f t="shared" si="216"/>
        <v>-4.7547587288731741</v>
      </c>
    </row>
    <row r="267" spans="22:70" x14ac:dyDescent="0.3">
      <c r="V267" s="24">
        <v>3.6300000000000101</v>
      </c>
      <c r="W267" s="30">
        <f t="shared" si="174"/>
        <v>42657.95188016029</v>
      </c>
      <c r="X267" s="25">
        <f t="shared" si="207"/>
        <v>31.450501351730402</v>
      </c>
      <c r="Y267" s="26">
        <f t="shared" si="175"/>
        <v>-34.298382317656831</v>
      </c>
      <c r="Z267" s="26">
        <f t="shared" si="176"/>
        <v>-88.895335435695827</v>
      </c>
      <c r="AA267" s="26">
        <f t="shared" si="177"/>
        <v>6.3360060238171367E-2</v>
      </c>
      <c r="AB267" s="26">
        <f t="shared" si="178"/>
        <v>-6.9121020127903865</v>
      </c>
      <c r="AC267" s="26">
        <f t="shared" si="179"/>
        <v>1.5100170795537463E-4</v>
      </c>
      <c r="AD267" s="26">
        <f t="shared" si="180"/>
        <v>0.33784706327603575</v>
      </c>
      <c r="AE267" s="26">
        <f t="shared" si="181"/>
        <v>-2.784369903980302</v>
      </c>
      <c r="AF267" s="26">
        <f t="shared" si="182"/>
        <v>-95.469590385210182</v>
      </c>
      <c r="AG267" s="26">
        <f t="shared" si="200"/>
        <v>64.037843837695164</v>
      </c>
      <c r="AH267" s="26">
        <f t="shared" si="183"/>
        <v>-132.91459219563518</v>
      </c>
      <c r="AI267" s="26">
        <f t="shared" si="184"/>
        <v>-89.999987046324236</v>
      </c>
      <c r="AJ267" s="26">
        <f t="shared" si="185"/>
        <v>40.517886577280706</v>
      </c>
      <c r="AK267" s="26">
        <f t="shared" si="186"/>
        <v>89.460197702915295</v>
      </c>
      <c r="AL267" s="27">
        <f t="shared" si="187"/>
        <v>-1.1230275131185608E-3</v>
      </c>
      <c r="AM267" s="26">
        <f t="shared" si="188"/>
        <v>-0.92133234107448314</v>
      </c>
      <c r="AN267" s="26">
        <f t="shared" si="201"/>
        <v>-2.0556993958682945E-3</v>
      </c>
      <c r="AO267" s="26">
        <f t="shared" si="202"/>
        <v>-1.2465024886748548</v>
      </c>
      <c r="AP267" s="26">
        <f t="shared" si="208"/>
        <v>-28.362040507568295</v>
      </c>
      <c r="AQ267" s="26">
        <f t="shared" si="209"/>
        <v>-2.7076241731582789</v>
      </c>
      <c r="AR267" s="25">
        <f t="shared" si="203"/>
        <v>18.562359853877492</v>
      </c>
      <c r="AS267" s="25">
        <f t="shared" si="204"/>
        <v>-26.843517049310353</v>
      </c>
      <c r="AT267" s="56">
        <f t="shared" si="210"/>
        <v>-31.146410411548597</v>
      </c>
      <c r="AU267" s="57">
        <f t="shared" si="189"/>
        <v>-98.177214558368462</v>
      </c>
      <c r="AV267" s="26">
        <f t="shared" si="190"/>
        <v>7.9028603076121542E-9</v>
      </c>
      <c r="AW267" s="26">
        <f t="shared" si="191"/>
        <v>2.4441206039228164E-3</v>
      </c>
      <c r="AX267" s="27">
        <f t="shared" si="192"/>
        <v>-7.9028603148025756E-9</v>
      </c>
      <c r="AY267" s="26">
        <f t="shared" si="193"/>
        <v>-2.4441206039228164E-3</v>
      </c>
      <c r="AZ267" s="28">
        <f t="shared" si="194"/>
        <v>-7.1904213302111279E-18</v>
      </c>
      <c r="BA267" s="29">
        <f t="shared" si="195"/>
        <v>0</v>
      </c>
      <c r="BB267" s="5">
        <f t="shared" si="211"/>
        <v>-31.177858402847672</v>
      </c>
      <c r="BC267" s="5">
        <f t="shared" si="212"/>
        <v>-103.6564613059323</v>
      </c>
      <c r="BD267" s="5">
        <f t="shared" si="196"/>
        <v>76.343538694067703</v>
      </c>
      <c r="BE267" s="41"/>
      <c r="BF267" s="40">
        <f t="shared" si="197"/>
        <v>-31</v>
      </c>
      <c r="BG267" s="40">
        <f t="shared" si="198"/>
        <v>-104</v>
      </c>
      <c r="BH267" s="40">
        <f t="shared" si="199"/>
        <v>76</v>
      </c>
      <c r="BL267" s="26">
        <f t="shared" si="205"/>
        <v>-4.9915919134820323E-4</v>
      </c>
      <c r="BM267" s="26">
        <f t="shared" si="206"/>
        <v>-0.61425097333128287</v>
      </c>
      <c r="BO267" s="238" t="str">
        <f t="shared" si="213"/>
        <v>42657.9518801603i</v>
      </c>
      <c r="BP267" s="238" t="str">
        <f t="shared" si="214"/>
        <v>0.992853333181614-0.0845065573029418i</v>
      </c>
      <c r="BQ267" s="238">
        <f t="shared" si="215"/>
        <v>-3.0948832107726181E-2</v>
      </c>
      <c r="BR267" s="238">
        <f t="shared" si="216"/>
        <v>-4.864995774232554</v>
      </c>
    </row>
    <row r="268" spans="22:70" x14ac:dyDescent="0.3">
      <c r="V268" s="24">
        <v>3.6400000000000099</v>
      </c>
      <c r="W268" s="32">
        <f t="shared" si="174"/>
        <v>43651.583224017639</v>
      </c>
      <c r="X268" s="25">
        <f t="shared" si="207"/>
        <v>31.450501351730402</v>
      </c>
      <c r="Y268" s="26">
        <f t="shared" si="175"/>
        <v>-34.498309667965714</v>
      </c>
      <c r="Z268" s="26">
        <f t="shared" si="176"/>
        <v>-88.920474651307401</v>
      </c>
      <c r="AA268" s="26">
        <f t="shared" si="177"/>
        <v>6.63234400144911E-2</v>
      </c>
      <c r="AB268" s="26">
        <f t="shared" si="178"/>
        <v>-7.0714937715311841</v>
      </c>
      <c r="AC268" s="26">
        <f t="shared" si="179"/>
        <v>1.5811806965794988E-4</v>
      </c>
      <c r="AD268" s="26">
        <f t="shared" si="180"/>
        <v>0.34571634348145852</v>
      </c>
      <c r="AE268" s="26">
        <f t="shared" si="181"/>
        <v>-2.9813267581511624</v>
      </c>
      <c r="AF268" s="26">
        <f t="shared" si="182"/>
        <v>-95.646252079357126</v>
      </c>
      <c r="AG268" s="26">
        <f t="shared" si="200"/>
        <v>64.037843837695164</v>
      </c>
      <c r="AH268" s="26">
        <f t="shared" si="183"/>
        <v>-133.11459219563517</v>
      </c>
      <c r="AI268" s="26">
        <f t="shared" si="184"/>
        <v>-89.999987341185886</v>
      </c>
      <c r="AJ268" s="26">
        <f t="shared" si="185"/>
        <v>40.717869228035653</v>
      </c>
      <c r="AK268" s="26">
        <f t="shared" si="186"/>
        <v>89.472484400881953</v>
      </c>
      <c r="AL268" s="27">
        <f t="shared" si="187"/>
        <v>-1.1759470043421734E-3</v>
      </c>
      <c r="AM268" s="26">
        <f t="shared" si="188"/>
        <v>-0.94278909869389227</v>
      </c>
      <c r="AN268" s="26">
        <f t="shared" si="201"/>
        <v>-2.1525575179462374E-3</v>
      </c>
      <c r="AO268" s="26">
        <f t="shared" si="202"/>
        <v>-1.2755277784272285</v>
      </c>
      <c r="AP268" s="26">
        <f t="shared" si="208"/>
        <v>-28.362207634426639</v>
      </c>
      <c r="AQ268" s="26">
        <f t="shared" si="209"/>
        <v>-2.7458198174250534</v>
      </c>
      <c r="AR268" s="25">
        <f t="shared" si="203"/>
        <v>18.562359853877492</v>
      </c>
      <c r="AS268" s="25">
        <f t="shared" si="204"/>
        <v>-26.843517049310353</v>
      </c>
      <c r="AT268" s="56">
        <f t="shared" si="210"/>
        <v>-31.343534392577801</v>
      </c>
      <c r="AU268" s="57">
        <f t="shared" si="189"/>
        <v>-98.392071896782184</v>
      </c>
      <c r="AV268" s="26">
        <f t="shared" si="190"/>
        <v>8.2753105760172376E-9</v>
      </c>
      <c r="AW268" s="26">
        <f t="shared" si="191"/>
        <v>2.5010514862117256E-3</v>
      </c>
      <c r="AX268" s="27">
        <f t="shared" si="192"/>
        <v>-8.2753105839013772E-9</v>
      </c>
      <c r="AY268" s="26">
        <f t="shared" si="193"/>
        <v>-2.5010514862117256E-3</v>
      </c>
      <c r="AZ268" s="28">
        <f t="shared" si="194"/>
        <v>-7.8841396596511748E-18</v>
      </c>
      <c r="BA268" s="29">
        <f t="shared" si="195"/>
        <v>0</v>
      </c>
      <c r="BB268" s="5">
        <f t="shared" si="211"/>
        <v>-31.376459053201156</v>
      </c>
      <c r="BC268" s="5">
        <f t="shared" si="212"/>
        <v>-103.99839339640866</v>
      </c>
      <c r="BD268" s="5">
        <f t="shared" si="196"/>
        <v>76.001606603591341</v>
      </c>
      <c r="BE268" s="31"/>
      <c r="BF268" s="40">
        <f t="shared" si="197"/>
        <v>-31</v>
      </c>
      <c r="BG268" s="40">
        <f t="shared" si="198"/>
        <v>-104</v>
      </c>
      <c r="BH268" s="40">
        <f t="shared" si="199"/>
        <v>76</v>
      </c>
      <c r="BL268" s="26">
        <f t="shared" si="205"/>
        <v>-5.2268242371833365E-4</v>
      </c>
      <c r="BM268" s="26">
        <f t="shared" si="206"/>
        <v>-0.6285575816478306</v>
      </c>
      <c r="BO268" s="238" t="str">
        <f t="shared" si="213"/>
        <v>43651.5832240176i</v>
      </c>
      <c r="BP268" s="238" t="str">
        <f t="shared" si="214"/>
        <v>0.992519024594556-0.0864460382704048i</v>
      </c>
      <c r="BQ268" s="238">
        <f t="shared" si="215"/>
        <v>-3.2401978199636861E-2</v>
      </c>
      <c r="BR268" s="238">
        <f t="shared" si="216"/>
        <v>-4.977763917978649</v>
      </c>
    </row>
    <row r="269" spans="22:70" x14ac:dyDescent="0.3">
      <c r="V269" s="24">
        <v>3.6500000000000101</v>
      </c>
      <c r="W269" s="32">
        <f t="shared" si="174"/>
        <v>44668.359215097371</v>
      </c>
      <c r="X269" s="25">
        <f t="shared" si="207"/>
        <v>31.450501351730402</v>
      </c>
      <c r="Y269" s="26">
        <f t="shared" si="175"/>
        <v>-34.698240286914825</v>
      </c>
      <c r="Z269" s="26">
        <f t="shared" si="176"/>
        <v>-88.945042030193108</v>
      </c>
      <c r="AA269" s="26">
        <f t="shared" si="177"/>
        <v>6.942431386894532E-2</v>
      </c>
      <c r="AB269" s="26">
        <f t="shared" si="178"/>
        <v>-7.2344844154846903</v>
      </c>
      <c r="AC269" s="26">
        <f t="shared" si="179"/>
        <v>1.6556980265487357E-4</v>
      </c>
      <c r="AD269" s="26">
        <f t="shared" si="180"/>
        <v>0.35376890926526783</v>
      </c>
      <c r="AE269" s="26">
        <f t="shared" si="181"/>
        <v>-3.1781490515128223</v>
      </c>
      <c r="AF269" s="26">
        <f t="shared" si="182"/>
        <v>-95.825757536412524</v>
      </c>
      <c r="AG269" s="26">
        <f t="shared" si="200"/>
        <v>64.037843837695164</v>
      </c>
      <c r="AH269" s="26">
        <f t="shared" si="183"/>
        <v>-133.31459219563516</v>
      </c>
      <c r="AI269" s="26">
        <f t="shared" si="184"/>
        <v>-89.999987629335678</v>
      </c>
      <c r="AJ269" s="26">
        <f t="shared" si="185"/>
        <v>40.917852659570563</v>
      </c>
      <c r="AK269" s="26">
        <f t="shared" si="186"/>
        <v>89.484491466340032</v>
      </c>
      <c r="AL269" s="27">
        <f t="shared" si="187"/>
        <v>-1.2313598232246131E-3</v>
      </c>
      <c r="AM269" s="26">
        <f t="shared" si="188"/>
        <v>-0.96474537458190368</v>
      </c>
      <c r="AN269" s="26">
        <f t="shared" si="201"/>
        <v>-2.2539781074593186E-3</v>
      </c>
      <c r="AO269" s="26">
        <f t="shared" si="202"/>
        <v>-1.3052284760837929</v>
      </c>
      <c r="AP269" s="26">
        <f t="shared" si="208"/>
        <v>-28.362381036300114</v>
      </c>
      <c r="AQ269" s="26">
        <f t="shared" si="209"/>
        <v>-2.7854700136613424</v>
      </c>
      <c r="AR269" s="25">
        <f t="shared" si="203"/>
        <v>18.562359853877492</v>
      </c>
      <c r="AS269" s="25">
        <f t="shared" si="204"/>
        <v>-26.843517049310353</v>
      </c>
      <c r="AT269" s="56">
        <f t="shared" si="210"/>
        <v>-31.540530087812936</v>
      </c>
      <c r="AU269" s="57">
        <f t="shared" si="189"/>
        <v>-98.611227550073863</v>
      </c>
      <c r="AV269" s="26">
        <f t="shared" si="190"/>
        <v>8.6653135329350605E-9</v>
      </c>
      <c r="AW269" s="26">
        <f t="shared" si="191"/>
        <v>2.559308459097214E-3</v>
      </c>
      <c r="AX269" s="27">
        <f t="shared" si="192"/>
        <v>-8.6653135415798473E-9</v>
      </c>
      <c r="AY269" s="26">
        <f t="shared" si="193"/>
        <v>-2.559308459097214E-3</v>
      </c>
      <c r="AZ269" s="28">
        <f t="shared" si="194"/>
        <v>-8.6447868268141122E-18</v>
      </c>
      <c r="BA269" s="29">
        <f t="shared" si="195"/>
        <v>0</v>
      </c>
      <c r="BB269" s="5">
        <f t="shared" si="211"/>
        <v>-31.575000489994636</v>
      </c>
      <c r="BC269" s="5">
        <f t="shared" si="212"/>
        <v>-104.34754442450908</v>
      </c>
      <c r="BD269" s="5">
        <f t="shared" si="196"/>
        <v>75.652455575490919</v>
      </c>
      <c r="BE269" s="31"/>
      <c r="BF269" s="40">
        <f t="shared" si="197"/>
        <v>-32</v>
      </c>
      <c r="BG269" s="40">
        <f t="shared" si="198"/>
        <v>-104</v>
      </c>
      <c r="BH269" s="40">
        <f t="shared" si="199"/>
        <v>76</v>
      </c>
      <c r="BL269" s="26">
        <f t="shared" si="205"/>
        <v>-5.4731413531546448E-4</v>
      </c>
      <c r="BM269" s="26">
        <f t="shared" si="206"/>
        <v>-0.64319735252488586</v>
      </c>
      <c r="BO269" s="238" t="str">
        <f t="shared" si="213"/>
        <v>44668.3592150974i</v>
      </c>
      <c r="BP269" s="238" t="str">
        <f t="shared" si="214"/>
        <v>0.992169200177737-0.0884286477479832i</v>
      </c>
      <c r="BQ269" s="238">
        <f t="shared" si="215"/>
        <v>-3.3923088046387079E-2</v>
      </c>
      <c r="BR269" s="238">
        <f t="shared" si="216"/>
        <v>-5.0931195219103422</v>
      </c>
    </row>
    <row r="270" spans="22:70" x14ac:dyDescent="0.3">
      <c r="V270" s="24">
        <v>3.6600000000000099</v>
      </c>
      <c r="W270" s="30">
        <f t="shared" si="174"/>
        <v>45708.818961488585</v>
      </c>
      <c r="X270" s="25">
        <f t="shared" si="207"/>
        <v>31.450501351730402</v>
      </c>
      <c r="Y270" s="26">
        <f t="shared" si="175"/>
        <v>-34.898174027490903</v>
      </c>
      <c r="Z270" s="26">
        <f t="shared" si="176"/>
        <v>-88.969050562147231</v>
      </c>
      <c r="AA270" s="26">
        <f t="shared" si="177"/>
        <v>7.2668956145091432E-2</v>
      </c>
      <c r="AB270" s="26">
        <f t="shared" si="178"/>
        <v>-7.4011498068623931</v>
      </c>
      <c r="AC270" s="26">
        <f t="shared" si="179"/>
        <v>1.7337271130684714E-4</v>
      </c>
      <c r="AD270" s="26">
        <f t="shared" si="180"/>
        <v>0.36200902893122971</v>
      </c>
      <c r="AE270" s="26">
        <f t="shared" si="181"/>
        <v>-3.3748303469041026</v>
      </c>
      <c r="AF270" s="26">
        <f t="shared" si="182"/>
        <v>-96.008191340078398</v>
      </c>
      <c r="AG270" s="26">
        <f t="shared" si="200"/>
        <v>64.037843837695164</v>
      </c>
      <c r="AH270" s="26">
        <f t="shared" si="183"/>
        <v>-133.51459219563515</v>
      </c>
      <c r="AI270" s="26">
        <f t="shared" si="184"/>
        <v>-89.999987910926379</v>
      </c>
      <c r="AJ270" s="26">
        <f t="shared" si="185"/>
        <v>41.117836836750229</v>
      </c>
      <c r="AK270" s="26">
        <f t="shared" si="186"/>
        <v>89.496225261373652</v>
      </c>
      <c r="AL270" s="27">
        <f t="shared" si="187"/>
        <v>-1.2893834100227114E-3</v>
      </c>
      <c r="AM270" s="26">
        <f t="shared" si="188"/>
        <v>-0.98721278443769722</v>
      </c>
      <c r="AN270" s="26">
        <f t="shared" si="201"/>
        <v>-2.360175963627276E-3</v>
      </c>
      <c r="AO270" s="26">
        <f t="shared" si="202"/>
        <v>-1.3356202654633713</v>
      </c>
      <c r="AP270" s="26">
        <f t="shared" si="208"/>
        <v>-28.362561080563403</v>
      </c>
      <c r="AQ270" s="26">
        <f t="shared" si="209"/>
        <v>-2.8265956994537946</v>
      </c>
      <c r="AR270" s="25">
        <f t="shared" si="203"/>
        <v>18.562359853877492</v>
      </c>
      <c r="AS270" s="25">
        <f t="shared" si="204"/>
        <v>-26.843517049310353</v>
      </c>
      <c r="AT270" s="56">
        <f t="shared" si="210"/>
        <v>-31.737391427467504</v>
      </c>
      <c r="AU270" s="57">
        <f t="shared" si="189"/>
        <v>-98.834787039532188</v>
      </c>
      <c r="AV270" s="26">
        <f t="shared" si="190"/>
        <v>9.0736965713286974E-9</v>
      </c>
      <c r="AW270" s="26">
        <f t="shared" si="191"/>
        <v>2.6189224111969451E-3</v>
      </c>
      <c r="AX270" s="27">
        <f t="shared" si="192"/>
        <v>-9.0736965808075138E-9</v>
      </c>
      <c r="AY270" s="26">
        <f t="shared" si="193"/>
        <v>-2.6189224111969451E-3</v>
      </c>
      <c r="AZ270" s="28">
        <f t="shared" si="194"/>
        <v>-9.478816494839079E-18</v>
      </c>
      <c r="BA270" s="29">
        <f t="shared" si="195"/>
        <v>0</v>
      </c>
      <c r="BB270" s="5">
        <f t="shared" si="211"/>
        <v>-31.773479848846261</v>
      </c>
      <c r="BC270" s="5">
        <f t="shared" si="212"/>
        <v>-104.70408515828647</v>
      </c>
      <c r="BD270" s="5">
        <f t="shared" si="196"/>
        <v>75.295914841713525</v>
      </c>
      <c r="BE270" s="41"/>
      <c r="BF270" s="40">
        <f t="shared" si="197"/>
        <v>-32</v>
      </c>
      <c r="BG270" s="40">
        <f t="shared" si="198"/>
        <v>-105</v>
      </c>
      <c r="BH270" s="40">
        <f t="shared" si="199"/>
        <v>75</v>
      </c>
      <c r="BL270" s="26">
        <f t="shared" si="205"/>
        <v>-5.7310655398276134E-4</v>
      </c>
      <c r="BM270" s="26">
        <f t="shared" si="206"/>
        <v>-0.65817804051212414</v>
      </c>
      <c r="BO270" s="238" t="str">
        <f t="shared" si="213"/>
        <v>45708.8189614886i</v>
      </c>
      <c r="BP270" s="238" t="str">
        <f t="shared" si="214"/>
        <v>0.99180315153735-0.090455246434489i</v>
      </c>
      <c r="BQ270" s="238">
        <f t="shared" si="215"/>
        <v>-3.5515314824772728E-2</v>
      </c>
      <c r="BR270" s="238">
        <f t="shared" si="216"/>
        <v>-5.2111200782421587</v>
      </c>
    </row>
    <row r="271" spans="22:70" x14ac:dyDescent="0.3">
      <c r="V271" s="24">
        <v>3.6700000000000101</v>
      </c>
      <c r="W271" s="32">
        <f t="shared" si="174"/>
        <v>46773.514128720919</v>
      </c>
      <c r="X271" s="25">
        <f t="shared" si="207"/>
        <v>31.450501351730402</v>
      </c>
      <c r="Y271" s="26">
        <f t="shared" si="175"/>
        <v>-35.098110749288608</v>
      </c>
      <c r="Z271" s="26">
        <f t="shared" si="176"/>
        <v>-88.992512943067695</v>
      </c>
      <c r="AA271" s="26">
        <f t="shared" si="177"/>
        <v>7.606391754967648E-2</v>
      </c>
      <c r="AB271" s="26">
        <f t="shared" si="178"/>
        <v>-7.5715670259894665</v>
      </c>
      <c r="AC271" s="26">
        <f t="shared" si="179"/>
        <v>1.8154334468618687E-4</v>
      </c>
      <c r="AD271" s="26">
        <f t="shared" si="180"/>
        <v>0.37044107013560967</v>
      </c>
      <c r="AE271" s="26">
        <f t="shared" si="181"/>
        <v>-3.5713639366638432</v>
      </c>
      <c r="AF271" s="26">
        <f t="shared" si="182"/>
        <v>-96.193638898921549</v>
      </c>
      <c r="AG271" s="26">
        <f t="shared" si="200"/>
        <v>64.037843837695164</v>
      </c>
      <c r="AH271" s="26">
        <f t="shared" si="183"/>
        <v>-133.71459219563513</v>
      </c>
      <c r="AI271" s="26">
        <f t="shared" si="184"/>
        <v>-89.999988186107288</v>
      </c>
      <c r="AJ271" s="26">
        <f t="shared" si="185"/>
        <v>41.317821726020313</v>
      </c>
      <c r="AK271" s="26">
        <f t="shared" si="186"/>
        <v>89.507692003457066</v>
      </c>
      <c r="AL271" s="27">
        <f t="shared" si="187"/>
        <v>-1.3501407333461827E-3</v>
      </c>
      <c r="AM271" s="26">
        <f t="shared" si="188"/>
        <v>-1.0102032131256951</v>
      </c>
      <c r="AN271" s="26">
        <f t="shared" si="201"/>
        <v>-2.4713759873183981E-3</v>
      </c>
      <c r="AO271" s="26">
        <f t="shared" si="202"/>
        <v>-1.3667191922467243</v>
      </c>
      <c r="AP271" s="26">
        <f t="shared" si="208"/>
        <v>-28.362748148640325</v>
      </c>
      <c r="AQ271" s="26">
        <f t="shared" si="209"/>
        <v>-2.8692185880226413</v>
      </c>
      <c r="AR271" s="25">
        <f t="shared" si="203"/>
        <v>18.562359853877492</v>
      </c>
      <c r="AS271" s="25">
        <f t="shared" si="204"/>
        <v>-26.843517049310353</v>
      </c>
      <c r="AT271" s="56">
        <f t="shared" si="210"/>
        <v>-31.934112085304168</v>
      </c>
      <c r="AU271" s="57">
        <f t="shared" si="189"/>
        <v>-99.062857486944196</v>
      </c>
      <c r="AV271" s="26">
        <f t="shared" si="190"/>
        <v>9.5013275859144992E-9</v>
      </c>
      <c r="AW271" s="26">
        <f t="shared" si="191"/>
        <v>2.6799249506168892E-3</v>
      </c>
      <c r="AX271" s="27">
        <f t="shared" si="192"/>
        <v>-9.5013275963078185E-9</v>
      </c>
      <c r="AY271" s="26">
        <f t="shared" si="193"/>
        <v>-2.6799249506168892E-3</v>
      </c>
      <c r="AZ271" s="28">
        <f t="shared" si="194"/>
        <v>-1.039331925593688E-17</v>
      </c>
      <c r="BA271" s="29">
        <f t="shared" si="195"/>
        <v>0</v>
      </c>
      <c r="BB271" s="5">
        <f t="shared" si="211"/>
        <v>-31.971894155236868</v>
      </c>
      <c r="BC271" s="5">
        <f t="shared" si="212"/>
        <v>-105.06818929058606</v>
      </c>
      <c r="BD271" s="5">
        <f t="shared" si="196"/>
        <v>74.931810709413938</v>
      </c>
      <c r="BE271" s="31"/>
      <c r="BF271" s="40">
        <f t="shared" si="197"/>
        <v>-32</v>
      </c>
      <c r="BG271" s="40">
        <f t="shared" si="198"/>
        <v>-105</v>
      </c>
      <c r="BH271" s="40">
        <f t="shared" si="199"/>
        <v>75</v>
      </c>
      <c r="BL271" s="26">
        <f t="shared" si="205"/>
        <v>-6.0011436771590298E-4</v>
      </c>
      <c r="BM271" s="26">
        <f t="shared" si="206"/>
        <v>-0.6735075803709607</v>
      </c>
      <c r="BO271" s="238" t="str">
        <f t="shared" si="213"/>
        <v>46773.5141287209i</v>
      </c>
      <c r="BP271" s="238" t="str">
        <f t="shared" si="214"/>
        <v>0.991420139057579-0.0925267050944044i</v>
      </c>
      <c r="BQ271" s="238">
        <f t="shared" si="215"/>
        <v>-3.7181955564980787E-2</v>
      </c>
      <c r="BR271" s="238">
        <f t="shared" si="216"/>
        <v>-5.3318242232708952</v>
      </c>
    </row>
    <row r="272" spans="22:70" x14ac:dyDescent="0.3">
      <c r="V272" s="24">
        <v>3.6800000000000099</v>
      </c>
      <c r="W272" s="32">
        <f t="shared" si="174"/>
        <v>47863.009232264958</v>
      </c>
      <c r="X272" s="25">
        <f t="shared" si="207"/>
        <v>31.450501351730402</v>
      </c>
      <c r="Y272" s="26">
        <f t="shared" si="175"/>
        <v>-35.298050318213868</v>
      </c>
      <c r="Z272" s="26">
        <f t="shared" si="176"/>
        <v>-89.015441581526701</v>
      </c>
      <c r="AA272" s="26">
        <f t="shared" si="177"/>
        <v>7.9616036383056671E-2</v>
      </c>
      <c r="AB272" s="26">
        <f t="shared" si="178"/>
        <v>-7.7458143628853637</v>
      </c>
      <c r="AC272" s="26">
        <f t="shared" si="179"/>
        <v>1.9009903167894592E-4</v>
      </c>
      <c r="AD272" s="26">
        <f t="shared" si="180"/>
        <v>0.37906950219645102</v>
      </c>
      <c r="AE272" s="26">
        <f t="shared" si="181"/>
        <v>-3.76774283106873</v>
      </c>
      <c r="AF272" s="26">
        <f t="shared" si="182"/>
        <v>-96.382186442215612</v>
      </c>
      <c r="AG272" s="26">
        <f t="shared" si="200"/>
        <v>64.037843837695164</v>
      </c>
      <c r="AH272" s="26">
        <f t="shared" si="183"/>
        <v>-133.91459219563512</v>
      </c>
      <c r="AI272" s="26">
        <f t="shared" si="184"/>
        <v>-89.999988455024322</v>
      </c>
      <c r="AJ272" s="26">
        <f t="shared" si="185"/>
        <v>41.517807295336198</v>
      </c>
      <c r="AK272" s="26">
        <f t="shared" si="186"/>
        <v>89.518897768732344</v>
      </c>
      <c r="AL272" s="27">
        <f t="shared" si="187"/>
        <v>-1.4137605500938713E-3</v>
      </c>
      <c r="AM272" s="26">
        <f t="shared" si="188"/>
        <v>-1.0337288208452726</v>
      </c>
      <c r="AN272" s="26">
        <f t="shared" si="201"/>
        <v>-2.5878136550576336E-3</v>
      </c>
      <c r="AO272" s="26">
        <f t="shared" si="202"/>
        <v>-1.3985416721583648</v>
      </c>
      <c r="AP272" s="26">
        <f t="shared" si="208"/>
        <v>-28.362942636808913</v>
      </c>
      <c r="AQ272" s="26">
        <f t="shared" si="209"/>
        <v>-2.9133611792956153</v>
      </c>
      <c r="AR272" s="25">
        <f t="shared" si="203"/>
        <v>18.562359853877492</v>
      </c>
      <c r="AS272" s="25">
        <f t="shared" si="204"/>
        <v>-26.843517049310353</v>
      </c>
      <c r="AT272" s="56">
        <f t="shared" si="210"/>
        <v>-32.13068546787764</v>
      </c>
      <c r="AU272" s="57">
        <f t="shared" si="189"/>
        <v>-99.295547621511233</v>
      </c>
      <c r="AV272" s="26">
        <f t="shared" si="190"/>
        <v>9.9491111158522209E-9</v>
      </c>
      <c r="AW272" s="26">
        <f t="shared" si="191"/>
        <v>2.7423484217103571E-3</v>
      </c>
      <c r="AX272" s="27">
        <f t="shared" si="192"/>
        <v>-9.94911112724827E-9</v>
      </c>
      <c r="AY272" s="26">
        <f t="shared" si="193"/>
        <v>-2.7423484217103571E-3</v>
      </c>
      <c r="AZ272" s="28">
        <f t="shared" si="194"/>
        <v>-1.1396049101169586E-17</v>
      </c>
      <c r="BA272" s="29">
        <f t="shared" si="195"/>
        <v>0</v>
      </c>
      <c r="BB272" s="5">
        <f t="shared" si="211"/>
        <v>-32.170240320198566</v>
      </c>
      <c r="BC272" s="5">
        <f t="shared" si="212"/>
        <v>-105.44003346325455</v>
      </c>
      <c r="BD272" s="5">
        <f t="shared" si="196"/>
        <v>74.559966536745449</v>
      </c>
      <c r="BE272" s="31"/>
      <c r="BF272" s="40">
        <f t="shared" si="197"/>
        <v>-32</v>
      </c>
      <c r="BG272" s="40">
        <f t="shared" si="198"/>
        <v>-105</v>
      </c>
      <c r="BH272" s="40">
        <f t="shared" si="199"/>
        <v>75</v>
      </c>
      <c r="BL272" s="26">
        <f t="shared" si="205"/>
        <v>-6.2839484048381991E-4</v>
      </c>
      <c r="BM272" s="26">
        <f t="shared" si="206"/>
        <v>-0.68919409124256126</v>
      </c>
      <c r="BO272" s="238" t="str">
        <f t="shared" si="213"/>
        <v>47863.009232265i</v>
      </c>
      <c r="BP272" s="238" t="str">
        <f t="shared" si="214"/>
        <v>0.991019390631981-0.0946439041152972i</v>
      </c>
      <c r="BQ272" s="238">
        <f t="shared" si="215"/>
        <v>-3.8926457480443918E-2</v>
      </c>
      <c r="BR272" s="238">
        <f t="shared" si="216"/>
        <v>-5.4552917505007619</v>
      </c>
    </row>
    <row r="273" spans="22:70" x14ac:dyDescent="0.3">
      <c r="V273" s="24">
        <v>3.6900000000000102</v>
      </c>
      <c r="W273" s="30">
        <f t="shared" si="174"/>
        <v>48977.881936845763</v>
      </c>
      <c r="X273" s="25">
        <f t="shared" si="207"/>
        <v>31.450501351730402</v>
      </c>
      <c r="Y273" s="26">
        <f t="shared" si="175"/>
        <v>-35.497992606200555</v>
      </c>
      <c r="Z273" s="26">
        <f t="shared" si="176"/>
        <v>-89.037848605199898</v>
      </c>
      <c r="AA273" s="26">
        <f t="shared" si="177"/>
        <v>8.3332450136034103E-2</v>
      </c>
      <c r="AB273" s="26">
        <f t="shared" si="178"/>
        <v>-7.9239713063053934</v>
      </c>
      <c r="AC273" s="26">
        <f t="shared" si="179"/>
        <v>1.9905791771183512E-4</v>
      </c>
      <c r="AD273" s="26">
        <f t="shared" si="180"/>
        <v>0.38789889845628989</v>
      </c>
      <c r="AE273" s="26">
        <f t="shared" si="181"/>
        <v>-3.9639597464164065</v>
      </c>
      <c r="AF273" s="26">
        <f t="shared" si="182"/>
        <v>-96.573921013049002</v>
      </c>
      <c r="AG273" s="26">
        <f t="shared" si="200"/>
        <v>64.037843837695164</v>
      </c>
      <c r="AH273" s="26">
        <f t="shared" si="183"/>
        <v>-134.11459219563514</v>
      </c>
      <c r="AI273" s="26">
        <f t="shared" si="184"/>
        <v>-89.999988717820045</v>
      </c>
      <c r="AJ273" s="26">
        <f t="shared" si="185"/>
        <v>41.717793514095085</v>
      </c>
      <c r="AK273" s="26">
        <f t="shared" si="186"/>
        <v>89.529848495213599</v>
      </c>
      <c r="AL273" s="27">
        <f t="shared" si="187"/>
        <v>-1.4803776775612458E-3</v>
      </c>
      <c r="AM273" s="26">
        <f t="shared" si="188"/>
        <v>-1.0578020494370433</v>
      </c>
      <c r="AN273" s="26">
        <f t="shared" si="201"/>
        <v>-2.7097355151699319E-3</v>
      </c>
      <c r="AO273" s="26">
        <f t="shared" si="202"/>
        <v>-1.4311044993213431</v>
      </c>
      <c r="AP273" s="26">
        <f t="shared" si="208"/>
        <v>-28.363144957037623</v>
      </c>
      <c r="AQ273" s="26">
        <f t="shared" si="209"/>
        <v>-2.9590467713648323</v>
      </c>
      <c r="AR273" s="25">
        <f t="shared" si="203"/>
        <v>18.562359853877492</v>
      </c>
      <c r="AS273" s="25">
        <f t="shared" si="204"/>
        <v>-26.843517049310353</v>
      </c>
      <c r="AT273" s="56">
        <f t="shared" si="210"/>
        <v>-32.327104703454026</v>
      </c>
      <c r="AU273" s="57">
        <f t="shared" si="189"/>
        <v>-99.532967784413842</v>
      </c>
      <c r="AV273" s="26">
        <f t="shared" si="190"/>
        <v>1.0417997988019624E-8</v>
      </c>
      <c r="AW273" s="26">
        <f t="shared" si="191"/>
        <v>2.8062259222274028E-3</v>
      </c>
      <c r="AX273" s="27">
        <f t="shared" si="192"/>
        <v>-1.0417998000515144E-8</v>
      </c>
      <c r="AY273" s="26">
        <f t="shared" si="193"/>
        <v>-2.8062259222274028E-3</v>
      </c>
      <c r="AZ273" s="28">
        <f t="shared" si="194"/>
        <v>-1.2495519373401594E-17</v>
      </c>
      <c r="BA273" s="29">
        <f t="shared" si="195"/>
        <v>0</v>
      </c>
      <c r="BB273" s="5">
        <f t="shared" si="211"/>
        <v>-32.368515135941308</v>
      </c>
      <c r="BC273" s="5">
        <f t="shared" si="212"/>
        <v>-105.81979728848272</v>
      </c>
      <c r="BD273" s="5">
        <f t="shared" si="196"/>
        <v>74.180202711517282</v>
      </c>
      <c r="BE273" s="41"/>
      <c r="BF273" s="40">
        <f t="shared" si="197"/>
        <v>-32</v>
      </c>
      <c r="BG273" s="40">
        <f t="shared" si="198"/>
        <v>-106</v>
      </c>
      <c r="BH273" s="40">
        <f t="shared" si="199"/>
        <v>74</v>
      </c>
      <c r="BL273" s="26">
        <f t="shared" si="205"/>
        <v>-6.5800793349014592E-4</v>
      </c>
      <c r="BM273" s="26">
        <f t="shared" si="206"/>
        <v>-0.70524588091081752</v>
      </c>
      <c r="BO273" s="238" t="str">
        <f t="shared" si="213"/>
        <v>48977.8819368458i</v>
      </c>
      <c r="BP273" s="238" t="str">
        <f t="shared" si="214"/>
        <v>0.990600100353801-0.0968077330108779i</v>
      </c>
      <c r="BQ273" s="238">
        <f t="shared" si="215"/>
        <v>-4.0752424553792584E-2</v>
      </c>
      <c r="BR273" s="238">
        <f t="shared" si="216"/>
        <v>-5.5815836231580596</v>
      </c>
    </row>
    <row r="274" spans="22:70" x14ac:dyDescent="0.3">
      <c r="V274" s="24">
        <v>3.7000000000000099</v>
      </c>
      <c r="W274" s="32">
        <f t="shared" si="174"/>
        <v>50118.7233627284</v>
      </c>
      <c r="X274" s="25">
        <f t="shared" si="207"/>
        <v>31.450501351730402</v>
      </c>
      <c r="Y274" s="26">
        <f t="shared" si="175"/>
        <v>-35.697937490939786</v>
      </c>
      <c r="Z274" s="26">
        <f t="shared" si="176"/>
        <v>-89.059745867156522</v>
      </c>
      <c r="AA274" s="26">
        <f t="shared" si="177"/>
        <v>8.7220607456147473E-2</v>
      </c>
      <c r="AB274" s="26">
        <f t="shared" si="178"/>
        <v>-8.1061185300497716</v>
      </c>
      <c r="AC274" s="26">
        <f t="shared" si="179"/>
        <v>2.0843900322920189E-4</v>
      </c>
      <c r="AD274" s="26">
        <f t="shared" si="180"/>
        <v>0.39693393869952626</v>
      </c>
      <c r="AE274" s="26">
        <f t="shared" si="181"/>
        <v>-4.160007092750007</v>
      </c>
      <c r="AF274" s="26">
        <f t="shared" si="182"/>
        <v>-96.768930458506759</v>
      </c>
      <c r="AG274" s="26">
        <f t="shared" si="200"/>
        <v>64.037843837695164</v>
      </c>
      <c r="AH274" s="26">
        <f t="shared" si="183"/>
        <v>-134.31459219563513</v>
      </c>
      <c r="AI274" s="26">
        <f t="shared" si="184"/>
        <v>-89.999988974633808</v>
      </c>
      <c r="AJ274" s="26">
        <f t="shared" si="185"/>
        <v>41.91778035307118</v>
      </c>
      <c r="AK274" s="26">
        <f t="shared" si="186"/>
        <v>89.540549985918943</v>
      </c>
      <c r="AL274" s="27">
        <f t="shared" si="187"/>
        <v>-1.5501332783158924E-3</v>
      </c>
      <c r="AM274" s="26">
        <f t="shared" si="188"/>
        <v>-1.0824356288283923</v>
      </c>
      <c r="AN274" s="26">
        <f t="shared" si="201"/>
        <v>-2.8373997070871922E-3</v>
      </c>
      <c r="AO274" s="26">
        <f t="shared" si="202"/>
        <v>-1.4644248547877861</v>
      </c>
      <c r="AP274" s="26">
        <f t="shared" si="208"/>
        <v>-28.363355537854186</v>
      </c>
      <c r="AQ274" s="26">
        <f t="shared" si="209"/>
        <v>-3.0062994723310434</v>
      </c>
      <c r="AR274" s="25">
        <f t="shared" si="203"/>
        <v>18.562359853877492</v>
      </c>
      <c r="AS274" s="25">
        <f t="shared" si="204"/>
        <v>-26.843517049310353</v>
      </c>
      <c r="AT274" s="56">
        <f t="shared" si="210"/>
        <v>-32.523362630604197</v>
      </c>
      <c r="AU274" s="57">
        <f t="shared" si="189"/>
        <v>-99.775229930837796</v>
      </c>
      <c r="AV274" s="26">
        <f t="shared" si="190"/>
        <v>1.0908983388357527E-8</v>
      </c>
      <c r="AW274" s="26">
        <f t="shared" si="191"/>
        <v>2.8715913208636839E-3</v>
      </c>
      <c r="AX274" s="27">
        <f t="shared" si="192"/>
        <v>-1.0908983402058588E-8</v>
      </c>
      <c r="AY274" s="26">
        <f t="shared" si="193"/>
        <v>-2.8715913208636839E-3</v>
      </c>
      <c r="AZ274" s="28">
        <f t="shared" si="194"/>
        <v>-1.3701060669942502E-17</v>
      </c>
      <c r="BA274" s="29">
        <f t="shared" si="195"/>
        <v>0</v>
      </c>
      <c r="BB274" s="5">
        <f t="shared" si="211"/>
        <v>-32.566715271423597</v>
      </c>
      <c r="BC274" s="5">
        <f t="shared" si="212"/>
        <v>-106.20766336702212</v>
      </c>
      <c r="BD274" s="5">
        <f t="shared" si="196"/>
        <v>73.792336632977879</v>
      </c>
      <c r="BE274" s="31"/>
      <c r="BF274" s="40">
        <f t="shared" si="197"/>
        <v>-33</v>
      </c>
      <c r="BG274" s="40">
        <f t="shared" si="198"/>
        <v>-106</v>
      </c>
      <c r="BH274" s="40">
        <f t="shared" si="199"/>
        <v>74</v>
      </c>
      <c r="BL274" s="26">
        <f t="shared" si="205"/>
        <v>-6.8901643215518358E-4</v>
      </c>
      <c r="BM274" s="26">
        <f t="shared" si="206"/>
        <v>-0.7216714501623499</v>
      </c>
      <c r="BO274" s="238" t="str">
        <f t="shared" si="213"/>
        <v>50118.7233627284i</v>
      </c>
      <c r="BP274" s="238" t="str">
        <f t="shared" si="214"/>
        <v>0.990161427164953-0.0990190898657964i</v>
      </c>
      <c r="BQ274" s="238">
        <f t="shared" si="215"/>
        <v>-4.2663624387246121E-2</v>
      </c>
      <c r="BR274" s="238">
        <f t="shared" si="216"/>
        <v>-5.710761986021974</v>
      </c>
    </row>
    <row r="275" spans="22:70" x14ac:dyDescent="0.3">
      <c r="V275" s="24">
        <v>3.7100000000000102</v>
      </c>
      <c r="W275" s="32">
        <f t="shared" si="174"/>
        <v>51286.138399137766</v>
      </c>
      <c r="X275" s="25">
        <f t="shared" si="207"/>
        <v>31.450501351730402</v>
      </c>
      <c r="Y275" s="26">
        <f t="shared" si="175"/>
        <v>-35.897884855621442</v>
      </c>
      <c r="Z275" s="26">
        <f t="shared" si="176"/>
        <v>-89.081144952013346</v>
      </c>
      <c r="AA275" s="26">
        <f t="shared" si="177"/>
        <v>9.1288280485367468E-2</v>
      </c>
      <c r="AB275" s="26">
        <f t="shared" si="178"/>
        <v>-8.2923378763360187</v>
      </c>
      <c r="AC275" s="26">
        <f t="shared" si="179"/>
        <v>2.1826218396431496E-4</v>
      </c>
      <c r="AD275" s="26">
        <f t="shared" si="180"/>
        <v>0.40617941162569865</v>
      </c>
      <c r="AE275" s="26">
        <f t="shared" si="181"/>
        <v>-4.355876961221707</v>
      </c>
      <c r="AF275" s="26">
        <f t="shared" si="182"/>
        <v>-96.967303416723666</v>
      </c>
      <c r="AG275" s="26">
        <f t="shared" si="200"/>
        <v>64.037843837695164</v>
      </c>
      <c r="AH275" s="26">
        <f t="shared" si="183"/>
        <v>-134.51459219563512</v>
      </c>
      <c r="AI275" s="26">
        <f t="shared" si="184"/>
        <v>-89.999989225601794</v>
      </c>
      <c r="AJ275" s="26">
        <f t="shared" si="185"/>
        <v>42.11776778435371</v>
      </c>
      <c r="AK275" s="26">
        <f t="shared" si="186"/>
        <v>89.551007911932103</v>
      </c>
      <c r="AL275" s="27">
        <f t="shared" si="187"/>
        <v>-1.6231751584228639E-3</v>
      </c>
      <c r="AM275" s="26">
        <f t="shared" si="188"/>
        <v>-1.1076425836209589</v>
      </c>
      <c r="AN275" s="26">
        <f t="shared" si="201"/>
        <v>-2.9710765048808147E-3</v>
      </c>
      <c r="AO275" s="26">
        <f t="shared" si="202"/>
        <v>-1.4985203152479378</v>
      </c>
      <c r="AP275" s="26">
        <f t="shared" si="208"/>
        <v>-28.363574825249547</v>
      </c>
      <c r="AQ275" s="26">
        <f t="shared" si="209"/>
        <v>-3.0551442125385879</v>
      </c>
      <c r="AR275" s="25">
        <f t="shared" si="203"/>
        <v>18.562359853877492</v>
      </c>
      <c r="AS275" s="25">
        <f t="shared" si="204"/>
        <v>-26.843517049310353</v>
      </c>
      <c r="AT275" s="56">
        <f t="shared" si="210"/>
        <v>-32.719451786471254</v>
      </c>
      <c r="AU275" s="57">
        <f t="shared" si="189"/>
        <v>-100.02244762926226</v>
      </c>
      <c r="AV275" s="26">
        <f t="shared" si="190"/>
        <v>1.1423108790524683E-8</v>
      </c>
      <c r="AW275" s="26">
        <f t="shared" si="191"/>
        <v>2.938479275218093E-3</v>
      </c>
      <c r="AX275" s="27">
        <f t="shared" si="192"/>
        <v>-1.1423108805547602E-8</v>
      </c>
      <c r="AY275" s="26">
        <f t="shared" si="193"/>
        <v>-2.938479275218093E-3</v>
      </c>
      <c r="AZ275" s="28">
        <f t="shared" si="194"/>
        <v>-1.5022918449859392E-17</v>
      </c>
      <c r="BA275" s="29">
        <f t="shared" si="195"/>
        <v>0</v>
      </c>
      <c r="BB275" s="5">
        <f t="shared" si="211"/>
        <v>-32.764837267875876</v>
      </c>
      <c r="BC275" s="5">
        <f t="shared" si="212"/>
        <v>-106.60381730300034</v>
      </c>
      <c r="BD275" s="5">
        <f t="shared" si="196"/>
        <v>73.396182696999659</v>
      </c>
      <c r="BE275" s="31"/>
      <c r="BF275" s="40">
        <f t="shared" si="197"/>
        <v>-33</v>
      </c>
      <c r="BG275" s="40">
        <f t="shared" si="198"/>
        <v>-107</v>
      </c>
      <c r="BH275" s="40">
        <f t="shared" si="199"/>
        <v>73</v>
      </c>
      <c r="BL275" s="26">
        <f t="shared" si="205"/>
        <v>-7.2148607904332941E-4</v>
      </c>
      <c r="BM275" s="26">
        <f t="shared" si="206"/>
        <v>-0.73847949724563644</v>
      </c>
      <c r="BO275" s="238" t="str">
        <f t="shared" si="213"/>
        <v>51286.1383991378i</v>
      </c>
      <c r="BP275" s="238" t="str">
        <f t="shared" si="214"/>
        <v>0.989702493463548-0.101278880718051i</v>
      </c>
      <c r="BQ275" s="238">
        <f t="shared" si="215"/>
        <v>-4.466399532557986E-2</v>
      </c>
      <c r="BR275" s="238">
        <f t="shared" si="216"/>
        <v>-5.842890176492439</v>
      </c>
    </row>
    <row r="276" spans="22:70" x14ac:dyDescent="0.3">
      <c r="V276" s="24">
        <v>3.72000000000001</v>
      </c>
      <c r="W276" s="30">
        <f t="shared" si="174"/>
        <v>52480.746024978471</v>
      </c>
      <c r="X276" s="25">
        <f t="shared" si="207"/>
        <v>31.450501351730402</v>
      </c>
      <c r="Y276" s="26">
        <f t="shared" si="175"/>
        <v>-36.097834588687114</v>
      </c>
      <c r="Z276" s="26">
        <f t="shared" si="176"/>
        <v>-89.102057181954919</v>
      </c>
      <c r="AA276" s="26">
        <f t="shared" si="177"/>
        <v>9.5543577570040811E-2</v>
      </c>
      <c r="AB276" s="26">
        <f t="shared" si="178"/>
        <v>-8.482712336019949</v>
      </c>
      <c r="AC276" s="26">
        <f t="shared" si="179"/>
        <v>2.2854829313212298E-4</v>
      </c>
      <c r="AD276" s="26">
        <f t="shared" si="180"/>
        <v>0.41564021737992973</v>
      </c>
      <c r="AE276" s="26">
        <f t="shared" si="181"/>
        <v>-4.5515611110935392</v>
      </c>
      <c r="AF276" s="26">
        <f t="shared" si="182"/>
        <v>-97.169129300594932</v>
      </c>
      <c r="AG276" s="26">
        <f t="shared" si="200"/>
        <v>64.037843837695164</v>
      </c>
      <c r="AH276" s="26">
        <f t="shared" si="183"/>
        <v>-134.71459219563511</v>
      </c>
      <c r="AI276" s="26">
        <f t="shared" si="184"/>
        <v>-89.999989470857031</v>
      </c>
      <c r="AJ276" s="26">
        <f t="shared" si="185"/>
        <v>42.317755781287715</v>
      </c>
      <c r="AK276" s="26">
        <f t="shared" si="186"/>
        <v>89.561227815394972</v>
      </c>
      <c r="AL276" s="27">
        <f t="shared" si="187"/>
        <v>-1.6996580796447688E-3</v>
      </c>
      <c r="AM276" s="26">
        <f t="shared" si="188"/>
        <v>-1.1334362398227791</v>
      </c>
      <c r="AN276" s="26">
        <f t="shared" si="201"/>
        <v>-3.1110488861561471E-3</v>
      </c>
      <c r="AO276" s="26">
        <f t="shared" si="202"/>
        <v>-1.5334088619204158</v>
      </c>
      <c r="AP276" s="26">
        <f t="shared" si="208"/>
        <v>-28.363803283618029</v>
      </c>
      <c r="AQ276" s="26">
        <f t="shared" si="209"/>
        <v>-3.1056067572052539</v>
      </c>
      <c r="AR276" s="25">
        <f t="shared" si="203"/>
        <v>18.562359853877492</v>
      </c>
      <c r="AS276" s="25">
        <f t="shared" si="204"/>
        <v>-26.843517049310353</v>
      </c>
      <c r="AT276" s="56">
        <f t="shared" si="210"/>
        <v>-32.915364394711567</v>
      </c>
      <c r="AU276" s="57">
        <f t="shared" si="189"/>
        <v>-100.27473605780018</v>
      </c>
      <c r="AV276" s="26">
        <f t="shared" si="190"/>
        <v>1.1961461955897764E-8</v>
      </c>
      <c r="AW276" s="26">
        <f t="shared" si="191"/>
        <v>3.0069252501686516E-3</v>
      </c>
      <c r="AX276" s="27">
        <f t="shared" si="192"/>
        <v>-1.1961461972370064E-8</v>
      </c>
      <c r="AY276" s="26">
        <f t="shared" si="193"/>
        <v>-3.0069252501686516E-3</v>
      </c>
      <c r="AZ276" s="28">
        <f t="shared" si="194"/>
        <v>-1.6472299356091132E-17</v>
      </c>
      <c r="BA276" s="29">
        <f t="shared" si="195"/>
        <v>0</v>
      </c>
      <c r="BB276" s="5">
        <f t="shared" si="211"/>
        <v>-32.962877534284566</v>
      </c>
      <c r="BC276" s="5">
        <f t="shared" si="212"/>
        <v>-107.00844771504192</v>
      </c>
      <c r="BD276" s="5">
        <f t="shared" si="196"/>
        <v>72.991552284958075</v>
      </c>
      <c r="BE276" s="41"/>
      <c r="BF276" s="40">
        <f t="shared" si="197"/>
        <v>-33</v>
      </c>
      <c r="BG276" s="40">
        <f t="shared" si="198"/>
        <v>-107</v>
      </c>
      <c r="BH276" s="40">
        <f t="shared" si="199"/>
        <v>73</v>
      </c>
      <c r="BL276" s="26">
        <f t="shared" si="205"/>
        <v>-7.5548571306227412E-4</v>
      </c>
      <c r="BM276" s="26">
        <f t="shared" si="206"/>
        <v>-0.75567892243139234</v>
      </c>
      <c r="BO276" s="238" t="str">
        <f t="shared" si="213"/>
        <v>52480.7460249785i</v>
      </c>
      <c r="BP276" s="238" t="str">
        <f t="shared" si="214"/>
        <v>0.989222383670006-0.103588018874652i</v>
      </c>
      <c r="BQ276" s="238">
        <f t="shared" si="215"/>
        <v>-4.6757653859937735E-2</v>
      </c>
      <c r="BR276" s="238">
        <f t="shared" si="216"/>
        <v>-5.9780327348103608</v>
      </c>
    </row>
    <row r="277" spans="22:70" x14ac:dyDescent="0.3">
      <c r="V277" s="24">
        <v>3.7300000000000102</v>
      </c>
      <c r="W277" s="32">
        <f t="shared" si="174"/>
        <v>53703.179637026609</v>
      </c>
      <c r="X277" s="25">
        <f t="shared" si="207"/>
        <v>31.450501351730402</v>
      </c>
      <c r="Y277" s="26">
        <f t="shared" si="175"/>
        <v>-36.297786583594423</v>
      </c>
      <c r="Z277" s="26">
        <f t="shared" si="176"/>
        <v>-89.122493622622898</v>
      </c>
      <c r="AA277" s="26">
        <f t="shared" si="177"/>
        <v>9.9994956342555133E-2</v>
      </c>
      <c r="AB277" s="26">
        <f t="shared" si="178"/>
        <v>-8.6773260254397702</v>
      </c>
      <c r="AC277" s="26">
        <f t="shared" si="179"/>
        <v>2.3931914557999732E-4</v>
      </c>
      <c r="AD277" s="26">
        <f t="shared" si="180"/>
        <v>0.42532137014185967</v>
      </c>
      <c r="AE277" s="26">
        <f t="shared" si="181"/>
        <v>-4.7470509563758858</v>
      </c>
      <c r="AF277" s="26">
        <f t="shared" si="182"/>
        <v>-97.374498277920807</v>
      </c>
      <c r="AG277" s="26">
        <f t="shared" si="200"/>
        <v>64.037843837695164</v>
      </c>
      <c r="AH277" s="26">
        <f t="shared" si="183"/>
        <v>-134.91459219563512</v>
      </c>
      <c r="AI277" s="26">
        <f t="shared" si="184"/>
        <v>-89.99998971052959</v>
      </c>
      <c r="AJ277" s="26">
        <f t="shared" si="185"/>
        <v>42.517744318417748</v>
      </c>
      <c r="AK277" s="26">
        <f t="shared" si="186"/>
        <v>89.571215112432853</v>
      </c>
      <c r="AL277" s="27">
        <f t="shared" si="187"/>
        <v>-1.779744086278771E-3</v>
      </c>
      <c r="AM277" s="26">
        <f t="shared" si="188"/>
        <v>-1.1598302317278717</v>
      </c>
      <c r="AN277" s="26">
        <f t="shared" si="201"/>
        <v>-3.2576131274800603E-3</v>
      </c>
      <c r="AO277" s="26">
        <f t="shared" si="202"/>
        <v>-1.5691088896264171</v>
      </c>
      <c r="AP277" s="26">
        <f t="shared" si="208"/>
        <v>-28.364041396735971</v>
      </c>
      <c r="AQ277" s="26">
        <f t="shared" si="209"/>
        <v>-3.1577137194510261</v>
      </c>
      <c r="AR277" s="25">
        <f t="shared" si="203"/>
        <v>18.562359853877492</v>
      </c>
      <c r="AS277" s="25">
        <f t="shared" si="204"/>
        <v>-26.843517049310353</v>
      </c>
      <c r="AT277" s="56">
        <f t="shared" si="210"/>
        <v>-33.111092353111857</v>
      </c>
      <c r="AU277" s="57">
        <f t="shared" si="189"/>
        <v>-100.53221199737183</v>
      </c>
      <c r="AV277" s="26">
        <f t="shared" si="190"/>
        <v>1.2525188505500875E-8</v>
      </c>
      <c r="AW277" s="26">
        <f t="shared" si="191"/>
        <v>3.0769655366765071E-3</v>
      </c>
      <c r="AX277" s="27">
        <f t="shared" si="192"/>
        <v>-1.2525188523562392E-8</v>
      </c>
      <c r="AY277" s="26">
        <f t="shared" si="193"/>
        <v>-3.0769655366765071E-3</v>
      </c>
      <c r="AZ277" s="28">
        <f t="shared" si="194"/>
        <v>-1.8061516799236186E-17</v>
      </c>
      <c r="BA277" s="29">
        <f t="shared" si="195"/>
        <v>0</v>
      </c>
      <c r="BB277" s="5">
        <f t="shared" si="211"/>
        <v>-33.160832342847641</v>
      </c>
      <c r="BC277" s="5">
        <f t="shared" si="212"/>
        <v>-107.42174624338898</v>
      </c>
      <c r="BD277" s="5">
        <f t="shared" si="196"/>
        <v>72.578253756611019</v>
      </c>
      <c r="BE277" s="31"/>
      <c r="BF277" s="40">
        <f t="shared" si="197"/>
        <v>-33</v>
      </c>
      <c r="BG277" s="40">
        <f t="shared" si="198"/>
        <v>-107</v>
      </c>
      <c r="BH277" s="40">
        <f t="shared" si="199"/>
        <v>73</v>
      </c>
      <c r="BL277" s="26">
        <f t="shared" si="205"/>
        <v>-7.910874151813485E-4</v>
      </c>
      <c r="BM277" s="26">
        <f t="shared" si="206"/>
        <v>-0.77327883267640429</v>
      </c>
      <c r="BO277" s="238" t="str">
        <f t="shared" si="213"/>
        <v>53703.1796370266i</v>
      </c>
      <c r="BP277" s="238" t="str">
        <f t="shared" si="214"/>
        <v>0.988720142751952-0.105947424155964i</v>
      </c>
      <c r="BQ277" s="238">
        <f t="shared" si="215"/>
        <v>-4.8948902320604538E-2</v>
      </c>
      <c r="BR277" s="238">
        <f t="shared" si="216"/>
        <v>-6.1162554133407321</v>
      </c>
    </row>
    <row r="278" spans="22:70" x14ac:dyDescent="0.3">
      <c r="V278" s="24">
        <v>3.74000000000001</v>
      </c>
      <c r="W278" s="32">
        <f t="shared" si="174"/>
        <v>54954.087385763814</v>
      </c>
      <c r="X278" s="25">
        <f t="shared" si="207"/>
        <v>31.450501351730402</v>
      </c>
      <c r="Y278" s="26">
        <f t="shared" si="175"/>
        <v>-36.497740738591432</v>
      </c>
      <c r="Z278" s="26">
        <f t="shared" si="176"/>
        <v>-89.14246508887679</v>
      </c>
      <c r="AA278" s="26">
        <f t="shared" si="177"/>
        <v>0.10465123717280153</v>
      </c>
      <c r="AB278" s="26">
        <f t="shared" si="178"/>
        <v>-8.8762641596458458</v>
      </c>
      <c r="AC278" s="26">
        <f t="shared" si="179"/>
        <v>2.5059758403324611E-4</v>
      </c>
      <c r="AD278" s="26">
        <f t="shared" si="180"/>
        <v>0.43522800077436619</v>
      </c>
      <c r="AE278" s="26">
        <f t="shared" si="181"/>
        <v>-4.9423375521041946</v>
      </c>
      <c r="AF278" s="26">
        <f t="shared" si="182"/>
        <v>-97.583501247748259</v>
      </c>
      <c r="AG278" s="26">
        <f t="shared" si="200"/>
        <v>64.037843837695164</v>
      </c>
      <c r="AH278" s="26">
        <f t="shared" si="183"/>
        <v>-135.11459219563511</v>
      </c>
      <c r="AI278" s="26">
        <f t="shared" si="184"/>
        <v>-89.999989944746531</v>
      </c>
      <c r="AJ278" s="26">
        <f t="shared" si="185"/>
        <v>42.71773337143366</v>
      </c>
      <c r="AK278" s="26">
        <f t="shared" si="186"/>
        <v>89.58097509601383</v>
      </c>
      <c r="AL278" s="27">
        <f t="shared" si="187"/>
        <v>-1.8636028472885713E-3</v>
      </c>
      <c r="AM278" s="26">
        <f t="shared" si="188"/>
        <v>-1.1868385089459552</v>
      </c>
      <c r="AN278" s="26">
        <f t="shared" si="201"/>
        <v>-3.4110794275219705E-3</v>
      </c>
      <c r="AO278" s="26">
        <f t="shared" si="202"/>
        <v>-1.6056392160504072</v>
      </c>
      <c r="AP278" s="26">
        <f t="shared" si="208"/>
        <v>-28.364289668781097</v>
      </c>
      <c r="AQ278" s="26">
        <f t="shared" si="209"/>
        <v>-3.2114925737290632</v>
      </c>
      <c r="AR278" s="25">
        <f t="shared" si="203"/>
        <v>18.562359853877492</v>
      </c>
      <c r="AS278" s="25">
        <f t="shared" si="204"/>
        <v>-26.843517049310353</v>
      </c>
      <c r="AT278" s="56">
        <f t="shared" si="210"/>
        <v>-33.306627220885289</v>
      </c>
      <c r="AU278" s="57">
        <f t="shared" si="189"/>
        <v>-100.79499382147732</v>
      </c>
      <c r="AV278" s="26">
        <f t="shared" si="190"/>
        <v>1.3115482276730869E-8</v>
      </c>
      <c r="AW278" s="26">
        <f t="shared" si="191"/>
        <v>3.1486372710278045E-3</v>
      </c>
      <c r="AX278" s="27">
        <f t="shared" si="192"/>
        <v>-1.3115482296534926E-8</v>
      </c>
      <c r="AY278" s="26">
        <f t="shared" si="193"/>
        <v>-3.1486372710278045E-3</v>
      </c>
      <c r="AZ278" s="28">
        <f t="shared" si="194"/>
        <v>-1.9804057132001619E-17</v>
      </c>
      <c r="BA278" s="29">
        <f t="shared" si="195"/>
        <v>0</v>
      </c>
      <c r="BB278" s="5">
        <f t="shared" si="211"/>
        <v>-33.35869782441349</v>
      </c>
      <c r="BC278" s="5">
        <f t="shared" si="212"/>
        <v>-107.84390755269078</v>
      </c>
      <c r="BD278" s="5">
        <f t="shared" si="196"/>
        <v>72.15609244730922</v>
      </c>
      <c r="BE278" s="31"/>
      <c r="BF278" s="40">
        <f t="shared" si="197"/>
        <v>-33</v>
      </c>
      <c r="BG278" s="40">
        <f t="shared" si="198"/>
        <v>-108</v>
      </c>
      <c r="BH278" s="40">
        <f t="shared" si="199"/>
        <v>72</v>
      </c>
      <c r="BL278" s="26">
        <f t="shared" si="205"/>
        <v>-8.2836666103031846E-4</v>
      </c>
      <c r="BM278" s="26">
        <f t="shared" si="206"/>
        <v>-0.79128854639297208</v>
      </c>
      <c r="BO278" s="238" t="str">
        <f t="shared" si="213"/>
        <v>54954.0873857638i</v>
      </c>
      <c r="BP278" s="238" t="str">
        <f t="shared" si="214"/>
        <v>0.988194774708264-0.108358022063861i</v>
      </c>
      <c r="BQ278" s="238">
        <f t="shared" si="215"/>
        <v>-5.1242236867167952E-2</v>
      </c>
      <c r="BR278" s="238">
        <f t="shared" si="216"/>
        <v>-6.257625184820478</v>
      </c>
    </row>
    <row r="279" spans="22:70" x14ac:dyDescent="0.3">
      <c r="V279" s="24">
        <v>3.7500000000000102</v>
      </c>
      <c r="W279" s="30">
        <f t="shared" si="174"/>
        <v>56234.132519036291</v>
      </c>
      <c r="X279" s="25">
        <f t="shared" si="207"/>
        <v>31.450501351730402</v>
      </c>
      <c r="Y279" s="26">
        <f t="shared" si="175"/>
        <v>-36.697696956501709</v>
      </c>
      <c r="Z279" s="26">
        <f t="shared" si="176"/>
        <v>-89.161982150429054</v>
      </c>
      <c r="AA279" s="26">
        <f t="shared" si="177"/>
        <v>0.10952161698578974</v>
      </c>
      <c r="AB279" s="26">
        <f t="shared" si="178"/>
        <v>-9.0796130217686706</v>
      </c>
      <c r="AC279" s="26">
        <f t="shared" si="179"/>
        <v>2.624075275220267E-4</v>
      </c>
      <c r="AD279" s="26">
        <f t="shared" si="180"/>
        <v>0.44536535953346634</v>
      </c>
      <c r="AE279" s="26">
        <f t="shared" si="181"/>
        <v>-5.1374115802579947</v>
      </c>
      <c r="AF279" s="26">
        <f t="shared" si="182"/>
        <v>-97.796229812664251</v>
      </c>
      <c r="AG279" s="26">
        <f t="shared" si="200"/>
        <v>64.037843837695164</v>
      </c>
      <c r="AH279" s="26">
        <f t="shared" si="183"/>
        <v>-135.3145921956351</v>
      </c>
      <c r="AI279" s="26">
        <f t="shared" si="184"/>
        <v>-89.999990173632057</v>
      </c>
      <c r="AJ279" s="26">
        <f t="shared" si="185"/>
        <v>42.917722917119256</v>
      </c>
      <c r="AK279" s="26">
        <f t="shared" si="186"/>
        <v>89.590512938743416</v>
      </c>
      <c r="AL279" s="27">
        <f t="shared" si="187"/>
        <v>-1.9514120144692806E-3</v>
      </c>
      <c r="AM279" s="26">
        <f t="shared" si="188"/>
        <v>-1.2144753435851754</v>
      </c>
      <c r="AN279" s="26">
        <f t="shared" si="201"/>
        <v>-3.5717725592532864E-3</v>
      </c>
      <c r="AO279" s="26">
        <f t="shared" si="202"/>
        <v>-1.6430190911900124</v>
      </c>
      <c r="AP279" s="26">
        <f t="shared" si="208"/>
        <v>-28.364548625394406</v>
      </c>
      <c r="AQ279" s="26">
        <f t="shared" si="209"/>
        <v>-3.2669716696638287</v>
      </c>
      <c r="AR279" s="25">
        <f t="shared" si="203"/>
        <v>18.562359853877492</v>
      </c>
      <c r="AS279" s="25">
        <f t="shared" si="204"/>
        <v>-26.843517049310353</v>
      </c>
      <c r="AT279" s="56">
        <f t="shared" si="210"/>
        <v>-33.501960205652402</v>
      </c>
      <c r="AU279" s="57">
        <f t="shared" si="189"/>
        <v>-101.06320148232808</v>
      </c>
      <c r="AV279" s="26">
        <f t="shared" si="190"/>
        <v>1.3733596895286863E-8</v>
      </c>
      <c r="AW279" s="26">
        <f t="shared" si="191"/>
        <v>3.2219784545238924E-3</v>
      </c>
      <c r="AX279" s="27">
        <f t="shared" si="192"/>
        <v>-1.3733596917001584E-8</v>
      </c>
      <c r="AY279" s="26">
        <f t="shared" si="193"/>
        <v>-3.2219784545238924E-3</v>
      </c>
      <c r="AZ279" s="28">
        <f t="shared" si="194"/>
        <v>-2.171472026990723E-17</v>
      </c>
      <c r="BA279" s="29">
        <f t="shared" si="195"/>
        <v>0</v>
      </c>
      <c r="BB279" s="5">
        <f t="shared" si="211"/>
        <v>-33.556469963916719</v>
      </c>
      <c r="BC279" s="5">
        <f t="shared" si="212"/>
        <v>-108.27512933012451</v>
      </c>
      <c r="BD279" s="5">
        <f t="shared" si="196"/>
        <v>71.724870669875486</v>
      </c>
      <c r="BE279" s="41"/>
      <c r="BF279" s="40">
        <f t="shared" si="197"/>
        <v>-34</v>
      </c>
      <c r="BG279" s="40">
        <f t="shared" si="198"/>
        <v>-108</v>
      </c>
      <c r="BH279" s="40">
        <f t="shared" si="199"/>
        <v>72</v>
      </c>
      <c r="BL279" s="26">
        <f t="shared" si="205"/>
        <v>-8.674024806320773E-4</v>
      </c>
      <c r="BM279" s="26">
        <f t="shared" si="206"/>
        <v>-0.80971759832627321</v>
      </c>
      <c r="BO279" s="238" t="str">
        <f t="shared" si="213"/>
        <v>56234.1325190362i</v>
      </c>
      <c r="BP279" s="238" t="str">
        <f t="shared" si="214"/>
        <v>0.987645241012922-0.110820742868652i</v>
      </c>
      <c r="BQ279" s="238">
        <f t="shared" si="215"/>
        <v>-5.3642355783684231E-2</v>
      </c>
      <c r="BR279" s="238">
        <f t="shared" si="216"/>
        <v>-6.4022102494701549</v>
      </c>
    </row>
    <row r="280" spans="22:70" x14ac:dyDescent="0.3">
      <c r="V280" s="24">
        <v>3.76000000000001</v>
      </c>
      <c r="W280" s="32">
        <f t="shared" si="174"/>
        <v>57543.9937337171</v>
      </c>
      <c r="X280" s="25">
        <f t="shared" si="207"/>
        <v>31.450501351730402</v>
      </c>
      <c r="Y280" s="26">
        <f t="shared" si="175"/>
        <v>-36.897655144518595</v>
      </c>
      <c r="Z280" s="26">
        <f t="shared" si="176"/>
        <v>-89.181055137356594</v>
      </c>
      <c r="AA280" s="26">
        <f t="shared" si="177"/>
        <v>0.11461568344003262</v>
      </c>
      <c r="AB280" s="26">
        <f t="shared" si="178"/>
        <v>-9.2874599282647026</v>
      </c>
      <c r="AC280" s="26">
        <f t="shared" si="179"/>
        <v>2.7477402207819776E-4</v>
      </c>
      <c r="AD280" s="26">
        <f t="shared" si="180"/>
        <v>0.45573881884075446</v>
      </c>
      <c r="AE280" s="26">
        <f t="shared" si="181"/>
        <v>-5.3322633353260818</v>
      </c>
      <c r="AF280" s="26">
        <f t="shared" si="182"/>
        <v>-98.012776246780533</v>
      </c>
      <c r="AG280" s="26">
        <f t="shared" si="200"/>
        <v>64.037843837695164</v>
      </c>
      <c r="AH280" s="26">
        <f t="shared" si="183"/>
        <v>-135.51459219563509</v>
      </c>
      <c r="AI280" s="26">
        <f t="shared" si="184"/>
        <v>-89.999990397307485</v>
      </c>
      <c r="AJ280" s="26">
        <f t="shared" si="185"/>
        <v>43.117712933303011</v>
      </c>
      <c r="AK280" s="26">
        <f t="shared" si="186"/>
        <v>89.599833695596402</v>
      </c>
      <c r="AL280" s="27">
        <f t="shared" si="187"/>
        <v>-2.0433575973666032E-3</v>
      </c>
      <c r="AM280" s="26">
        <f t="shared" si="188"/>
        <v>-1.2427553375905562</v>
      </c>
      <c r="AN280" s="26">
        <f t="shared" si="201"/>
        <v>-3.7400325524806835E-3</v>
      </c>
      <c r="AO280" s="26">
        <f t="shared" si="202"/>
        <v>-1.6812682069975209</v>
      </c>
      <c r="AP280" s="26">
        <f t="shared" si="208"/>
        <v>-28.364818814786762</v>
      </c>
      <c r="AQ280" s="26">
        <f t="shared" si="209"/>
        <v>-3.3241802462991599</v>
      </c>
      <c r="AR280" s="25">
        <f t="shared" si="203"/>
        <v>18.562359853877492</v>
      </c>
      <c r="AS280" s="25">
        <f t="shared" si="204"/>
        <v>-26.843517049310353</v>
      </c>
      <c r="AT280" s="56">
        <f t="shared" si="210"/>
        <v>-33.697082150112841</v>
      </c>
      <c r="AU280" s="57">
        <f t="shared" si="189"/>
        <v>-101.3369564930797</v>
      </c>
      <c r="AV280" s="26">
        <f t="shared" si="190"/>
        <v>1.4380841917860331E-8</v>
      </c>
      <c r="AW280" s="26">
        <f t="shared" si="191"/>
        <v>3.2970279736300842E-3</v>
      </c>
      <c r="AX280" s="27">
        <f t="shared" si="192"/>
        <v>-1.4380841941670051E-8</v>
      </c>
      <c r="AY280" s="26">
        <f t="shared" si="193"/>
        <v>-3.2970279736300842E-3</v>
      </c>
      <c r="AZ280" s="28">
        <f t="shared" si="194"/>
        <v>-2.3809720607320283E-17</v>
      </c>
      <c r="BA280" s="29">
        <f t="shared" si="195"/>
        <v>0</v>
      </c>
      <c r="BB280" s="5">
        <f t="shared" si="211"/>
        <v>-33.754144595825807</v>
      </c>
      <c r="BC280" s="5">
        <f t="shared" si="212"/>
        <v>-108.7156122784794</v>
      </c>
      <c r="BD280" s="5">
        <f t="shared" si="196"/>
        <v>71.284387721520602</v>
      </c>
      <c r="BE280" s="31"/>
      <c r="BF280" s="40">
        <f t="shared" si="197"/>
        <v>-34</v>
      </c>
      <c r="BG280" s="40">
        <f t="shared" si="198"/>
        <v>-109</v>
      </c>
      <c r="BH280" s="40">
        <f t="shared" si="199"/>
        <v>71</v>
      </c>
      <c r="BL280" s="26">
        <f t="shared" si="205"/>
        <v>-9.082776256781204E-4</v>
      </c>
      <c r="BM280" s="26">
        <f t="shared" si="206"/>
        <v>-0.82857574454188021</v>
      </c>
      <c r="BO280" s="238" t="str">
        <f t="shared" si="213"/>
        <v>57543.9937337171i</v>
      </c>
      <c r="BP280" s="238" t="str">
        <f t="shared" si="214"/>
        <v>0.987070459019445-0.113336520609397i</v>
      </c>
      <c r="BQ280" s="238">
        <f t="shared" si="215"/>
        <v>-5.6154168087286127E-2</v>
      </c>
      <c r="BR280" s="238">
        <f t="shared" si="216"/>
        <v>-6.5500800408578259</v>
      </c>
    </row>
    <row r="281" spans="22:70" x14ac:dyDescent="0.3">
      <c r="V281" s="24">
        <v>3.7700000000000098</v>
      </c>
      <c r="W281" s="32">
        <f t="shared" si="174"/>
        <v>58884.365535560224</v>
      </c>
      <c r="X281" s="25">
        <f t="shared" si="207"/>
        <v>31.450501351730402</v>
      </c>
      <c r="Y281" s="26">
        <f t="shared" si="175"/>
        <v>-37.097615214008911</v>
      </c>
      <c r="Z281" s="26">
        <f t="shared" si="176"/>
        <v>-89.199694145491492</v>
      </c>
      <c r="AA281" s="26">
        <f t="shared" si="177"/>
        <v>0.11994342945927733</v>
      </c>
      <c r="AB281" s="26">
        <f t="shared" si="178"/>
        <v>-9.4998931897692849</v>
      </c>
      <c r="AC281" s="26">
        <f t="shared" si="179"/>
        <v>2.8772329382727928E-4</v>
      </c>
      <c r="AD281" s="26">
        <f t="shared" si="180"/>
        <v>0.46635387611980883</v>
      </c>
      <c r="AE281" s="26">
        <f t="shared" si="181"/>
        <v>-5.5268827095254043</v>
      </c>
      <c r="AF281" s="26">
        <f t="shared" si="182"/>
        <v>-98.233233459140962</v>
      </c>
      <c r="AG281" s="26">
        <f t="shared" si="200"/>
        <v>64.037843837695164</v>
      </c>
      <c r="AH281" s="26">
        <f t="shared" si="183"/>
        <v>-135.71459219563505</v>
      </c>
      <c r="AI281" s="26">
        <f t="shared" si="184"/>
        <v>-89.999990615891463</v>
      </c>
      <c r="AJ281" s="26">
        <f t="shared" si="185"/>
        <v>43.317703398811076</v>
      </c>
      <c r="AK281" s="26">
        <f t="shared" si="186"/>
        <v>89.608942306587011</v>
      </c>
      <c r="AL281" s="27">
        <f t="shared" si="187"/>
        <v>-2.139634355756577E-3</v>
      </c>
      <c r="AM281" s="26">
        <f t="shared" si="188"/>
        <v>-1.2716934302410183</v>
      </c>
      <c r="AN281" s="26">
        <f t="shared" si="201"/>
        <v>-3.9162154081306437E-3</v>
      </c>
      <c r="AO281" s="26">
        <f t="shared" si="202"/>
        <v>-1.7204067072154925</v>
      </c>
      <c r="AP281" s="26">
        <f t="shared" si="208"/>
        <v>-28.365100808892695</v>
      </c>
      <c r="AQ281" s="26">
        <f t="shared" si="209"/>
        <v>-3.3831484467609627</v>
      </c>
      <c r="AR281" s="25">
        <f t="shared" si="203"/>
        <v>18.562359853877492</v>
      </c>
      <c r="AS281" s="25">
        <f t="shared" si="204"/>
        <v>-26.843517049310353</v>
      </c>
      <c r="AT281" s="56">
        <f t="shared" si="210"/>
        <v>-33.891983518418101</v>
      </c>
      <c r="AU281" s="57">
        <f t="shared" si="189"/>
        <v>-101.61638190590193</v>
      </c>
      <c r="AV281" s="26">
        <f t="shared" si="190"/>
        <v>1.5058590546754752E-8</v>
      </c>
      <c r="AW281" s="26">
        <f t="shared" si="191"/>
        <v>3.37382562059377E-3</v>
      </c>
      <c r="AX281" s="27">
        <f t="shared" si="192"/>
        <v>-1.5058590572861595E-8</v>
      </c>
      <c r="AY281" s="26">
        <f t="shared" si="193"/>
        <v>-3.37382562059377E-3</v>
      </c>
      <c r="AZ281" s="28">
        <f t="shared" si="194"/>
        <v>-2.6106842527410669E-17</v>
      </c>
      <c r="BA281" s="29">
        <f t="shared" si="195"/>
        <v>0</v>
      </c>
      <c r="BB281" s="5">
        <f t="shared" si="211"/>
        <v>-33.951717399620215</v>
      </c>
      <c r="BC281" s="5">
        <f t="shared" si="212"/>
        <v>-109.16556010382631</v>
      </c>
      <c r="BD281" s="5">
        <f t="shared" si="196"/>
        <v>70.834439896173691</v>
      </c>
      <c r="BE281" s="31"/>
      <c r="BF281" s="40">
        <f t="shared" si="197"/>
        <v>-34</v>
      </c>
      <c r="BG281" s="40">
        <f t="shared" si="198"/>
        <v>-109</v>
      </c>
      <c r="BH281" s="40">
        <f t="shared" si="199"/>
        <v>71</v>
      </c>
      <c r="BL281" s="26">
        <f t="shared" si="205"/>
        <v>-9.5107874463049784E-4</v>
      </c>
      <c r="BM281" s="26">
        <f t="shared" si="206"/>
        <v>-0.84787296752577779</v>
      </c>
      <c r="BO281" s="238" t="str">
        <f t="shared" si="213"/>
        <v>58884.3655355602i</v>
      </c>
      <c r="BP281" s="238" t="str">
        <f t="shared" si="214"/>
        <v>0.986469300327077-0.115906292002026i</v>
      </c>
      <c r="BQ281" s="238">
        <f t="shared" si="215"/>
        <v>-5.8782802457485982E-2</v>
      </c>
      <c r="BR281" s="238">
        <f t="shared" si="216"/>
        <v>-6.7013052303985994</v>
      </c>
    </row>
    <row r="282" spans="22:70" x14ac:dyDescent="0.3">
      <c r="V282" s="24">
        <v>3.78000000000001</v>
      </c>
      <c r="W282" s="30">
        <f t="shared" si="174"/>
        <v>60255.958607437242</v>
      </c>
      <c r="X282" s="25">
        <f t="shared" si="207"/>
        <v>31.450501351730402</v>
      </c>
      <c r="Y282" s="26">
        <f t="shared" si="175"/>
        <v>-37.297577080325517</v>
      </c>
      <c r="Z282" s="26">
        <f t="shared" si="176"/>
        <v>-89.217909041693289</v>
      </c>
      <c r="AA282" s="26">
        <f t="shared" si="177"/>
        <v>0.12551526810790362</v>
      </c>
      <c r="AB282" s="26">
        <f t="shared" si="178"/>
        <v>-9.7170020672739472</v>
      </c>
      <c r="AC282" s="26">
        <f t="shared" si="179"/>
        <v>3.0128280456981083E-4</v>
      </c>
      <c r="AD282" s="26">
        <f t="shared" si="180"/>
        <v>0.47721615669801415</v>
      </c>
      <c r="AE282" s="26">
        <f t="shared" si="181"/>
        <v>-5.7212591776826418</v>
      </c>
      <c r="AF282" s="26">
        <f t="shared" si="182"/>
        <v>-98.457694952269222</v>
      </c>
      <c r="AG282" s="26">
        <f t="shared" si="200"/>
        <v>64.037843837695164</v>
      </c>
      <c r="AH282" s="26">
        <f t="shared" si="183"/>
        <v>-135.91459219563507</v>
      </c>
      <c r="AI282" s="26">
        <f t="shared" si="184"/>
        <v>-89.999990829499836</v>
      </c>
      <c r="AJ282" s="26">
        <f t="shared" si="185"/>
        <v>43.517694293422473</v>
      </c>
      <c r="AK282" s="26">
        <f t="shared" si="186"/>
        <v>89.617843599378659</v>
      </c>
      <c r="AL282" s="27">
        <f t="shared" si="187"/>
        <v>-2.2404462104671026E-3</v>
      </c>
      <c r="AM282" s="26">
        <f t="shared" si="188"/>
        <v>-1.3013049058077863</v>
      </c>
      <c r="AN282" s="26">
        <f t="shared" si="201"/>
        <v>-4.1006938457658591E-3</v>
      </c>
      <c r="AO282" s="26">
        <f t="shared" si="202"/>
        <v>-1.7604551974088463</v>
      </c>
      <c r="AP282" s="26">
        <f t="shared" si="208"/>
        <v>-28.365395204573662</v>
      </c>
      <c r="AQ282" s="26">
        <f t="shared" si="209"/>
        <v>-3.4439073333378096</v>
      </c>
      <c r="AR282" s="25">
        <f t="shared" si="203"/>
        <v>18.562359853877492</v>
      </c>
      <c r="AS282" s="25">
        <f t="shared" si="204"/>
        <v>-26.843517049310353</v>
      </c>
      <c r="AT282" s="56">
        <f t="shared" si="210"/>
        <v>-34.086654382256306</v>
      </c>
      <c r="AU282" s="57">
        <f t="shared" si="189"/>
        <v>-101.90160228560703</v>
      </c>
      <c r="AV282" s="26">
        <f t="shared" si="190"/>
        <v>1.5768279629885542E-8</v>
      </c>
      <c r="AW282" s="26">
        <f t="shared" si="191"/>
        <v>3.452412114542822E-3</v>
      </c>
      <c r="AX282" s="27">
        <f t="shared" si="192"/>
        <v>-1.5768279658511123E-8</v>
      </c>
      <c r="AY282" s="26">
        <f t="shared" si="193"/>
        <v>-3.452412114542822E-3</v>
      </c>
      <c r="AZ282" s="28">
        <f t="shared" si="194"/>
        <v>-2.8625581022855037E-17</v>
      </c>
      <c r="BA282" s="29">
        <f t="shared" si="195"/>
        <v>0</v>
      </c>
      <c r="BB282" s="5">
        <f t="shared" si="211"/>
        <v>-34.149183895316334</v>
      </c>
      <c r="BC282" s="5">
        <f t="shared" si="212"/>
        <v>-109.62517949737293</v>
      </c>
      <c r="BD282" s="5">
        <f t="shared" si="196"/>
        <v>70.374820502627074</v>
      </c>
      <c r="BE282" s="41"/>
      <c r="BF282" s="40">
        <f t="shared" si="197"/>
        <v>-34</v>
      </c>
      <c r="BG282" s="40">
        <f t="shared" si="198"/>
        <v>-110</v>
      </c>
      <c r="BH282" s="40">
        <f t="shared" si="199"/>
        <v>70</v>
      </c>
      <c r="BL282" s="26">
        <f t="shared" si="205"/>
        <v>-9.9589656607205514E-4</v>
      </c>
      <c r="BM282" s="26">
        <f t="shared" si="206"/>
        <v>-0.86761948139924017</v>
      </c>
      <c r="BO282" s="238" t="str">
        <f t="shared" si="213"/>
        <v>60255.9586074372i</v>
      </c>
      <c r="BP282" s="238" t="str">
        <f t="shared" si="214"/>
        <v>0.985840589110089-0.118530995249412i</v>
      </c>
      <c r="BQ282" s="238">
        <f t="shared" si="215"/>
        <v>-6.1533616493952795E-2</v>
      </c>
      <c r="BR282" s="238">
        <f t="shared" si="216"/>
        <v>-6.8559577303666535</v>
      </c>
    </row>
    <row r="283" spans="22:70" x14ac:dyDescent="0.3">
      <c r="V283" s="24">
        <v>3.7900000000000098</v>
      </c>
      <c r="W283" s="32">
        <f t="shared" si="174"/>
        <v>61659.500186149708</v>
      </c>
      <c r="X283" s="25">
        <f t="shared" si="207"/>
        <v>31.450501351730402</v>
      </c>
      <c r="Y283" s="26">
        <f t="shared" si="175"/>
        <v>-37.497540662628012</v>
      </c>
      <c r="Z283" s="26">
        <f t="shared" si="176"/>
        <v>-89.235709469005272</v>
      </c>
      <c r="AA283" s="26">
        <f t="shared" si="177"/>
        <v>0.13134204779792452</v>
      </c>
      <c r="AB283" s="26">
        <f t="shared" si="178"/>
        <v>-9.9388767233337667</v>
      </c>
      <c r="AC283" s="26">
        <f t="shared" si="179"/>
        <v>3.1548130998880952E-4</v>
      </c>
      <c r="AD283" s="26">
        <f t="shared" si="180"/>
        <v>0.48833141677525849</v>
      </c>
      <c r="AE283" s="26">
        <f t="shared" si="181"/>
        <v>-5.9153817817896961</v>
      </c>
      <c r="AF283" s="26">
        <f t="shared" si="182"/>
        <v>-98.686254775563782</v>
      </c>
      <c r="AG283" s="26">
        <f t="shared" si="200"/>
        <v>64.037843837695164</v>
      </c>
      <c r="AH283" s="26">
        <f t="shared" si="183"/>
        <v>-136.11459219563505</v>
      </c>
      <c r="AI283" s="26">
        <f t="shared" si="184"/>
        <v>-89.999991038245923</v>
      </c>
      <c r="AJ283" s="26">
        <f t="shared" si="185"/>
        <v>43.717685597826012</v>
      </c>
      <c r="AK283" s="26">
        <f t="shared" si="186"/>
        <v>89.626542291834923</v>
      </c>
      <c r="AL283" s="27">
        <f t="shared" si="187"/>
        <v>-2.3460066734219817E-3</v>
      </c>
      <c r="AM283" s="26">
        <f t="shared" si="188"/>
        <v>-1.3316054013769481</v>
      </c>
      <c r="AN283" s="26">
        <f t="shared" si="201"/>
        <v>-4.2938580857859775E-3</v>
      </c>
      <c r="AO283" s="26">
        <f t="shared" si="202"/>
        <v>-1.8014347551956205</v>
      </c>
      <c r="AP283" s="26">
        <f t="shared" si="208"/>
        <v>-28.365702624873084</v>
      </c>
      <c r="AQ283" s="26">
        <f t="shared" si="209"/>
        <v>-3.5064889029835689</v>
      </c>
      <c r="AR283" s="25">
        <f t="shared" si="203"/>
        <v>18.562359853877492</v>
      </c>
      <c r="AS283" s="25">
        <f t="shared" si="204"/>
        <v>-26.843517049310353</v>
      </c>
      <c r="AT283" s="56">
        <f t="shared" si="210"/>
        <v>-34.281084406662778</v>
      </c>
      <c r="AU283" s="57">
        <f t="shared" si="189"/>
        <v>-102.19274367854734</v>
      </c>
      <c r="AV283" s="26">
        <f t="shared" si="190"/>
        <v>1.6511415446744762E-8</v>
      </c>
      <c r="AW283" s="26">
        <f t="shared" si="191"/>
        <v>3.5328291230753445E-3</v>
      </c>
      <c r="AX283" s="27">
        <f t="shared" si="192"/>
        <v>-1.6511415478132087E-8</v>
      </c>
      <c r="AY283" s="26">
        <f t="shared" si="193"/>
        <v>-3.5328291230753445E-3</v>
      </c>
      <c r="AZ283" s="28">
        <f t="shared" si="194"/>
        <v>-3.1387325329932782E-17</v>
      </c>
      <c r="BA283" s="29">
        <f t="shared" si="195"/>
        <v>0</v>
      </c>
      <c r="BB283" s="5">
        <f t="shared" si="211"/>
        <v>-34.346539439063221</v>
      </c>
      <c r="BC283" s="5">
        <f t="shared" si="212"/>
        <v>-110.09468011108295</v>
      </c>
      <c r="BD283" s="5">
        <f t="shared" si="196"/>
        <v>69.905319888917049</v>
      </c>
      <c r="BE283" s="31"/>
      <c r="BF283" s="40">
        <f t="shared" si="197"/>
        <v>-34</v>
      </c>
      <c r="BG283" s="40">
        <f t="shared" si="198"/>
        <v>-110</v>
      </c>
      <c r="BH283" s="40">
        <f t="shared" si="199"/>
        <v>70</v>
      </c>
      <c r="BL283" s="26">
        <f t="shared" si="205"/>
        <v>-1.0428260906546647E-3</v>
      </c>
      <c r="BM283" s="26">
        <f t="shared" si="206"/>
        <v>-0.88782573725093195</v>
      </c>
      <c r="BO283" s="238" t="str">
        <f t="shared" si="213"/>
        <v>61659.5001861497i</v>
      </c>
      <c r="BP283" s="238" t="str">
        <f t="shared" si="214"/>
        <v>0.985183100411946-0.121211568747218i</v>
      </c>
      <c r="BQ283" s="238">
        <f t="shared" si="215"/>
        <v>-6.4412206309788167E-2</v>
      </c>
      <c r="BR283" s="238">
        <f t="shared" si="216"/>
        <v>-7.0141106952846721</v>
      </c>
    </row>
    <row r="284" spans="22:70" x14ac:dyDescent="0.3">
      <c r="V284" s="24">
        <v>3.80000000000001</v>
      </c>
      <c r="W284" s="32">
        <f t="shared" si="174"/>
        <v>63095.734448020849</v>
      </c>
      <c r="X284" s="25">
        <f t="shared" si="207"/>
        <v>31.450501351730402</v>
      </c>
      <c r="Y284" s="26">
        <f t="shared" si="175"/>
        <v>-37.69750588371182</v>
      </c>
      <c r="Z284" s="26">
        <f t="shared" si="176"/>
        <v>-89.253104851696961</v>
      </c>
      <c r="AA284" s="26">
        <f t="shared" si="177"/>
        <v>0.13743506781284898</v>
      </c>
      <c r="AB284" s="26">
        <f t="shared" si="178"/>
        <v>-10.16560816800013</v>
      </c>
      <c r="AC284" s="26">
        <f t="shared" si="179"/>
        <v>3.3034892060071822E-4</v>
      </c>
      <c r="AD284" s="26">
        <f t="shared" si="180"/>
        <v>0.4997055464610432</v>
      </c>
      <c r="AE284" s="26">
        <f t="shared" si="181"/>
        <v>-6.1092391152479681</v>
      </c>
      <c r="AF284" s="26">
        <f t="shared" si="182"/>
        <v>-98.91900747323605</v>
      </c>
      <c r="AG284" s="26">
        <f t="shared" si="200"/>
        <v>64.037843837695164</v>
      </c>
      <c r="AH284" s="26">
        <f t="shared" si="183"/>
        <v>-136.31459219563507</v>
      </c>
      <c r="AI284" s="26">
        <f t="shared" si="184"/>
        <v>-89.999991242240341</v>
      </c>
      <c r="AJ284" s="26">
        <f t="shared" si="185"/>
        <v>43.917677293579615</v>
      </c>
      <c r="AK284" s="26">
        <f t="shared" si="186"/>
        <v>89.635042994512759</v>
      </c>
      <c r="AL284" s="27">
        <f t="shared" si="187"/>
        <v>-2.4565392977932768E-3</v>
      </c>
      <c r="AM284" s="26">
        <f t="shared" si="188"/>
        <v>-1.3626109148390628</v>
      </c>
      <c r="AN284" s="26">
        <f t="shared" si="201"/>
        <v>-4.4961166679978537E-3</v>
      </c>
      <c r="AO284" s="26">
        <f t="shared" si="202"/>
        <v>-1.8433669406786692</v>
      </c>
      <c r="AP284" s="26">
        <f t="shared" si="208"/>
        <v>-28.366023720326083</v>
      </c>
      <c r="AQ284" s="26">
        <f t="shared" si="209"/>
        <v>-3.5709261032453146</v>
      </c>
      <c r="AR284" s="25">
        <f t="shared" si="203"/>
        <v>18.562359853877492</v>
      </c>
      <c r="AS284" s="25">
        <f t="shared" si="204"/>
        <v>-26.843517049310353</v>
      </c>
      <c r="AT284" s="56">
        <f t="shared" si="210"/>
        <v>-34.47526283557405</v>
      </c>
      <c r="AU284" s="57">
        <f t="shared" si="189"/>
        <v>-102.48993357648136</v>
      </c>
      <c r="AV284" s="26">
        <f t="shared" si="190"/>
        <v>1.7289573708401044E-8</v>
      </c>
      <c r="AW284" s="26">
        <f t="shared" si="191"/>
        <v>3.6151192843524461E-3</v>
      </c>
      <c r="AX284" s="27">
        <f t="shared" si="192"/>
        <v>-1.7289573742816559E-8</v>
      </c>
      <c r="AY284" s="26">
        <f t="shared" si="193"/>
        <v>-3.6151192843524461E-3</v>
      </c>
      <c r="AZ284" s="28">
        <f t="shared" si="194"/>
        <v>-3.4415514438481209E-17</v>
      </c>
      <c r="BA284" s="29">
        <f t="shared" si="195"/>
        <v>0</v>
      </c>
      <c r="BB284" s="5">
        <f t="shared" si="211"/>
        <v>-34.54377921883323</v>
      </c>
      <c r="BC284" s="5">
        <f t="shared" si="212"/>
        <v>-110.57427452662314</v>
      </c>
      <c r="BD284" s="5">
        <f t="shared" si="196"/>
        <v>69.425725473376858</v>
      </c>
      <c r="BE284" s="31"/>
      <c r="BF284" s="40">
        <f t="shared" si="197"/>
        <v>-35</v>
      </c>
      <c r="BG284" s="40">
        <f t="shared" si="198"/>
        <v>-111</v>
      </c>
      <c r="BH284" s="40">
        <f t="shared" si="199"/>
        <v>69</v>
      </c>
      <c r="BL284" s="26">
        <f t="shared" si="205"/>
        <v>-1.091966792069649E-3</v>
      </c>
      <c r="BM284" s="26">
        <f t="shared" si="206"/>
        <v>-0.90850242858871477</v>
      </c>
      <c r="BO284" s="238" t="str">
        <f t="shared" si="213"/>
        <v>63095.7344480208i</v>
      </c>
      <c r="BP284" s="238" t="str">
        <f t="shared" si="214"/>
        <v>0.984495558406418-0.123948949679162i</v>
      </c>
      <c r="BQ284" s="238">
        <f t="shared" si="215"/>
        <v>-6.7424416467111614E-2</v>
      </c>
      <c r="BR284" s="238">
        <f t="shared" si="216"/>
        <v>-7.1758385215530653</v>
      </c>
    </row>
    <row r="285" spans="22:70" x14ac:dyDescent="0.3">
      <c r="V285" s="24">
        <v>3.8100000000000098</v>
      </c>
      <c r="W285" s="30">
        <f t="shared" si="174"/>
        <v>64565.422903467101</v>
      </c>
      <c r="X285" s="25">
        <f t="shared" si="207"/>
        <v>31.450501351730402</v>
      </c>
      <c r="Y285" s="26">
        <f t="shared" si="175"/>
        <v>-37.897472669844696</v>
      </c>
      <c r="Z285" s="26">
        <f t="shared" si="176"/>
        <v>-89.270104400195549</v>
      </c>
      <c r="AA285" s="26">
        <f t="shared" si="177"/>
        <v>0.14380609413068959</v>
      </c>
      <c r="AB285" s="26">
        <f t="shared" si="178"/>
        <v>-10.39728819916218</v>
      </c>
      <c r="AC285" s="26">
        <f t="shared" si="179"/>
        <v>3.4591716556335578E-4</v>
      </c>
      <c r="AD285" s="26">
        <f t="shared" si="180"/>
        <v>0.51134457288151369</v>
      </c>
      <c r="AE285" s="26">
        <f t="shared" si="181"/>
        <v>-6.3028193068180407</v>
      </c>
      <c r="AF285" s="26">
        <f t="shared" si="182"/>
        <v>-99.156048026476213</v>
      </c>
      <c r="AG285" s="26">
        <f t="shared" si="200"/>
        <v>64.037843837695164</v>
      </c>
      <c r="AH285" s="26">
        <f t="shared" si="183"/>
        <v>-136.51459219563506</v>
      </c>
      <c r="AI285" s="26">
        <f t="shared" si="184"/>
        <v>-89.999991441591291</v>
      </c>
      <c r="AJ285" s="26">
        <f t="shared" si="185"/>
        <v>44.117669363071037</v>
      </c>
      <c r="AK285" s="26">
        <f t="shared" si="186"/>
        <v>89.643350213099396</v>
      </c>
      <c r="AL285" s="27">
        <f t="shared" si="187"/>
        <v>-2.5722781491703539E-3</v>
      </c>
      <c r="AM285" s="26">
        <f t="shared" si="188"/>
        <v>-1.3943378130485469</v>
      </c>
      <c r="AN285" s="26">
        <f t="shared" si="201"/>
        <v>-4.707897308109844E-3</v>
      </c>
      <c r="AO285" s="26">
        <f t="shared" si="202"/>
        <v>-1.886273807080213</v>
      </c>
      <c r="AP285" s="26">
        <f t="shared" si="208"/>
        <v>-28.366359170326138</v>
      </c>
      <c r="AQ285" s="26">
        <f t="shared" si="209"/>
        <v>-3.6372528486206552</v>
      </c>
      <c r="AR285" s="25">
        <f t="shared" si="203"/>
        <v>18.562359853877492</v>
      </c>
      <c r="AS285" s="25">
        <f t="shared" si="204"/>
        <v>-26.843517049310353</v>
      </c>
      <c r="AT285" s="56">
        <f t="shared" si="210"/>
        <v>-34.669178477144179</v>
      </c>
      <c r="AU285" s="57">
        <f t="shared" si="189"/>
        <v>-102.79330087509688</v>
      </c>
      <c r="AV285" s="26">
        <f t="shared" si="190"/>
        <v>1.8104407272119199E-8</v>
      </c>
      <c r="AW285" s="26">
        <f t="shared" si="191"/>
        <v>3.6993262297055139E-3</v>
      </c>
      <c r="AX285" s="27">
        <f t="shared" si="192"/>
        <v>-1.8104407309855063E-8</v>
      </c>
      <c r="AY285" s="26">
        <f t="shared" si="193"/>
        <v>-3.6993262297055139E-3</v>
      </c>
      <c r="AZ285" s="28">
        <f t="shared" si="194"/>
        <v>-3.7735863739383365E-17</v>
      </c>
      <c r="BA285" s="29">
        <f t="shared" si="195"/>
        <v>0</v>
      </c>
      <c r="BB285" s="5">
        <f t="shared" si="211"/>
        <v>-34.740898250232902</v>
      </c>
      <c r="BC285" s="5">
        <f t="shared" si="212"/>
        <v>-111.06417821717793</v>
      </c>
      <c r="BD285" s="5">
        <f t="shared" si="196"/>
        <v>68.935821782822075</v>
      </c>
      <c r="BE285" s="41"/>
      <c r="BF285" s="40">
        <f t="shared" si="197"/>
        <v>-35</v>
      </c>
      <c r="BG285" s="40">
        <f t="shared" si="198"/>
        <v>-111</v>
      </c>
      <c r="BH285" s="40">
        <f t="shared" si="199"/>
        <v>69</v>
      </c>
      <c r="BL285" s="26">
        <f t="shared" si="205"/>
        <v>-1.1434228274426891E-3</v>
      </c>
      <c r="BM285" s="26">
        <f t="shared" si="206"/>
        <v>-0.92966049691357144</v>
      </c>
      <c r="BO285" s="238" t="str">
        <f t="shared" si="213"/>
        <v>64565.4229034671i</v>
      </c>
      <c r="BP285" s="238" t="str">
        <f t="shared" si="214"/>
        <v>0.983776634628128-0.126744072494987i</v>
      </c>
      <c r="BQ285" s="238">
        <f t="shared" si="215"/>
        <v>-7.0576350261283921E-2</v>
      </c>
      <c r="BR285" s="238">
        <f t="shared" si="216"/>
        <v>-7.3412168451674784</v>
      </c>
    </row>
    <row r="286" spans="22:70" x14ac:dyDescent="0.3">
      <c r="V286" s="24">
        <v>3.8200000000000101</v>
      </c>
      <c r="W286" s="32">
        <f t="shared" si="174"/>
        <v>66069.344800761188</v>
      </c>
      <c r="X286" s="25">
        <f t="shared" si="207"/>
        <v>31.450501351730402</v>
      </c>
      <c r="Y286" s="26">
        <f t="shared" si="175"/>
        <v>-38.097440950610732</v>
      </c>
      <c r="Z286" s="26">
        <f t="shared" si="176"/>
        <v>-89.286717115908061</v>
      </c>
      <c r="AA286" s="26">
        <f t="shared" si="177"/>
        <v>0.15046737552528633</v>
      </c>
      <c r="AB286" s="26">
        <f t="shared" si="178"/>
        <v>-10.634009336970728</v>
      </c>
      <c r="AC286" s="26">
        <f t="shared" si="179"/>
        <v>3.6221905948906439E-4</v>
      </c>
      <c r="AD286" s="26">
        <f t="shared" si="180"/>
        <v>0.52325466335800197</v>
      </c>
      <c r="AE286" s="26">
        <f t="shared" si="181"/>
        <v>-6.4961100042955549</v>
      </c>
      <c r="AF286" s="26">
        <f t="shared" si="182"/>
        <v>-99.397471789520793</v>
      </c>
      <c r="AG286" s="26">
        <f t="shared" si="200"/>
        <v>64.037843837695164</v>
      </c>
      <c r="AH286" s="26">
        <f t="shared" si="183"/>
        <v>-136.71459219563505</v>
      </c>
      <c r="AI286" s="26">
        <f t="shared" si="184"/>
        <v>-89.999991636404459</v>
      </c>
      <c r="AJ286" s="26">
        <f t="shared" si="185"/>
        <v>44.317661789480638</v>
      </c>
      <c r="AK286" s="26">
        <f t="shared" si="186"/>
        <v>89.651468350794246</v>
      </c>
      <c r="AL286" s="27">
        <f t="shared" si="187"/>
        <v>-2.6934682987634841E-3</v>
      </c>
      <c r="AM286" s="26">
        <f t="shared" si="188"/>
        <v>-1.4268028401556829</v>
      </c>
      <c r="AN286" s="26">
        <f t="shared" si="201"/>
        <v>-4.9296477939816067E-3</v>
      </c>
      <c r="AO286" s="26">
        <f t="shared" si="202"/>
        <v>-1.9301779115811966</v>
      </c>
      <c r="AP286" s="26">
        <f t="shared" si="208"/>
        <v>-28.366709684551992</v>
      </c>
      <c r="AQ286" s="26">
        <f t="shared" si="209"/>
        <v>-3.7055040373470924</v>
      </c>
      <c r="AR286" s="25">
        <f t="shared" si="203"/>
        <v>18.562359853877492</v>
      </c>
      <c r="AS286" s="25">
        <f t="shared" si="204"/>
        <v>-26.843517049310353</v>
      </c>
      <c r="AT286" s="56">
        <f t="shared" si="210"/>
        <v>-34.862819688847544</v>
      </c>
      <c r="AU286" s="57">
        <f t="shared" si="189"/>
        <v>-103.10297582686789</v>
      </c>
      <c r="AV286" s="26">
        <f t="shared" si="190"/>
        <v>1.8957640355395339E-8</v>
      </c>
      <c r="AW286" s="26">
        <f t="shared" si="191"/>
        <v>3.785494606770131E-3</v>
      </c>
      <c r="AX286" s="27">
        <f t="shared" si="192"/>
        <v>-1.8957640396771889E-8</v>
      </c>
      <c r="AY286" s="26">
        <f t="shared" si="193"/>
        <v>-3.785494606770131E-3</v>
      </c>
      <c r="AZ286" s="28">
        <f t="shared" si="194"/>
        <v>-4.1376550313025257E-17</v>
      </c>
      <c r="BA286" s="29">
        <f t="shared" si="195"/>
        <v>0</v>
      </c>
      <c r="BB286" s="5">
        <f t="shared" si="211"/>
        <v>-34.937891372464804</v>
      </c>
      <c r="BC286" s="5">
        <f t="shared" si="212"/>
        <v>-111.56460950165356</v>
      </c>
      <c r="BD286" s="5">
        <f t="shared" si="196"/>
        <v>68.435390498346436</v>
      </c>
      <c r="BE286" s="31"/>
      <c r="BF286" s="40">
        <f t="shared" si="197"/>
        <v>-35</v>
      </c>
      <c r="BG286" s="40">
        <f t="shared" si="198"/>
        <v>-112</v>
      </c>
      <c r="BH286" s="40">
        <f t="shared" si="199"/>
        <v>68</v>
      </c>
      <c r="BL286" s="26">
        <f t="shared" si="205"/>
        <v>-1.1973032576242724E-3</v>
      </c>
      <c r="BM286" s="26">
        <f t="shared" si="206"/>
        <v>-0.95131113741817841</v>
      </c>
      <c r="BO286" s="238" t="str">
        <f t="shared" si="213"/>
        <v>66069.3448007612i</v>
      </c>
      <c r="BP286" s="238" t="str">
        <f t="shared" si="214"/>
        <v>0.983024946175443-0.129597867264209i</v>
      </c>
      <c r="BQ286" s="238">
        <f t="shared" si="215"/>
        <v>-7.3874380359635339E-2</v>
      </c>
      <c r="BR286" s="238">
        <f t="shared" si="216"/>
        <v>-7.5103225373674976</v>
      </c>
    </row>
    <row r="287" spans="22:70" x14ac:dyDescent="0.3">
      <c r="V287" s="24">
        <v>3.8300000000000098</v>
      </c>
      <c r="W287" s="32">
        <f t="shared" si="174"/>
        <v>67608.29753919979</v>
      </c>
      <c r="X287" s="25">
        <f t="shared" si="207"/>
        <v>31.450501351730402</v>
      </c>
      <c r="Y287" s="26">
        <f t="shared" si="175"/>
        <v>-38.297410658761201</v>
      </c>
      <c r="Z287" s="26">
        <f t="shared" si="176"/>
        <v>-89.30295179593692</v>
      </c>
      <c r="AA287" s="26">
        <f t="shared" si="177"/>
        <v>0.15743165992160679</v>
      </c>
      <c r="AB287" s="26">
        <f t="shared" si="178"/>
        <v>-10.875864752007999</v>
      </c>
      <c r="AC287" s="26">
        <f t="shared" si="179"/>
        <v>3.7928917242279804E-4</v>
      </c>
      <c r="AD287" s="26">
        <f t="shared" si="180"/>
        <v>0.53544212865867735</v>
      </c>
      <c r="AE287" s="26">
        <f t="shared" si="181"/>
        <v>-6.6890983579367695</v>
      </c>
      <c r="AF287" s="26">
        <f t="shared" si="182"/>
        <v>-99.643374419286246</v>
      </c>
      <c r="AG287" s="26">
        <f t="shared" si="200"/>
        <v>64.037843837695164</v>
      </c>
      <c r="AH287" s="26">
        <f t="shared" si="183"/>
        <v>-136.91459219563507</v>
      </c>
      <c r="AI287" s="26">
        <f t="shared" si="184"/>
        <v>-89.99999182678313</v>
      </c>
      <c r="AJ287" s="26">
        <f t="shared" si="185"/>
        <v>44.517654556745626</v>
      </c>
      <c r="AK287" s="26">
        <f t="shared" si="186"/>
        <v>89.659401710636843</v>
      </c>
      <c r="AL287" s="27">
        <f t="shared" si="187"/>
        <v>-2.8203663396055177E-3</v>
      </c>
      <c r="AM287" s="26">
        <f t="shared" si="188"/>
        <v>-1.4600231261140086</v>
      </c>
      <c r="AN287" s="26">
        <f t="shared" si="201"/>
        <v>-5.1618369233562E-3</v>
      </c>
      <c r="AO287" s="26">
        <f t="shared" si="202"/>
        <v>-1.9751023263671721</v>
      </c>
      <c r="AP287" s="26">
        <f t="shared" si="208"/>
        <v>-28.367076004457239</v>
      </c>
      <c r="AQ287" s="26">
        <f t="shared" si="209"/>
        <v>-3.7757155686274686</v>
      </c>
      <c r="AR287" s="25">
        <f t="shared" si="203"/>
        <v>18.562359853877492</v>
      </c>
      <c r="AS287" s="25">
        <f t="shared" si="204"/>
        <v>-26.843517049310353</v>
      </c>
      <c r="AT287" s="56">
        <f t="shared" si="210"/>
        <v>-35.05617436239401</v>
      </c>
      <c r="AU287" s="57">
        <f t="shared" si="189"/>
        <v>-103.41908998791371</v>
      </c>
      <c r="AV287" s="26">
        <f t="shared" si="190"/>
        <v>1.9851087822506058E-8</v>
      </c>
      <c r="AW287" s="26">
        <f t="shared" si="191"/>
        <v>3.8736701031588279E-3</v>
      </c>
      <c r="AX287" s="27">
        <f t="shared" si="192"/>
        <v>-1.9851087867874545E-8</v>
      </c>
      <c r="AY287" s="26">
        <f t="shared" si="193"/>
        <v>-3.8736701031588279E-3</v>
      </c>
      <c r="AZ287" s="28">
        <f t="shared" si="194"/>
        <v>-4.5368487553259216E-17</v>
      </c>
      <c r="BA287" s="29">
        <f t="shared" si="195"/>
        <v>0</v>
      </c>
      <c r="BB287" s="5">
        <f t="shared" si="211"/>
        <v>-35.134753244471447</v>
      </c>
      <c r="BC287" s="5">
        <f t="shared" si="212"/>
        <v>-112.07578949077586</v>
      </c>
      <c r="BD287" s="5">
        <f t="shared" si="196"/>
        <v>67.924210509224139</v>
      </c>
      <c r="BE287" s="31"/>
      <c r="BF287" s="40">
        <f t="shared" si="197"/>
        <v>-35</v>
      </c>
      <c r="BG287" s="40">
        <f t="shared" si="198"/>
        <v>-112</v>
      </c>
      <c r="BH287" s="40">
        <f t="shared" si="199"/>
        <v>68</v>
      </c>
      <c r="BL287" s="26">
        <f t="shared" si="205"/>
        <v>-1.2537222777949805E-3</v>
      </c>
      <c r="BM287" s="26">
        <f t="shared" si="206"/>
        <v>-0.97346580481264977</v>
      </c>
      <c r="BO287" s="238" t="str">
        <f t="shared" si="213"/>
        <v>67608.2975391998i</v>
      </c>
      <c r="BP287" s="238" t="str">
        <f t="shared" si="214"/>
        <v>0.982239053889124-0.132511257898448i</v>
      </c>
      <c r="BQ287" s="238">
        <f t="shared" si="215"/>
        <v>-7.7325159799645368E-2</v>
      </c>
      <c r="BR287" s="238">
        <f t="shared" si="216"/>
        <v>-7.6832336980495093</v>
      </c>
    </row>
    <row r="288" spans="22:70" x14ac:dyDescent="0.3">
      <c r="V288" s="24">
        <v>3.8400000000000101</v>
      </c>
      <c r="W288" s="30">
        <f t="shared" si="174"/>
        <v>69183.097091895295</v>
      </c>
      <c r="X288" s="25">
        <f t="shared" si="207"/>
        <v>31.450501351730402</v>
      </c>
      <c r="Y288" s="26">
        <f t="shared" si="175"/>
        <v>-38.497381730072242</v>
      </c>
      <c r="Z288" s="26">
        <f t="shared" si="176"/>
        <v>-89.318817037690991</v>
      </c>
      <c r="AA288" s="26">
        <f t="shared" si="177"/>
        <v>0.16471221097696609</v>
      </c>
      <c r="AB288" s="26">
        <f t="shared" si="178"/>
        <v>-11.122948186857503</v>
      </c>
      <c r="AC288" s="26">
        <f t="shared" si="179"/>
        <v>3.9716370308121187E-4</v>
      </c>
      <c r="AD288" s="26">
        <f t="shared" si="180"/>
        <v>0.54791342632494311</v>
      </c>
      <c r="AE288" s="26">
        <f t="shared" si="181"/>
        <v>-6.8817710036617923</v>
      </c>
      <c r="AF288" s="26">
        <f t="shared" si="182"/>
        <v>-99.893851798223551</v>
      </c>
      <c r="AG288" s="26">
        <f t="shared" si="200"/>
        <v>64.037843837695164</v>
      </c>
      <c r="AH288" s="26">
        <f t="shared" si="183"/>
        <v>-137.11459219563505</v>
      </c>
      <c r="AI288" s="26">
        <f t="shared" si="184"/>
        <v>-89.999992012828258</v>
      </c>
      <c r="AJ288" s="26">
        <f t="shared" si="185"/>
        <v>44.717647649526064</v>
      </c>
      <c r="AK288" s="26">
        <f t="shared" si="186"/>
        <v>89.667154497782079</v>
      </c>
      <c r="AL288" s="27">
        <f t="shared" si="187"/>
        <v>-2.9532409268635592E-3</v>
      </c>
      <c r="AM288" s="26">
        <f t="shared" si="188"/>
        <v>-1.4940161953658606</v>
      </c>
      <c r="AN288" s="26">
        <f t="shared" si="201"/>
        <v>-5.4049554850164761E-3</v>
      </c>
      <c r="AO288" s="26">
        <f t="shared" si="202"/>
        <v>-2.0210706498822648</v>
      </c>
      <c r="AP288" s="26">
        <f t="shared" si="208"/>
        <v>-28.367458904825707</v>
      </c>
      <c r="AQ288" s="26">
        <f t="shared" si="209"/>
        <v>-3.847924360294305</v>
      </c>
      <c r="AR288" s="25">
        <f t="shared" si="203"/>
        <v>18.562359853877492</v>
      </c>
      <c r="AS288" s="25">
        <f t="shared" si="204"/>
        <v>-26.843517049310353</v>
      </c>
      <c r="AT288" s="56">
        <f t="shared" si="210"/>
        <v>-35.2492299084875</v>
      </c>
      <c r="AU288" s="57">
        <f t="shared" si="189"/>
        <v>-103.74177615851785</v>
      </c>
      <c r="AV288" s="26">
        <f t="shared" si="190"/>
        <v>2.0786639755268859E-8</v>
      </c>
      <c r="AW288" s="26">
        <f t="shared" si="191"/>
        <v>3.9638994706852606E-3</v>
      </c>
      <c r="AX288" s="27">
        <f t="shared" si="192"/>
        <v>-2.0786639805014412E-8</v>
      </c>
      <c r="AY288" s="26">
        <f t="shared" si="193"/>
        <v>-3.9638994706852606E-3</v>
      </c>
      <c r="AZ288" s="28">
        <f t="shared" si="194"/>
        <v>-4.9745553469252965E-17</v>
      </c>
      <c r="BA288" s="29">
        <f t="shared" si="195"/>
        <v>0</v>
      </c>
      <c r="BB288" s="5">
        <f t="shared" si="211"/>
        <v>-35.331478341297768</v>
      </c>
      <c r="BC288" s="5">
        <f t="shared" si="212"/>
        <v>-112.59794202456396</v>
      </c>
      <c r="BD288" s="5">
        <f t="shared" si="196"/>
        <v>67.402057975436037</v>
      </c>
      <c r="BE288" s="41"/>
      <c r="BF288" s="40">
        <f t="shared" si="197"/>
        <v>-35</v>
      </c>
      <c r="BG288" s="40">
        <f t="shared" si="198"/>
        <v>-113</v>
      </c>
      <c r="BH288" s="40">
        <f t="shared" si="199"/>
        <v>67</v>
      </c>
      <c r="BL288" s="26">
        <f t="shared" si="205"/>
        <v>-1.3127994589161708E-3</v>
      </c>
      <c r="BM288" s="26">
        <f t="shared" si="206"/>
        <v>-0.99613621928001783</v>
      </c>
      <c r="BO288" s="238" t="str">
        <f t="shared" si="213"/>
        <v>69183.0970918953i</v>
      </c>
      <c r="BP288" s="238" t="str">
        <f t="shared" si="214"/>
        <v>0.98141746051062-0.135485160234868i</v>
      </c>
      <c r="BQ288" s="238">
        <f t="shared" si="215"/>
        <v>-8.0935633351349803E-2</v>
      </c>
      <c r="BR288" s="238">
        <f t="shared" si="216"/>
        <v>-7.8600296467660913</v>
      </c>
    </row>
    <row r="289" spans="22:70" x14ac:dyDescent="0.3">
      <c r="V289" s="24">
        <v>3.8500000000000099</v>
      </c>
      <c r="W289" s="32">
        <f t="shared" si="174"/>
        <v>70794.578438415469</v>
      </c>
      <c r="X289" s="25">
        <f t="shared" si="207"/>
        <v>31.450501351730402</v>
      </c>
      <c r="Y289" s="26">
        <f t="shared" si="175"/>
        <v>-38.69735410320888</v>
      </c>
      <c r="Z289" s="26">
        <f t="shared" si="176"/>
        <v>-89.334321243394243</v>
      </c>
      <c r="AA289" s="26">
        <f t="shared" si="177"/>
        <v>0.17232282485605993</v>
      </c>
      <c r="AB289" s="26">
        <f t="shared" si="178"/>
        <v>-11.375353870719913</v>
      </c>
      <c r="AC289" s="26">
        <f t="shared" si="179"/>
        <v>4.1588055556835671E-4</v>
      </c>
      <c r="AD289" s="26">
        <f t="shared" si="180"/>
        <v>0.56067516407424911</v>
      </c>
      <c r="AE289" s="26">
        <f t="shared" si="181"/>
        <v>-7.0741140460668497</v>
      </c>
      <c r="AF289" s="26">
        <f t="shared" si="182"/>
        <v>-100.14899995003991</v>
      </c>
      <c r="AG289" s="26">
        <f t="shared" si="200"/>
        <v>64.037843837695164</v>
      </c>
      <c r="AH289" s="26">
        <f t="shared" si="183"/>
        <v>-137.31459219563504</v>
      </c>
      <c r="AI289" s="26">
        <f t="shared" si="184"/>
        <v>-89.999992194638494</v>
      </c>
      <c r="AJ289" s="26">
        <f t="shared" si="185"/>
        <v>44.917641053172339</v>
      </c>
      <c r="AK289" s="26">
        <f t="shared" si="186"/>
        <v>89.674730821724069</v>
      </c>
      <c r="AL289" s="27">
        <f t="shared" si="187"/>
        <v>-3.0923733433580705E-3</v>
      </c>
      <c r="AM289" s="26">
        <f t="shared" si="188"/>
        <v>-1.5287999757087802</v>
      </c>
      <c r="AN289" s="26">
        <f t="shared" si="201"/>
        <v>-5.6595172852977257E-3</v>
      </c>
      <c r="AO289" s="26">
        <f t="shared" si="202"/>
        <v>-2.0681070182925945</v>
      </c>
      <c r="AP289" s="26">
        <f t="shared" si="208"/>
        <v>-28.367859195396196</v>
      </c>
      <c r="AQ289" s="26">
        <f t="shared" si="209"/>
        <v>-3.9221683669158005</v>
      </c>
      <c r="AR289" s="25">
        <f t="shared" si="203"/>
        <v>18.562359853877492</v>
      </c>
      <c r="AS289" s="25">
        <f t="shared" si="204"/>
        <v>-26.843517049310353</v>
      </c>
      <c r="AT289" s="56">
        <f t="shared" si="210"/>
        <v>-35.441973241463046</v>
      </c>
      <c r="AU289" s="57">
        <f t="shared" si="189"/>
        <v>-104.07116831695571</v>
      </c>
      <c r="AV289" s="26">
        <f t="shared" si="190"/>
        <v>2.1766284596901199E-8</v>
      </c>
      <c r="AW289" s="26">
        <f t="shared" si="191"/>
        <v>4.0562305501526275E-3</v>
      </c>
      <c r="AX289" s="27">
        <f t="shared" si="192"/>
        <v>-2.1766284651446117E-8</v>
      </c>
      <c r="AY289" s="26">
        <f t="shared" si="193"/>
        <v>-4.0562305501526275E-3</v>
      </c>
      <c r="AZ289" s="28">
        <f t="shared" si="194"/>
        <v>-5.4544918249012185E-17</v>
      </c>
      <c r="BA289" s="29">
        <f t="shared" si="195"/>
        <v>0</v>
      </c>
      <c r="BB289" s="5">
        <f t="shared" si="211"/>
        <v>-35.528060950710753</v>
      </c>
      <c r="BC289" s="5">
        <f t="shared" si="212"/>
        <v>-113.13129360064465</v>
      </c>
      <c r="BD289" s="5">
        <f t="shared" si="196"/>
        <v>66.868706399355347</v>
      </c>
      <c r="BE289" s="31"/>
      <c r="BF289" s="40">
        <f t="shared" si="197"/>
        <v>-36</v>
      </c>
      <c r="BG289" s="40">
        <f t="shared" si="198"/>
        <v>-113</v>
      </c>
      <c r="BH289" s="40">
        <f t="shared" si="199"/>
        <v>67</v>
      </c>
      <c r="BL289" s="26">
        <f t="shared" si="205"/>
        <v>-1.3746600004866023E-3</v>
      </c>
      <c r="BM289" s="26">
        <f t="shared" si="206"/>
        <v>-1.0193343725640487</v>
      </c>
      <c r="BO289" s="238" t="str">
        <f t="shared" si="213"/>
        <v>70794.5784384155i</v>
      </c>
      <c r="BP289" s="238" t="str">
        <f t="shared" si="214"/>
        <v>0.980558608824522-0.138520479973025i</v>
      </c>
      <c r="BQ289" s="238">
        <f t="shared" si="215"/>
        <v>-8.4713049247222491E-2</v>
      </c>
      <c r="BR289" s="238">
        <f t="shared" si="216"/>
        <v>-8.0407909111248959</v>
      </c>
    </row>
    <row r="290" spans="22:70" x14ac:dyDescent="0.3">
      <c r="V290" s="24">
        <v>3.8600000000000101</v>
      </c>
      <c r="W290" s="32">
        <f t="shared" si="174"/>
        <v>72443.596007500717</v>
      </c>
      <c r="X290" s="25">
        <f t="shared" si="207"/>
        <v>31.450501351730402</v>
      </c>
      <c r="Y290" s="26">
        <f t="shared" si="175"/>
        <v>-38.897327719595133</v>
      </c>
      <c r="Z290" s="26">
        <f t="shared" si="176"/>
        <v>-89.349472624494311</v>
      </c>
      <c r="AA290" s="26">
        <f t="shared" si="177"/>
        <v>0.18027784716333023</v>
      </c>
      <c r="AB290" s="26">
        <f t="shared" si="178"/>
        <v>-11.633176426713684</v>
      </c>
      <c r="AC290" s="26">
        <f t="shared" si="179"/>
        <v>4.3547941967939633E-4</v>
      </c>
      <c r="AD290" s="26">
        <f t="shared" si="180"/>
        <v>0.5737341032810247</v>
      </c>
      <c r="AE290" s="26">
        <f t="shared" si="181"/>
        <v>-7.266113041281721</v>
      </c>
      <c r="AF290" s="26">
        <f t="shared" si="182"/>
        <v>-100.40891494792697</v>
      </c>
      <c r="AG290" s="26">
        <f t="shared" si="200"/>
        <v>64.037843837695164</v>
      </c>
      <c r="AH290" s="26">
        <f t="shared" si="183"/>
        <v>-137.51459219563503</v>
      </c>
      <c r="AI290" s="26">
        <f t="shared" si="184"/>
        <v>-89.999992372310217</v>
      </c>
      <c r="AJ290" s="26">
        <f t="shared" si="185"/>
        <v>45.117634753694091</v>
      </c>
      <c r="AK290" s="26">
        <f t="shared" si="186"/>
        <v>89.682134698469682</v>
      </c>
      <c r="AL290" s="27">
        <f t="shared" si="187"/>
        <v>-3.2380580914323762E-3</v>
      </c>
      <c r="AM290" s="26">
        <f t="shared" si="188"/>
        <v>-1.564392807345488</v>
      </c>
      <c r="AN290" s="26">
        <f t="shared" si="201"/>
        <v>-5.9260602220479672E-3</v>
      </c>
      <c r="AO290" s="26">
        <f t="shared" si="202"/>
        <v>-2.1162361171603092</v>
      </c>
      <c r="AP290" s="26">
        <f t="shared" si="208"/>
        <v>-28.36827772255926</v>
      </c>
      <c r="AQ290" s="26">
        <f t="shared" si="209"/>
        <v>-3.9984865983463327</v>
      </c>
      <c r="AR290" s="25">
        <f t="shared" si="203"/>
        <v>18.562359853877492</v>
      </c>
      <c r="AS290" s="25">
        <f t="shared" si="204"/>
        <v>-26.843517049310353</v>
      </c>
      <c r="AT290" s="56">
        <f t="shared" si="210"/>
        <v>-35.634390763840983</v>
      </c>
      <c r="AU290" s="57">
        <f t="shared" si="189"/>
        <v>-104.40740154627331</v>
      </c>
      <c r="AV290" s="26">
        <f t="shared" si="190"/>
        <v>2.2792097580090723E-8</v>
      </c>
      <c r="AW290" s="26">
        <f t="shared" si="191"/>
        <v>4.1507122967194892E-3</v>
      </c>
      <c r="AX290" s="27">
        <f t="shared" si="192"/>
        <v>-2.2792097639898039E-8</v>
      </c>
      <c r="AY290" s="26">
        <f t="shared" si="193"/>
        <v>-4.1507122967194892E-3</v>
      </c>
      <c r="AZ290" s="28">
        <f t="shared" si="194"/>
        <v>-5.9807315574621439E-17</v>
      </c>
      <c r="BA290" s="29">
        <f t="shared" si="195"/>
        <v>0</v>
      </c>
      <c r="BB290" s="5">
        <f t="shared" si="211"/>
        <v>-35.724495170118658</v>
      </c>
      <c r="BC290" s="5">
        <f t="shared" si="212"/>
        <v>-113.67607329285588</v>
      </c>
      <c r="BD290" s="5">
        <f t="shared" si="196"/>
        <v>66.323926707144125</v>
      </c>
      <c r="BE290" s="31"/>
      <c r="BF290" s="40">
        <f t="shared" si="197"/>
        <v>-36</v>
      </c>
      <c r="BG290" s="40">
        <f t="shared" si="198"/>
        <v>-114</v>
      </c>
      <c r="BH290" s="40">
        <f t="shared" si="199"/>
        <v>66</v>
      </c>
      <c r="BL290" s="26">
        <f t="shared" si="205"/>
        <v>-1.4394349951710823E-3</v>
      </c>
      <c r="BM290" s="26">
        <f t="shared" si="206"/>
        <v>-1.0430725341920195</v>
      </c>
      <c r="BO290" s="238" t="str">
        <f t="shared" si="213"/>
        <v>72443.5960075007i</v>
      </c>
      <c r="BP290" s="238" t="str">
        <f t="shared" si="214"/>
        <v>0.979660879790237-0.141618110457196i</v>
      </c>
      <c r="BQ290" s="238">
        <f t="shared" si="215"/>
        <v>-8.8664971282501226E-2</v>
      </c>
      <c r="BR290" s="238">
        <f t="shared" si="216"/>
        <v>-8.2255992123905521</v>
      </c>
    </row>
    <row r="291" spans="22:70" x14ac:dyDescent="0.3">
      <c r="V291" s="24">
        <v>3.8700000000000099</v>
      </c>
      <c r="W291" s="30">
        <f t="shared" si="174"/>
        <v>74131.024130093487</v>
      </c>
      <c r="X291" s="25">
        <f t="shared" si="207"/>
        <v>31.450501351730402</v>
      </c>
      <c r="Y291" s="26">
        <f t="shared" si="175"/>
        <v>-39.09730252328999</v>
      </c>
      <c r="Z291" s="26">
        <f t="shared" si="176"/>
        <v>-89.36427920597292</v>
      </c>
      <c r="AA291" s="26">
        <f t="shared" si="177"/>
        <v>0.18859218999155203</v>
      </c>
      <c r="AB291" s="26">
        <f t="shared" si="178"/>
        <v>-11.896510771492942</v>
      </c>
      <c r="AC291" s="26">
        <f t="shared" si="179"/>
        <v>4.5600185500593729E-4</v>
      </c>
      <c r="AD291" s="26">
        <f t="shared" si="180"/>
        <v>0.5870971625374688</v>
      </c>
      <c r="AE291" s="26">
        <f t="shared" si="181"/>
        <v>-7.45775297971303</v>
      </c>
      <c r="AF291" s="26">
        <f t="shared" si="182"/>
        <v>-100.67369281492839</v>
      </c>
      <c r="AG291" s="26">
        <f t="shared" si="200"/>
        <v>64.037843837695164</v>
      </c>
      <c r="AH291" s="26">
        <f t="shared" si="183"/>
        <v>-137.71459219563502</v>
      </c>
      <c r="AI291" s="26">
        <f t="shared" si="184"/>
        <v>-89.99999254593763</v>
      </c>
      <c r="AJ291" s="26">
        <f t="shared" si="185"/>
        <v>45.31762873773053</v>
      </c>
      <c r="AK291" s="26">
        <f t="shared" si="186"/>
        <v>89.68937005266271</v>
      </c>
      <c r="AL291" s="27">
        <f t="shared" si="187"/>
        <v>-3.3906035124152811E-3</v>
      </c>
      <c r="AM291" s="26">
        <f t="shared" si="188"/>
        <v>-1.6008134521200645</v>
      </c>
      <c r="AN291" s="26">
        <f t="shared" si="201"/>
        <v>-6.2051474081484502E-3</v>
      </c>
      <c r="AO291" s="26">
        <f t="shared" si="202"/>
        <v>-2.1654831933291594</v>
      </c>
      <c r="AP291" s="26">
        <f t="shared" si="208"/>
        <v>-28.368715371129891</v>
      </c>
      <c r="AQ291" s="26">
        <f t="shared" si="209"/>
        <v>-4.0769191387241435</v>
      </c>
      <c r="AR291" s="25">
        <f t="shared" si="203"/>
        <v>18.562359853877492</v>
      </c>
      <c r="AS291" s="25">
        <f t="shared" si="204"/>
        <v>-26.843517049310353</v>
      </c>
      <c r="AT291" s="56">
        <f t="shared" si="210"/>
        <v>-35.826468350842923</v>
      </c>
      <c r="AU291" s="57">
        <f t="shared" si="189"/>
        <v>-104.75061195365254</v>
      </c>
      <c r="AV291" s="26">
        <f t="shared" si="190"/>
        <v>2.3866256156234581E-8</v>
      </c>
      <c r="AW291" s="26">
        <f t="shared" si="191"/>
        <v>4.2473948058564318E-3</v>
      </c>
      <c r="AX291" s="27">
        <f t="shared" si="192"/>
        <v>-2.3866256221811994E-8</v>
      </c>
      <c r="AY291" s="26">
        <f t="shared" si="193"/>
        <v>-4.2473948058564318E-3</v>
      </c>
      <c r="AZ291" s="28">
        <f t="shared" si="194"/>
        <v>-6.557741319915859E-17</v>
      </c>
      <c r="BA291" s="29">
        <f t="shared" si="195"/>
        <v>0</v>
      </c>
      <c r="BB291" s="5">
        <f t="shared" si="211"/>
        <v>-35.920774903836069</v>
      </c>
      <c r="BC291" s="5">
        <f t="shared" si="212"/>
        <v>-114.23251265956961</v>
      </c>
      <c r="BD291" s="5">
        <f t="shared" si="196"/>
        <v>65.767487340430392</v>
      </c>
      <c r="BE291" s="41"/>
      <c r="BF291" s="40">
        <f t="shared" si="197"/>
        <v>-36</v>
      </c>
      <c r="BG291" s="40">
        <f t="shared" si="198"/>
        <v>-114</v>
      </c>
      <c r="BH291" s="40">
        <f t="shared" si="199"/>
        <v>66</v>
      </c>
      <c r="BL291" s="26">
        <f t="shared" si="205"/>
        <v>-1.5072617058329734E-3</v>
      </c>
      <c r="BM291" s="26">
        <f t="shared" si="206"/>
        <v>-1.0673632578351113</v>
      </c>
      <c r="BO291" s="238" t="str">
        <f t="shared" si="213"/>
        <v>74131.0241300935i</v>
      </c>
      <c r="BP291" s="238" t="str">
        <f t="shared" si="214"/>
        <v>0.978722590668673-0.144778930296047i</v>
      </c>
      <c r="BQ291" s="238">
        <f t="shared" si="215"/>
        <v>-9.279929128731515E-2</v>
      </c>
      <c r="BR291" s="238">
        <f t="shared" si="216"/>
        <v>-8.4145374480819584</v>
      </c>
    </row>
    <row r="292" spans="22:70" x14ac:dyDescent="0.3">
      <c r="V292" s="24">
        <v>3.8800000000000101</v>
      </c>
      <c r="W292" s="32">
        <f t="shared" si="174"/>
        <v>75857.757502920154</v>
      </c>
      <c r="X292" s="25">
        <f t="shared" si="207"/>
        <v>31.450501351730402</v>
      </c>
      <c r="Y292" s="26">
        <f t="shared" si="175"/>
        <v>-39.297278460868924</v>
      </c>
      <c r="Z292" s="26">
        <f t="shared" si="176"/>
        <v>-89.378748830560454</v>
      </c>
      <c r="AA292" s="26">
        <f t="shared" si="177"/>
        <v>0.19728134904044636</v>
      </c>
      <c r="AB292" s="26">
        <f t="shared" si="178"/>
        <v>-12.165452006810787</v>
      </c>
      <c r="AC292" s="26">
        <f t="shared" si="179"/>
        <v>4.7749137896973149E-4</v>
      </c>
      <c r="AD292" s="26">
        <f t="shared" si="180"/>
        <v>0.60077142129597128</v>
      </c>
      <c r="AE292" s="26">
        <f t="shared" si="181"/>
        <v>-7.6490182687191055</v>
      </c>
      <c r="AF292" s="26">
        <f t="shared" si="182"/>
        <v>-100.94342941607526</v>
      </c>
      <c r="AG292" s="26">
        <f t="shared" si="200"/>
        <v>64.037843837695164</v>
      </c>
      <c r="AH292" s="26">
        <f t="shared" si="183"/>
        <v>-137.91459219563504</v>
      </c>
      <c r="AI292" s="26">
        <f t="shared" si="184"/>
        <v>-89.999992715612805</v>
      </c>
      <c r="AJ292" s="26">
        <f t="shared" si="185"/>
        <v>45.517622992522149</v>
      </c>
      <c r="AK292" s="26">
        <f t="shared" si="186"/>
        <v>89.696440719660146</v>
      </c>
      <c r="AL292" s="27">
        <f t="shared" si="187"/>
        <v>-3.5503324349384436E-3</v>
      </c>
      <c r="AM292" s="26">
        <f t="shared" si="188"/>
        <v>-1.6380811029429281</v>
      </c>
      <c r="AN292" s="26">
        <f t="shared" si="201"/>
        <v>-6.4973683468542223E-3</v>
      </c>
      <c r="AO292" s="26">
        <f t="shared" si="202"/>
        <v>-2.2158740670222716</v>
      </c>
      <c r="AP292" s="26">
        <f t="shared" si="208"/>
        <v>-28.369173066199515</v>
      </c>
      <c r="AQ292" s="26">
        <f t="shared" si="209"/>
        <v>-4.1575071659178597</v>
      </c>
      <c r="AR292" s="25">
        <f t="shared" si="203"/>
        <v>18.562359853877492</v>
      </c>
      <c r="AS292" s="25">
        <f t="shared" si="204"/>
        <v>-26.843517049310353</v>
      </c>
      <c r="AT292" s="56">
        <f t="shared" si="210"/>
        <v>-36.018191334918619</v>
      </c>
      <c r="AU292" s="57">
        <f t="shared" si="189"/>
        <v>-105.10093658199312</v>
      </c>
      <c r="AV292" s="26">
        <f t="shared" si="190"/>
        <v>2.4991038066784277E-8</v>
      </c>
      <c r="AW292" s="26">
        <f t="shared" si="191"/>
        <v>4.3463293399073422E-3</v>
      </c>
      <c r="AX292" s="27">
        <f t="shared" si="192"/>
        <v>-2.4991038138688477E-8</v>
      </c>
      <c r="AY292" s="26">
        <f t="shared" si="193"/>
        <v>-4.3463293399073422E-3</v>
      </c>
      <c r="AZ292" s="28">
        <f t="shared" si="194"/>
        <v>-7.1904200067221478E-17</v>
      </c>
      <c r="BA292" s="29">
        <f t="shared" si="195"/>
        <v>0</v>
      </c>
      <c r="BB292" s="5">
        <f t="shared" si="211"/>
        <v>-36.116893860745272</v>
      </c>
      <c r="BC292" s="5">
        <f t="shared" si="212"/>
        <v>-114.80084564114743</v>
      </c>
      <c r="BD292" s="5">
        <f t="shared" si="196"/>
        <v>65.199154358852567</v>
      </c>
      <c r="BE292" s="31"/>
      <c r="BF292" s="40">
        <f t="shared" si="197"/>
        <v>-36</v>
      </c>
      <c r="BG292" s="40">
        <f t="shared" si="198"/>
        <v>-115</v>
      </c>
      <c r="BH292" s="40">
        <f t="shared" si="199"/>
        <v>65</v>
      </c>
      <c r="BL292" s="26">
        <f t="shared" si="205"/>
        <v>-1.5782838555472574E-3</v>
      </c>
      <c r="BM292" s="26">
        <f t="shared" si="206"/>
        <v>-1.0922193878091058</v>
      </c>
      <c r="BO292" s="238" t="str">
        <f t="shared" si="213"/>
        <v>75857.7575029202i</v>
      </c>
      <c r="BP292" s="238" t="str">
        <f t="shared" si="214"/>
        <v>0.97774199315041-0.148003800811278i</v>
      </c>
      <c r="BQ292" s="238">
        <f t="shared" si="215"/>
        <v>-9.7124241971110678E-2</v>
      </c>
      <c r="BR292" s="238">
        <f t="shared" si="216"/>
        <v>-8.6076896713451934</v>
      </c>
    </row>
    <row r="293" spans="22:70" x14ac:dyDescent="0.3">
      <c r="V293" s="24">
        <v>3.8900000000000099</v>
      </c>
      <c r="W293" s="32">
        <f t="shared" si="174"/>
        <v>77624.711662870977</v>
      </c>
      <c r="X293" s="25">
        <f t="shared" si="207"/>
        <v>31.450501351730402</v>
      </c>
      <c r="Y293" s="26">
        <f t="shared" si="175"/>
        <v>-39.497255481310752</v>
      </c>
      <c r="Z293" s="26">
        <f t="shared" si="176"/>
        <v>-89.39288916285642</v>
      </c>
      <c r="AA293" s="26">
        <f t="shared" si="177"/>
        <v>0.20636142075387542</v>
      </c>
      <c r="AB293" s="26">
        <f t="shared" si="178"/>
        <v>-12.440095302653273</v>
      </c>
      <c r="AC293" s="26">
        <f t="shared" si="179"/>
        <v>4.9999355902909874E-4</v>
      </c>
      <c r="AD293" s="26">
        <f t="shared" si="180"/>
        <v>0.61476412359497157</v>
      </c>
      <c r="AE293" s="26">
        <f t="shared" si="181"/>
        <v>-7.8398927152674451</v>
      </c>
      <c r="AF293" s="26">
        <f t="shared" si="182"/>
        <v>-101.21822034191473</v>
      </c>
      <c r="AG293" s="26">
        <f t="shared" si="200"/>
        <v>64.037843837695164</v>
      </c>
      <c r="AH293" s="26">
        <f t="shared" si="183"/>
        <v>-138.11459219563503</v>
      </c>
      <c r="AI293" s="26">
        <f t="shared" si="184"/>
        <v>-89.999992881425698</v>
      </c>
      <c r="AJ293" s="26">
        <f t="shared" si="185"/>
        <v>45.717617505883652</v>
      </c>
      <c r="AK293" s="26">
        <f t="shared" si="186"/>
        <v>89.70335044756132</v>
      </c>
      <c r="AL293" s="27">
        <f t="shared" si="187"/>
        <v>-3.7175828534173182E-3</v>
      </c>
      <c r="AM293" s="26">
        <f t="shared" si="188"/>
        <v>-1.6762153934071422</v>
      </c>
      <c r="AN293" s="26">
        <f t="shared" si="201"/>
        <v>-6.8033401612556579E-3</v>
      </c>
      <c r="AO293" s="26">
        <f t="shared" si="202"/>
        <v>-2.2674351441525178</v>
      </c>
      <c r="AP293" s="26">
        <f t="shared" si="208"/>
        <v>-28.369651775070885</v>
      </c>
      <c r="AQ293" s="26">
        <f t="shared" si="209"/>
        <v>-4.2402929714240374</v>
      </c>
      <c r="AR293" s="25">
        <f t="shared" si="203"/>
        <v>18.562359853877492</v>
      </c>
      <c r="AS293" s="25">
        <f t="shared" si="204"/>
        <v>-26.843517049310353</v>
      </c>
      <c r="AT293" s="56">
        <f t="shared" si="210"/>
        <v>-36.209544490338331</v>
      </c>
      <c r="AU293" s="57">
        <f t="shared" si="189"/>
        <v>-105.45851331333877</v>
      </c>
      <c r="AV293" s="26">
        <f t="shared" si="190"/>
        <v>2.6168829057865204E-8</v>
      </c>
      <c r="AW293" s="26">
        <f t="shared" si="191"/>
        <v>4.4475683552693624E-3</v>
      </c>
      <c r="AX293" s="27">
        <f t="shared" si="192"/>
        <v>-2.6168829136706594E-8</v>
      </c>
      <c r="AY293" s="26">
        <f t="shared" si="193"/>
        <v>-4.4475683552693624E-3</v>
      </c>
      <c r="AZ293" s="28">
        <f t="shared" si="194"/>
        <v>-7.8841389979066848E-17</v>
      </c>
      <c r="BA293" s="29">
        <f t="shared" si="195"/>
        <v>0</v>
      </c>
      <c r="BB293" s="5">
        <f t="shared" si="211"/>
        <v>-36.312845552407829</v>
      </c>
      <c r="BC293" s="5">
        <f t="shared" si="212"/>
        <v>-115.38130844593124</v>
      </c>
      <c r="BD293" s="5">
        <f t="shared" si="196"/>
        <v>64.618691554068761</v>
      </c>
      <c r="BE293" s="31"/>
      <c r="BF293" s="40">
        <f t="shared" si="197"/>
        <v>-36</v>
      </c>
      <c r="BG293" s="40">
        <f t="shared" si="198"/>
        <v>-115</v>
      </c>
      <c r="BH293" s="40">
        <f t="shared" si="199"/>
        <v>65</v>
      </c>
      <c r="BL293" s="26">
        <f t="shared" si="205"/>
        <v>-1.6526519312263916E-3</v>
      </c>
      <c r="BM293" s="26">
        <f t="shared" si="206"/>
        <v>-1.1176540657180865</v>
      </c>
      <c r="BO293" s="238" t="str">
        <f t="shared" si="213"/>
        <v>77624.711662871i</v>
      </c>
      <c r="BP293" s="238" t="str">
        <f t="shared" si="214"/>
        <v>0.976717271492626-0.151293563306776i</v>
      </c>
      <c r="BQ293" s="238">
        <f t="shared" si="215"/>
        <v>-0.10164841013827783</v>
      </c>
      <c r="BR293" s="238">
        <f t="shared" si="216"/>
        <v>-8.8051410668743806</v>
      </c>
    </row>
    <row r="294" spans="22:70" x14ac:dyDescent="0.3">
      <c r="V294" s="24">
        <v>3.9000000000000101</v>
      </c>
      <c r="W294" s="30">
        <f t="shared" si="174"/>
        <v>79432.823472430129</v>
      </c>
      <c r="X294" s="25">
        <f t="shared" si="207"/>
        <v>31.450501351730402</v>
      </c>
      <c r="Y294" s="26">
        <f t="shared" si="175"/>
        <v>-39.697233535889573</v>
      </c>
      <c r="Z294" s="26">
        <f t="shared" si="176"/>
        <v>-89.406707693358143</v>
      </c>
      <c r="AA294" s="26">
        <f t="shared" si="177"/>
        <v>0.21584911941842483</v>
      </c>
      <c r="AB294" s="26">
        <f t="shared" si="178"/>
        <v>-12.72053577156861</v>
      </c>
      <c r="AC294" s="26">
        <f t="shared" si="179"/>
        <v>5.2355610920015131E-4</v>
      </c>
      <c r="AD294" s="26">
        <f t="shared" si="180"/>
        <v>0.6290826818701013</v>
      </c>
      <c r="AE294" s="26">
        <f t="shared" si="181"/>
        <v>-8.0303595086315465</v>
      </c>
      <c r="AF294" s="26">
        <f t="shared" si="182"/>
        <v>-101.49816078305665</v>
      </c>
      <c r="AG294" s="26">
        <f t="shared" si="200"/>
        <v>64.037843837695164</v>
      </c>
      <c r="AH294" s="26">
        <f t="shared" si="183"/>
        <v>-138.31459219563504</v>
      </c>
      <c r="AI294" s="26">
        <f t="shared" si="184"/>
        <v>-89.999993043464229</v>
      </c>
      <c r="AJ294" s="26">
        <f t="shared" si="185"/>
        <v>45.917612266178111</v>
      </c>
      <c r="AK294" s="26">
        <f t="shared" si="186"/>
        <v>89.710102899190971</v>
      </c>
      <c r="AL294" s="27">
        <f t="shared" si="187"/>
        <v>-3.8927086381194136E-3</v>
      </c>
      <c r="AM294" s="26">
        <f t="shared" si="188"/>
        <v>-1.7152364075985078</v>
      </c>
      <c r="AN294" s="26">
        <f t="shared" si="201"/>
        <v>-7.1237088803493753E-3</v>
      </c>
      <c r="AO294" s="26">
        <f t="shared" si="202"/>
        <v>-2.3201934288455526</v>
      </c>
      <c r="AP294" s="26">
        <f t="shared" si="208"/>
        <v>-28.370152509280238</v>
      </c>
      <c r="AQ294" s="26">
        <f t="shared" si="209"/>
        <v>-4.3253199807173184</v>
      </c>
      <c r="AR294" s="25">
        <f t="shared" si="203"/>
        <v>18.562359853877492</v>
      </c>
      <c r="AS294" s="25">
        <f t="shared" si="204"/>
        <v>-26.843517049310353</v>
      </c>
      <c r="AT294" s="56">
        <f t="shared" si="210"/>
        <v>-36.400512017911787</v>
      </c>
      <c r="AU294" s="57">
        <f t="shared" si="189"/>
        <v>-105.82348076377397</v>
      </c>
      <c r="AV294" s="26">
        <f t="shared" si="190"/>
        <v>2.740212866624123E-8</v>
      </c>
      <c r="AW294" s="26">
        <f t="shared" si="191"/>
        <v>4.5511655302059757E-3</v>
      </c>
      <c r="AX294" s="27">
        <f t="shared" si="192"/>
        <v>-2.7402128752689098E-8</v>
      </c>
      <c r="AY294" s="26">
        <f t="shared" si="193"/>
        <v>-4.5511655302059757E-3</v>
      </c>
      <c r="AZ294" s="28">
        <f t="shared" si="194"/>
        <v>-8.6447868268141122E-17</v>
      </c>
      <c r="BA294" s="29">
        <f t="shared" si="195"/>
        <v>0</v>
      </c>
      <c r="BB294" s="5">
        <f t="shared" si="211"/>
        <v>-36.508623291685765</v>
      </c>
      <c r="BC294" s="5">
        <f t="shared" si="212"/>
        <v>-115.97413942415557</v>
      </c>
      <c r="BD294" s="5">
        <f t="shared" si="196"/>
        <v>64.025860575844433</v>
      </c>
      <c r="BE294" s="41"/>
      <c r="BF294" s="40">
        <f t="shared" si="197"/>
        <v>-37</v>
      </c>
      <c r="BG294" s="40">
        <f t="shared" si="198"/>
        <v>-116</v>
      </c>
      <c r="BH294" s="40">
        <f t="shared" si="199"/>
        <v>64</v>
      </c>
      <c r="BL294" s="26">
        <f t="shared" si="205"/>
        <v>-1.7305235014455069E-3</v>
      </c>
      <c r="BM294" s="26">
        <f t="shared" si="206"/>
        <v>-1.1436807372438853</v>
      </c>
      <c r="BO294" s="238" t="str">
        <f t="shared" si="213"/>
        <v>79432.8234724301i</v>
      </c>
      <c r="BP294" s="238" t="str">
        <f t="shared" si="214"/>
        <v>0.975646540672888-0.154649036149608i</v>
      </c>
      <c r="BQ294" s="238">
        <f t="shared" si="215"/>
        <v>-0.10638075027253197</v>
      </c>
      <c r="BR294" s="238">
        <f t="shared" si="216"/>
        <v>-9.0069779231377076</v>
      </c>
    </row>
    <row r="295" spans="22:70" x14ac:dyDescent="0.3">
      <c r="V295" s="24">
        <v>3.9100000000000099</v>
      </c>
      <c r="W295" s="32">
        <f t="shared" si="174"/>
        <v>81283.051616411802</v>
      </c>
      <c r="X295" s="25">
        <f t="shared" si="207"/>
        <v>31.450501351730402</v>
      </c>
      <c r="Y295" s="26">
        <f t="shared" si="175"/>
        <v>-39.897212578071503</v>
      </c>
      <c r="Z295" s="26">
        <f t="shared" si="176"/>
        <v>-89.420211742399403</v>
      </c>
      <c r="AA295" s="26">
        <f t="shared" si="177"/>
        <v>0.22576179416016587</v>
      </c>
      <c r="AB295" s="26">
        <f t="shared" si="178"/>
        <v>-13.006868333817376</v>
      </c>
      <c r="AC295" s="26">
        <f t="shared" si="179"/>
        <v>5.4822899113126419E-4</v>
      </c>
      <c r="AD295" s="26">
        <f t="shared" si="180"/>
        <v>0.64373468085247998</v>
      </c>
      <c r="AE295" s="26">
        <f t="shared" si="181"/>
        <v>-8.2204012031898035</v>
      </c>
      <c r="AF295" s="26">
        <f t="shared" si="182"/>
        <v>-101.78334539536431</v>
      </c>
      <c r="AG295" s="26">
        <f t="shared" si="200"/>
        <v>64.037843837695164</v>
      </c>
      <c r="AH295" s="26">
        <f t="shared" si="183"/>
        <v>-138.51459219563503</v>
      </c>
      <c r="AI295" s="26">
        <f t="shared" si="184"/>
        <v>-89.99999320181432</v>
      </c>
      <c r="AJ295" s="26">
        <f t="shared" si="185"/>
        <v>46.117607262292225</v>
      </c>
      <c r="AK295" s="26">
        <f t="shared" si="186"/>
        <v>89.716701654037649</v>
      </c>
      <c r="AL295" s="27">
        <f t="shared" si="187"/>
        <v>-4.0760802782295975E-3</v>
      </c>
      <c r="AM295" s="26">
        <f t="shared" si="188"/>
        <v>-1.7551646901017937</v>
      </c>
      <c r="AN295" s="26">
        <f t="shared" si="201"/>
        <v>-7.4591507841880959E-3</v>
      </c>
      <c r="AO295" s="26">
        <f t="shared" si="202"/>
        <v>-2.3741765361752325</v>
      </c>
      <c r="AP295" s="26">
        <f t="shared" si="208"/>
        <v>-28.370676326710061</v>
      </c>
      <c r="AQ295" s="26">
        <f t="shared" si="209"/>
        <v>-4.4126327740536961</v>
      </c>
      <c r="AR295" s="25">
        <f t="shared" si="203"/>
        <v>18.562359853877492</v>
      </c>
      <c r="AS295" s="25">
        <f t="shared" si="204"/>
        <v>-26.843517049310353</v>
      </c>
      <c r="AT295" s="56">
        <f t="shared" si="210"/>
        <v>-36.591077529899863</v>
      </c>
      <c r="AU295" s="57">
        <f t="shared" si="189"/>
        <v>-106.195978169418</v>
      </c>
      <c r="AV295" s="26">
        <f t="shared" si="190"/>
        <v>2.8693552147969355E-8</v>
      </c>
      <c r="AW295" s="26">
        <f t="shared" si="191"/>
        <v>4.6571757933078686E-3</v>
      </c>
      <c r="AX295" s="27">
        <f t="shared" si="192"/>
        <v>-2.8693552242757566E-8</v>
      </c>
      <c r="AY295" s="26">
        <f t="shared" si="193"/>
        <v>-4.6571757933078686E-3</v>
      </c>
      <c r="AZ295" s="28">
        <f t="shared" si="194"/>
        <v>-9.4788211270505093E-17</v>
      </c>
      <c r="BA295" s="29">
        <f t="shared" si="195"/>
        <v>0</v>
      </c>
      <c r="BB295" s="5">
        <f t="shared" si="211"/>
        <v>-36.704220191934823</v>
      </c>
      <c r="BC295" s="5">
        <f t="shared" si="212"/>
        <v>-116.57957892916073</v>
      </c>
      <c r="BD295" s="5">
        <f t="shared" si="196"/>
        <v>63.420421070839268</v>
      </c>
      <c r="BE295" s="31"/>
      <c r="BF295" s="40">
        <f t="shared" si="197"/>
        <v>-37</v>
      </c>
      <c r="BG295" s="40">
        <f t="shared" si="198"/>
        <v>-117</v>
      </c>
      <c r="BH295" s="40">
        <f t="shared" si="199"/>
        <v>63</v>
      </c>
      <c r="BL295" s="26">
        <f t="shared" si="205"/>
        <v>-1.8120635491920803E-3</v>
      </c>
      <c r="BM295" s="26">
        <f t="shared" si="206"/>
        <v>-1.1703131590840095</v>
      </c>
      <c r="BO295" s="238" t="str">
        <f t="shared" si="213"/>
        <v>81283.0516164118i</v>
      </c>
      <c r="BP295" s="238" t="str">
        <f t="shared" si="214"/>
        <v>0.974527844568812-0.158071011654166i</v>
      </c>
      <c r="BQ295" s="238">
        <f t="shared" si="215"/>
        <v>-0.11133059848576268</v>
      </c>
      <c r="BR295" s="238">
        <f t="shared" si="216"/>
        <v>-9.2132876006587328</v>
      </c>
    </row>
    <row r="296" spans="22:70" x14ac:dyDescent="0.3">
      <c r="V296" s="24">
        <v>3.9200000000000199</v>
      </c>
      <c r="W296" s="32">
        <f t="shared" si="174"/>
        <v>83176.377110270929</v>
      </c>
      <c r="X296" s="25">
        <f t="shared" si="207"/>
        <v>31.450501351730402</v>
      </c>
      <c r="Y296" s="26">
        <f t="shared" si="175"/>
        <v>-40.097192563416428</v>
      </c>
      <c r="Z296" s="26">
        <f t="shared" si="176"/>
        <v>-89.433408464001189</v>
      </c>
      <c r="AA296" s="26">
        <f t="shared" si="177"/>
        <v>0.23611744577009114</v>
      </c>
      <c r="AB296" s="26">
        <f t="shared" si="178"/>
        <v>-13.299187572974612</v>
      </c>
      <c r="AC296" s="26">
        <f t="shared" si="179"/>
        <v>5.7406451993252921E-4</v>
      </c>
      <c r="AD296" s="26">
        <f t="shared" si="180"/>
        <v>0.65872788155611783</v>
      </c>
      <c r="AE296" s="26">
        <f t="shared" si="181"/>
        <v>-8.4099997013960017</v>
      </c>
      <c r="AF296" s="26">
        <f t="shared" si="182"/>
        <v>-102.07386815541969</v>
      </c>
      <c r="AG296" s="26">
        <f t="shared" si="200"/>
        <v>64.037843837695164</v>
      </c>
      <c r="AH296" s="26">
        <f t="shared" si="183"/>
        <v>-138.71459219563522</v>
      </c>
      <c r="AI296" s="26">
        <f t="shared" si="184"/>
        <v>-89.999993356559926</v>
      </c>
      <c r="AJ296" s="26">
        <f t="shared" si="185"/>
        <v>46.317602483613143</v>
      </c>
      <c r="AK296" s="26">
        <f t="shared" si="186"/>
        <v>89.723150210147892</v>
      </c>
      <c r="AL296" s="27">
        <f t="shared" si="187"/>
        <v>-4.2680856594348423E-3</v>
      </c>
      <c r="AM296" s="26">
        <f t="shared" si="188"/>
        <v>-1.7960212562054829</v>
      </c>
      <c r="AN296" s="26">
        <f t="shared" si="201"/>
        <v>-7.810373810786855E-3</v>
      </c>
      <c r="AO296" s="26">
        <f t="shared" si="202"/>
        <v>-2.4294127051109311</v>
      </c>
      <c r="AP296" s="26">
        <f t="shared" si="208"/>
        <v>-28.371224333797137</v>
      </c>
      <c r="AQ296" s="26">
        <f t="shared" si="209"/>
        <v>-4.5022771077284478</v>
      </c>
      <c r="AR296" s="25">
        <f t="shared" si="203"/>
        <v>18.562359853877492</v>
      </c>
      <c r="AS296" s="25">
        <f t="shared" si="204"/>
        <v>-26.843517049310353</v>
      </c>
      <c r="AT296" s="56">
        <f t="shared" si="210"/>
        <v>-36.781224035193141</v>
      </c>
      <c r="AU296" s="57">
        <f t="shared" si="189"/>
        <v>-106.57614526314813</v>
      </c>
      <c r="AV296" s="26">
        <f t="shared" si="190"/>
        <v>3.0045836264364267E-8</v>
      </c>
      <c r="AW296" s="26">
        <f t="shared" si="191"/>
        <v>4.765655352616977E-3</v>
      </c>
      <c r="AX296" s="27">
        <f t="shared" si="192"/>
        <v>-3.0045836368297467E-8</v>
      </c>
      <c r="AY296" s="26">
        <f t="shared" si="193"/>
        <v>-4.765655352616977E-3</v>
      </c>
      <c r="AZ296" s="28">
        <f t="shared" si="194"/>
        <v>-1.039331991768137E-16</v>
      </c>
      <c r="BA296" s="29">
        <f t="shared" si="195"/>
        <v>0</v>
      </c>
      <c r="BB296" s="5">
        <f t="shared" si="211"/>
        <v>-36.899629166838587</v>
      </c>
      <c r="BC296" s="5">
        <f t="shared" si="212"/>
        <v>-117.19786916527643</v>
      </c>
      <c r="BD296" s="5">
        <f t="shared" si="196"/>
        <v>62.80213083472357</v>
      </c>
      <c r="BE296" s="31"/>
      <c r="BF296" s="40">
        <f t="shared" si="197"/>
        <v>-37</v>
      </c>
      <c r="BG296" s="40">
        <f t="shared" si="198"/>
        <v>-117</v>
      </c>
      <c r="BH296" s="40">
        <f t="shared" si="199"/>
        <v>63</v>
      </c>
      <c r="BL296" s="26">
        <f t="shared" si="205"/>
        <v>-1.8974448201646815E-3</v>
      </c>
      <c r="BM296" s="26">
        <f t="shared" si="206"/>
        <v>-1.19756540604089</v>
      </c>
      <c r="BO296" s="238" t="str">
        <f t="shared" si="213"/>
        <v>83176.3771102709i</v>
      </c>
      <c r="BP296" s="238" t="str">
        <f t="shared" si="214"/>
        <v>0.973359154173575-0.161560252760658i</v>
      </c>
      <c r="BQ296" s="238">
        <f t="shared" si="215"/>
        <v>-0.11650768682527896</v>
      </c>
      <c r="BR296" s="238">
        <f t="shared" si="216"/>
        <v>-9.4241584960874043</v>
      </c>
    </row>
    <row r="297" spans="22:70" x14ac:dyDescent="0.3">
      <c r="V297" s="24">
        <v>3.9300000000000099</v>
      </c>
      <c r="W297" s="30">
        <f t="shared" ref="W297:W360" si="217">10*10^V297</f>
        <v>85113.803820239584</v>
      </c>
      <c r="X297" s="25">
        <f t="shared" si="207"/>
        <v>31.450501351730402</v>
      </c>
      <c r="Y297" s="26">
        <f t="shared" ref="Y297:Y360" si="218">20*LOG(1/SQRT((W297/fp)^2+1))</f>
        <v>-40.297173449482727</v>
      </c>
      <c r="Z297" s="26">
        <f t="shared" ref="Z297:Z360" si="219">-180/PI()*ATAN(W297/fp)</f>
        <v>-89.446304849635965</v>
      </c>
      <c r="AA297" s="26">
        <f t="shared" ref="AA297:AA360" si="220">20*LOG(SQRT((W297/fzRHP)^2+1))</f>
        <v>0.24693474328186721</v>
      </c>
      <c r="AB297" s="26">
        <f t="shared" ref="AB297:AB360" si="221">-180/PI()*ATAN(W297/fzRHP)</f>
        <v>-13.597587581618061</v>
      </c>
      <c r="AC297" s="26">
        <f t="shared" ref="AC297:AC360" si="222">20*LOG(SQRT((W297/fzESR)^2+1))</f>
        <v>6.0111747496570953E-4</v>
      </c>
      <c r="AD297" s="26">
        <f t="shared" ref="AD297:AD360" si="223">180/PI()*ATAN(W297/fzESR)</f>
        <v>0.67407022535623295</v>
      </c>
      <c r="AE297" s="26">
        <f t="shared" ref="AE297:AE360" si="224">X297+Y297+AA297+AC297</f>
        <v>-8.5991362369954913</v>
      </c>
      <c r="AF297" s="26">
        <f t="shared" ref="AF297:AF360" si="225">Z297+AB297+AD297</f>
        <v>-102.36982220589779</v>
      </c>
      <c r="AG297" s="26">
        <f t="shared" si="200"/>
        <v>64.037843837695164</v>
      </c>
      <c r="AH297" s="26">
        <f t="shared" ref="AH297:AH360" si="226">20*LOG(1/SQRT((W297/fp_comp1)^2+1))</f>
        <v>-138.91459219563501</v>
      </c>
      <c r="AI297" s="26">
        <f t="shared" ref="AI297:AI360" si="227">-180/PI()*ATAN(W297/fp_comp1)</f>
        <v>-89.999993507783074</v>
      </c>
      <c r="AJ297" s="26">
        <f t="shared" ref="AJ297:AJ360" si="228">20*LOG(SQRT((W297/fz_comp)^2+1))</f>
        <v>46.517597920004754</v>
      </c>
      <c r="AK297" s="26">
        <f t="shared" ref="AK297:AK360" si="229">180/PI()*ATAN(W297/fz_comp)</f>
        <v>89.729451985977619</v>
      </c>
      <c r="AL297" s="27">
        <f t="shared" ref="AL297:AL360" si="230">20*LOG(1/SQRT((W297/fp_comp2)^2+1))</f>
        <v>-4.4691308776474191E-3</v>
      </c>
      <c r="AM297" s="26">
        <f t="shared" ref="AM297:AM360" si="231">-180/PI()*ATAN(W297/fp_comp2)</f>
        <v>-1.8378276023068079</v>
      </c>
      <c r="AN297" s="26">
        <f t="shared" si="201"/>
        <v>-8.1781190275572006E-3</v>
      </c>
      <c r="AO297" s="26">
        <f t="shared" si="202"/>
        <v>-2.4859308116751757</v>
      </c>
      <c r="AP297" s="26">
        <f t="shared" si="208"/>
        <v>-28.371797687840299</v>
      </c>
      <c r="AQ297" s="26">
        <f t="shared" si="209"/>
        <v>-4.594299935787439</v>
      </c>
      <c r="AR297" s="25">
        <f t="shared" si="203"/>
        <v>18.562359853877492</v>
      </c>
      <c r="AS297" s="25">
        <f t="shared" si="204"/>
        <v>-26.843517049310353</v>
      </c>
      <c r="AT297" s="56">
        <f t="shared" si="210"/>
        <v>-36.970933924835791</v>
      </c>
      <c r="AU297" s="57">
        <f t="shared" ref="AU297:AU360" si="232">AF297+AQ297</f>
        <v>-106.96412214168522</v>
      </c>
      <c r="AV297" s="26">
        <f t="shared" ref="AV297:AV360" si="233">20*LOG(SQRT((W297/fz_ff)^2+1))</f>
        <v>3.1461852782582534E-8</v>
      </c>
      <c r="AW297" s="26">
        <f t="shared" ref="AW297:AW360" si="234">180/PI()*ATAN(W297/fz_ff)</f>
        <v>4.8766617254280943E-3</v>
      </c>
      <c r="AX297" s="27">
        <f t="shared" ref="AX297:AX360" si="235">20*LOG(1/SQRT((W297/fp_ff)^2+1))</f>
        <v>-3.1461852896543022E-8</v>
      </c>
      <c r="AY297" s="26">
        <f t="shared" ref="AY297:AY360" si="236">-180/PI()*ATAN(W297/fp_ff)</f>
        <v>-4.8766617254280943E-3</v>
      </c>
      <c r="AZ297" s="28">
        <f t="shared" ref="AZ297:AZ360" si="237">AV297+AX297</f>
        <v>-1.1396048770297341E-16</v>
      </c>
      <c r="BA297" s="29">
        <f t="shared" ref="BA297:BA360" si="238">AW297+AY297</f>
        <v>0</v>
      </c>
      <c r="BB297" s="5">
        <f t="shared" si="211"/>
        <v>-37.094842930954364</v>
      </c>
      <c r="BC297" s="5">
        <f t="shared" si="212"/>
        <v>-117.82925402173612</v>
      </c>
      <c r="BD297" s="5">
        <f t="shared" ref="BD297:BD360" si="239">BC297+180</f>
        <v>62.170745978263881</v>
      </c>
      <c r="BE297" s="41"/>
      <c r="BF297" s="40">
        <f t="shared" ref="BF297:BF360" si="240">ROUND(BB297,0)</f>
        <v>-37</v>
      </c>
      <c r="BG297" s="40">
        <f t="shared" ref="BG297:BG360" si="241">ROUND(BC297,0)</f>
        <v>-118</v>
      </c>
      <c r="BH297" s="40">
        <f t="shared" ref="BH297:BH360" si="242">ROUND(BD297,0)</f>
        <v>62</v>
      </c>
      <c r="BL297" s="26">
        <f t="shared" si="205"/>
        <v>-1.9868481873995462E-3</v>
      </c>
      <c r="BM297" s="26">
        <f t="shared" si="206"/>
        <v>-1.2254518782649764</v>
      </c>
      <c r="BO297" s="238" t="str">
        <f t="shared" si="213"/>
        <v>85113.8038202396i</v>
      </c>
      <c r="BP297" s="238" t="str">
        <f t="shared" si="214"/>
        <v>0.972138365858292-0.16511748949918i</v>
      </c>
      <c r="BQ297" s="238">
        <f t="shared" si="215"/>
        <v>-0.12192215793117413</v>
      </c>
      <c r="BR297" s="238">
        <f t="shared" si="216"/>
        <v>-9.6396800017859174</v>
      </c>
    </row>
    <row r="298" spans="22:70" x14ac:dyDescent="0.3">
      <c r="V298" s="24">
        <v>3.9400000000000199</v>
      </c>
      <c r="W298" s="32">
        <f t="shared" si="217"/>
        <v>87096.358995612216</v>
      </c>
      <c r="X298" s="25">
        <f t="shared" si="207"/>
        <v>31.450501351730402</v>
      </c>
      <c r="Y298" s="26">
        <f t="shared" si="218"/>
        <v>-40.497155195739623</v>
      </c>
      <c r="Z298" s="26">
        <f t="shared" si="219"/>
        <v>-89.458907731908198</v>
      </c>
      <c r="AA298" s="26">
        <f t="shared" si="220"/>
        <v>0.25823304021886873</v>
      </c>
      <c r="AB298" s="26">
        <f t="shared" si="221"/>
        <v>-13.902161796757278</v>
      </c>
      <c r="AC298" s="26">
        <f t="shared" si="222"/>
        <v>6.2944521587534837E-4</v>
      </c>
      <c r="AD298" s="26">
        <f t="shared" si="223"/>
        <v>0.68976983816084458</v>
      </c>
      <c r="AE298" s="26">
        <f t="shared" si="224"/>
        <v>-8.7877913585744771</v>
      </c>
      <c r="AF298" s="26">
        <f t="shared" si="225"/>
        <v>-102.67129969050464</v>
      </c>
      <c r="AG298" s="26">
        <f t="shared" si="200"/>
        <v>64.037843837695164</v>
      </c>
      <c r="AH298" s="26">
        <f t="shared" si="226"/>
        <v>-139.11459219563523</v>
      </c>
      <c r="AI298" s="26">
        <f t="shared" si="227"/>
        <v>-89.999993655563983</v>
      </c>
      <c r="AJ298" s="26">
        <f t="shared" si="228"/>
        <v>46.717593561788497</v>
      </c>
      <c r="AK298" s="26">
        <f t="shared" si="229"/>
        <v>89.735610322201637</v>
      </c>
      <c r="AL298" s="27">
        <f t="shared" si="230"/>
        <v>-4.6796410904378465E-3</v>
      </c>
      <c r="AM298" s="26">
        <f t="shared" si="231"/>
        <v>-1.8806057165201493</v>
      </c>
      <c r="AN298" s="26">
        <f t="shared" si="201"/>
        <v>-8.5631621700863018E-3</v>
      </c>
      <c r="AO298" s="26">
        <f t="shared" si="202"/>
        <v>-2.5437603823115258</v>
      </c>
      <c r="AP298" s="26">
        <f t="shared" si="208"/>
        <v>-28.372397599412089</v>
      </c>
      <c r="AQ298" s="26">
        <f t="shared" si="209"/>
        <v>-4.6887494321940206</v>
      </c>
      <c r="AR298" s="25">
        <f t="shared" si="203"/>
        <v>18.562359853877492</v>
      </c>
      <c r="AS298" s="25">
        <f t="shared" si="204"/>
        <v>-26.843517049310353</v>
      </c>
      <c r="AT298" s="56">
        <f t="shared" si="210"/>
        <v>-37.160188957986563</v>
      </c>
      <c r="AU298" s="57">
        <f t="shared" si="232"/>
        <v>-107.36004912269865</v>
      </c>
      <c r="AV298" s="26">
        <f t="shared" si="233"/>
        <v>3.2944604618312453E-8</v>
      </c>
      <c r="AW298" s="26">
        <f t="shared" si="234"/>
        <v>4.9902537687865458E-3</v>
      </c>
      <c r="AX298" s="27">
        <f t="shared" si="235"/>
        <v>-3.294460474326764E-8</v>
      </c>
      <c r="AY298" s="26">
        <f t="shared" si="236"/>
        <v>-4.9902537687865458E-3</v>
      </c>
      <c r="AZ298" s="28">
        <f t="shared" si="237"/>
        <v>-1.2495518711657104E-16</v>
      </c>
      <c r="BA298" s="29">
        <f t="shared" si="238"/>
        <v>0</v>
      </c>
      <c r="BB298" s="5">
        <f t="shared" si="211"/>
        <v>-37.289854001052994</v>
      </c>
      <c r="BC298" s="5">
        <f t="shared" si="212"/>
        <v>-118.47397889199989</v>
      </c>
      <c r="BD298" s="5">
        <f t="shared" si="239"/>
        <v>61.526021108000108</v>
      </c>
      <c r="BE298" s="31"/>
      <c r="BF298" s="40">
        <f t="shared" si="240"/>
        <v>-37</v>
      </c>
      <c r="BG298" s="40">
        <f t="shared" si="241"/>
        <v>-118</v>
      </c>
      <c r="BH298" s="40">
        <f t="shared" si="242"/>
        <v>62</v>
      </c>
      <c r="BL298" s="26">
        <f t="shared" si="205"/>
        <v>-2.0804630329679598E-3</v>
      </c>
      <c r="BM298" s="26">
        <f t="shared" si="206"/>
        <v>-1.2539873086551556</v>
      </c>
      <c r="BO298" s="238" t="str">
        <f t="shared" si="213"/>
        <v>87096.3589956122i</v>
      </c>
      <c r="BP298" s="238" t="str">
        <f t="shared" si="214"/>
        <v>0.97086329969335-0.168743415230721i</v>
      </c>
      <c r="BQ298" s="238">
        <f t="shared" si="215"/>
        <v>-0.12758458003346648</v>
      </c>
      <c r="BR298" s="238">
        <f t="shared" si="216"/>
        <v>-9.8599424606460833</v>
      </c>
    </row>
    <row r="299" spans="22:70" x14ac:dyDescent="0.3">
      <c r="V299" s="24">
        <v>3.9500000000000202</v>
      </c>
      <c r="W299" s="32">
        <f t="shared" si="217"/>
        <v>89125.093813378786</v>
      </c>
      <c r="X299" s="25">
        <f t="shared" si="207"/>
        <v>31.450501351730402</v>
      </c>
      <c r="Y299" s="26">
        <f t="shared" si="218"/>
        <v>-40.697137763478473</v>
      </c>
      <c r="Z299" s="26">
        <f t="shared" si="219"/>
        <v>-89.471223788151946</v>
      </c>
      <c r="AA299" s="26">
        <f t="shared" si="220"/>
        <v>0.27003239041951183</v>
      </c>
      <c r="AB299" s="26">
        <f t="shared" si="221"/>
        <v>-14.213002824652158</v>
      </c>
      <c r="AC299" s="26">
        <f t="shared" si="222"/>
        <v>6.5910780404516479E-4</v>
      </c>
      <c r="AD299" s="26">
        <f t="shared" si="223"/>
        <v>0.70583503467701025</v>
      </c>
      <c r="AE299" s="26">
        <f t="shared" si="224"/>
        <v>-8.9759449135245131</v>
      </c>
      <c r="AF299" s="26">
        <f t="shared" si="225"/>
        <v>-102.9783915781271</v>
      </c>
      <c r="AG299" s="26">
        <f t="shared" si="200"/>
        <v>64.037843837695164</v>
      </c>
      <c r="AH299" s="26">
        <f t="shared" si="226"/>
        <v>-139.31459219563521</v>
      </c>
      <c r="AI299" s="26">
        <f t="shared" si="227"/>
        <v>-89.99999379998097</v>
      </c>
      <c r="AJ299" s="26">
        <f t="shared" si="228"/>
        <v>46.917589399720001</v>
      </c>
      <c r="AK299" s="26">
        <f t="shared" si="229"/>
        <v>89.741628483481776</v>
      </c>
      <c r="AL299" s="27">
        <f t="shared" si="230"/>
        <v>-4.9000614079813733E-3</v>
      </c>
      <c r="AM299" s="26">
        <f t="shared" si="231"/>
        <v>-1.9243780894888955</v>
      </c>
      <c r="AN299" s="26">
        <f t="shared" si="201"/>
        <v>-8.9663152512846588E-3</v>
      </c>
      <c r="AO299" s="26">
        <f t="shared" si="202"/>
        <v>-2.6029316074583098</v>
      </c>
      <c r="AP299" s="26">
        <f t="shared" si="208"/>
        <v>-28.373025334879316</v>
      </c>
      <c r="AQ299" s="26">
        <f t="shared" si="209"/>
        <v>-4.785675013446399</v>
      </c>
      <c r="AR299" s="25">
        <f t="shared" si="203"/>
        <v>18.562359853877492</v>
      </c>
      <c r="AS299" s="25">
        <f t="shared" si="204"/>
        <v>-26.843517049310353</v>
      </c>
      <c r="AT299" s="56">
        <f t="shared" si="210"/>
        <v>-37.34897024840383</v>
      </c>
      <c r="AU299" s="57">
        <f t="shared" si="232"/>
        <v>-107.7640665915735</v>
      </c>
      <c r="AV299" s="26">
        <f t="shared" si="233"/>
        <v>3.4497235479048318E-8</v>
      </c>
      <c r="AW299" s="26">
        <f t="shared" si="234"/>
        <v>5.1064917106933595E-3</v>
      </c>
      <c r="AX299" s="27">
        <f t="shared" si="235"/>
        <v>-3.4497235616058954E-8</v>
      </c>
      <c r="AY299" s="26">
        <f t="shared" si="236"/>
        <v>-5.1064917106933595E-3</v>
      </c>
      <c r="AZ299" s="28">
        <f t="shared" si="237"/>
        <v>-1.3701063647792708E-16</v>
      </c>
      <c r="BA299" s="29">
        <f t="shared" si="238"/>
        <v>0</v>
      </c>
      <c r="BB299" s="5">
        <f t="shared" si="211"/>
        <v>-37.484654698327127</v>
      </c>
      <c r="BC299" s="5">
        <f t="shared" si="212"/>
        <v>-119.13229047782471</v>
      </c>
      <c r="BD299" s="5">
        <f t="shared" si="239"/>
        <v>60.867709522175289</v>
      </c>
      <c r="BE299" s="31"/>
      <c r="BF299" s="40">
        <f t="shared" si="240"/>
        <v>-37</v>
      </c>
      <c r="BG299" s="40">
        <f t="shared" si="241"/>
        <v>-119</v>
      </c>
      <c r="BH299" s="40">
        <f t="shared" si="242"/>
        <v>61</v>
      </c>
      <c r="BL299" s="26">
        <f t="shared" si="205"/>
        <v>-2.1784876475154013E-3</v>
      </c>
      <c r="BM299" s="26">
        <f t="shared" si="206"/>
        <v>-1.2831867704181137</v>
      </c>
      <c r="BO299" s="238" t="str">
        <f t="shared" si="213"/>
        <v>89125.0938133788i</v>
      </c>
      <c r="BP299" s="238" t="str">
        <f t="shared" si="214"/>
        <v>0.969531697842016-0.172438682656414i</v>
      </c>
      <c r="BQ299" s="238">
        <f t="shared" si="215"/>
        <v>-0.13350596227578335</v>
      </c>
      <c r="BR299" s="238">
        <f t="shared" si="216"/>
        <v>-10.085037115833101</v>
      </c>
    </row>
    <row r="300" spans="22:70" x14ac:dyDescent="0.3">
      <c r="V300" s="24">
        <v>3.9600000000000199</v>
      </c>
      <c r="W300" s="30">
        <f t="shared" si="217"/>
        <v>91201.083935595307</v>
      </c>
      <c r="X300" s="25">
        <f t="shared" si="207"/>
        <v>31.450501351730402</v>
      </c>
      <c r="Y300" s="26">
        <f t="shared" si="218"/>
        <v>-40.897121115732993</v>
      </c>
      <c r="Z300" s="26">
        <f t="shared" si="219"/>
        <v>-89.483259543947995</v>
      </c>
      <c r="AA300" s="26">
        <f t="shared" si="220"/>
        <v>0.28235356334320288</v>
      </c>
      <c r="AB300" s="26">
        <f t="shared" si="221"/>
        <v>-14.530202254715796</v>
      </c>
      <c r="AC300" s="26">
        <f t="shared" si="222"/>
        <v>6.9016812978141609E-4</v>
      </c>
      <c r="AD300" s="26">
        <f t="shared" si="223"/>
        <v>0.72227432277456582</v>
      </c>
      <c r="AE300" s="26">
        <f t="shared" si="224"/>
        <v>-9.1635760325296065</v>
      </c>
      <c r="AF300" s="26">
        <f t="shared" si="225"/>
        <v>-103.29118747588923</v>
      </c>
      <c r="AG300" s="26">
        <f t="shared" si="200"/>
        <v>64.037843837695164</v>
      </c>
      <c r="AH300" s="26">
        <f t="shared" si="226"/>
        <v>-139.5145921956352</v>
      </c>
      <c r="AI300" s="26">
        <f t="shared" si="227"/>
        <v>-89.999993941110631</v>
      </c>
      <c r="AJ300" s="26">
        <f t="shared" si="228"/>
        <v>47.117585424971722</v>
      </c>
      <c r="AK300" s="26">
        <f t="shared" si="229"/>
        <v>89.747509660195362</v>
      </c>
      <c r="AL300" s="27">
        <f t="shared" si="230"/>
        <v>-5.1308578252720598E-3</v>
      </c>
      <c r="AM300" s="26">
        <f t="shared" si="231"/>
        <v>-1.9691677254047084</v>
      </c>
      <c r="AN300" s="26">
        <f t="shared" si="201"/>
        <v>-9.3884282440071052E-3</v>
      </c>
      <c r="AO300" s="26">
        <f t="shared" si="202"/>
        <v>-2.6634753553287065</v>
      </c>
      <c r="AP300" s="26">
        <f t="shared" si="208"/>
        <v>-28.373682219037597</v>
      </c>
      <c r="AQ300" s="26">
        <f t="shared" si="209"/>
        <v>-4.8851273616486832</v>
      </c>
      <c r="AR300" s="25">
        <f t="shared" si="203"/>
        <v>18.562359853877492</v>
      </c>
      <c r="AS300" s="25">
        <f t="shared" si="204"/>
        <v>-26.843517049310353</v>
      </c>
      <c r="AT300" s="56">
        <f t="shared" si="210"/>
        <v>-37.537258251567202</v>
      </c>
      <c r="AU300" s="57">
        <f t="shared" si="232"/>
        <v>-108.17631483753792</v>
      </c>
      <c r="AV300" s="26">
        <f t="shared" si="233"/>
        <v>3.6123041436019621E-8</v>
      </c>
      <c r="AW300" s="26">
        <f t="shared" si="234"/>
        <v>5.2254371820402183E-3</v>
      </c>
      <c r="AX300" s="27">
        <f t="shared" si="235"/>
        <v>-3.6123041586248809E-8</v>
      </c>
      <c r="AY300" s="26">
        <f t="shared" si="236"/>
        <v>-5.2254371820402183E-3</v>
      </c>
      <c r="AZ300" s="28">
        <f t="shared" si="237"/>
        <v>-1.5022918780731637E-16</v>
      </c>
      <c r="BA300" s="29">
        <f t="shared" si="238"/>
        <v>0</v>
      </c>
      <c r="BB300" s="5">
        <f t="shared" si="211"/>
        <v>-37.679237151565772</v>
      </c>
      <c r="BC300" s="5">
        <f t="shared" si="212"/>
        <v>-119.80443657748495</v>
      </c>
      <c r="BD300" s="5">
        <f t="shared" si="239"/>
        <v>60.19556342251505</v>
      </c>
      <c r="BE300" s="41"/>
      <c r="BF300" s="40">
        <f t="shared" si="240"/>
        <v>-38</v>
      </c>
      <c r="BG300" s="40">
        <f t="shared" si="241"/>
        <v>-120</v>
      </c>
      <c r="BH300" s="40">
        <f t="shared" si="242"/>
        <v>60</v>
      </c>
      <c r="BL300" s="26">
        <f t="shared" si="205"/>
        <v>-2.2811296484925776E-3</v>
      </c>
      <c r="BM300" s="26">
        <f t="shared" si="206"/>
        <v>-1.3130656847908941</v>
      </c>
      <c r="BO300" s="238" t="str">
        <f t="shared" si="213"/>
        <v>91201.0839355953i</v>
      </c>
      <c r="BP300" s="238" t="str">
        <f t="shared" si="214"/>
        <v>0.968141223040788-0.176203899586837i</v>
      </c>
      <c r="BQ300" s="238">
        <f t="shared" si="215"/>
        <v>-0.13969777035007758</v>
      </c>
      <c r="BR300" s="238">
        <f t="shared" si="216"/>
        <v>-10.315056055156139</v>
      </c>
    </row>
    <row r="301" spans="22:70" x14ac:dyDescent="0.3">
      <c r="V301" s="24">
        <v>3.9700000000000202</v>
      </c>
      <c r="W301" s="32">
        <f t="shared" si="217"/>
        <v>93325.430079703525</v>
      </c>
      <c r="X301" s="25">
        <f t="shared" si="207"/>
        <v>31.450501351730402</v>
      </c>
      <c r="Y301" s="26">
        <f t="shared" si="218"/>
        <v>-41.09710521719991</v>
      </c>
      <c r="Z301" s="26">
        <f t="shared" si="219"/>
        <v>-89.495021376562192</v>
      </c>
      <c r="AA301" s="26">
        <f t="shared" si="220"/>
        <v>0.29521805875039564</v>
      </c>
      <c r="AB301" s="26">
        <f t="shared" si="221"/>
        <v>-14.853850462190684</v>
      </c>
      <c r="AC301" s="26">
        <f t="shared" si="222"/>
        <v>7.226920454823703E-4</v>
      </c>
      <c r="AD301" s="26">
        <f t="shared" si="223"/>
        <v>0.73909640794880371</v>
      </c>
      <c r="AE301" s="26">
        <f t="shared" si="224"/>
        <v>-9.3506631146736314</v>
      </c>
      <c r="AF301" s="26">
        <f t="shared" si="225"/>
        <v>-103.60977543080406</v>
      </c>
      <c r="AG301" s="26">
        <f t="shared" si="200"/>
        <v>64.037843837695164</v>
      </c>
      <c r="AH301" s="26">
        <f t="shared" si="226"/>
        <v>-139.71459219563519</v>
      </c>
      <c r="AI301" s="26">
        <f t="shared" si="227"/>
        <v>-89.999994079027786</v>
      </c>
      <c r="AJ301" s="26">
        <f t="shared" si="228"/>
        <v>47.317581629113185</v>
      </c>
      <c r="AK301" s="26">
        <f t="shared" si="229"/>
        <v>89.753256970124127</v>
      </c>
      <c r="AL301" s="27">
        <f t="shared" si="230"/>
        <v>-5.3725181974665151E-3</v>
      </c>
      <c r="AM301" s="26">
        <f t="shared" si="231"/>
        <v>-2.0149981532339649</v>
      </c>
      <c r="AN301" s="26">
        <f t="shared" si="201"/>
        <v>-9.8303908403814862E-3</v>
      </c>
      <c r="AO301" s="26">
        <f t="shared" si="202"/>
        <v>-2.7254231858916915</v>
      </c>
      <c r="AP301" s="26">
        <f t="shared" si="208"/>
        <v>-28.374369637864689</v>
      </c>
      <c r="AQ301" s="26">
        <f t="shared" si="209"/>
        <v>-4.9871584480293158</v>
      </c>
      <c r="AR301" s="25">
        <f t="shared" si="203"/>
        <v>18.562359853877492</v>
      </c>
      <c r="AS301" s="25">
        <f t="shared" si="204"/>
        <v>-26.843517049310353</v>
      </c>
      <c r="AT301" s="56">
        <f t="shared" si="210"/>
        <v>-37.725032752538318</v>
      </c>
      <c r="AU301" s="57">
        <f t="shared" si="232"/>
        <v>-108.59693387883338</v>
      </c>
      <c r="AV301" s="26">
        <f t="shared" si="233"/>
        <v>3.7825467066880811E-8</v>
      </c>
      <c r="AW301" s="26">
        <f t="shared" si="234"/>
        <v>5.347153249286354E-3</v>
      </c>
      <c r="AX301" s="27">
        <f t="shared" si="235"/>
        <v>-3.7825467231603831E-8</v>
      </c>
      <c r="AY301" s="26">
        <f t="shared" si="236"/>
        <v>-5.347153249286354E-3</v>
      </c>
      <c r="AZ301" s="28">
        <f t="shared" si="237"/>
        <v>-1.6472302003069092E-16</v>
      </c>
      <c r="BA301" s="29">
        <f t="shared" si="238"/>
        <v>0</v>
      </c>
      <c r="BB301" s="5">
        <f t="shared" si="211"/>
        <v>-37.873593301379579</v>
      </c>
      <c r="BC301" s="5">
        <f t="shared" si="212"/>
        <v>-120.49066585749959</v>
      </c>
      <c r="BD301" s="5">
        <f t="shared" si="239"/>
        <v>59.509334142500407</v>
      </c>
      <c r="BE301" s="31"/>
      <c r="BF301" s="40">
        <f t="shared" si="240"/>
        <v>-38</v>
      </c>
      <c r="BG301" s="40">
        <f t="shared" si="241"/>
        <v>-120</v>
      </c>
      <c r="BH301" s="40">
        <f t="shared" si="242"/>
        <v>60</v>
      </c>
      <c r="BL301" s="26">
        <f t="shared" si="205"/>
        <v>-2.3886064179624404E-3</v>
      </c>
      <c r="BM301" s="26">
        <f t="shared" si="206"/>
        <v>-1.3436398289282718</v>
      </c>
      <c r="BO301" s="238" t="str">
        <f t="shared" si="213"/>
        <v>93325.4300797035i</v>
      </c>
      <c r="BP301" s="238" t="str">
        <f t="shared" si="214"/>
        <v>0.966689457182364-0.180039624463187i</v>
      </c>
      <c r="BQ301" s="238">
        <f t="shared" si="215"/>
        <v>-0.14617194242330084</v>
      </c>
      <c r="BR301" s="238">
        <f t="shared" si="216"/>
        <v>-10.550092149737933</v>
      </c>
    </row>
    <row r="302" spans="22:70" x14ac:dyDescent="0.3">
      <c r="V302" s="24">
        <v>3.98000000000002</v>
      </c>
      <c r="W302" s="32">
        <f t="shared" si="217"/>
        <v>95499.258602148111</v>
      </c>
      <c r="X302" s="25">
        <f t="shared" si="207"/>
        <v>31.450501351730402</v>
      </c>
      <c r="Y302" s="26">
        <f t="shared" si="218"/>
        <v>-41.29709003416437</v>
      </c>
      <c r="Z302" s="26">
        <f t="shared" si="219"/>
        <v>-89.50651551830633</v>
      </c>
      <c r="AA302" s="26">
        <f t="shared" si="220"/>
        <v>0.30864812064289715</v>
      </c>
      <c r="AB302" s="26">
        <f t="shared" si="221"/>
        <v>-15.184036399334436</v>
      </c>
      <c r="AC302" s="26">
        <f t="shared" si="222"/>
        <v>7.5674850505291487E-4</v>
      </c>
      <c r="AD302" s="26">
        <f t="shared" si="223"/>
        <v>0.75631019788458975</v>
      </c>
      <c r="AE302" s="26">
        <f t="shared" si="224"/>
        <v>-9.5371838132860187</v>
      </c>
      <c r="AF302" s="26">
        <f t="shared" si="225"/>
        <v>-103.93424171975617</v>
      </c>
      <c r="AG302" s="26">
        <f t="shared" si="200"/>
        <v>64.037843837695164</v>
      </c>
      <c r="AH302" s="26">
        <f t="shared" si="226"/>
        <v>-139.91459219563521</v>
      </c>
      <c r="AI302" s="26">
        <f t="shared" si="227"/>
        <v>-89.999994213805579</v>
      </c>
      <c r="AJ302" s="26">
        <f t="shared" si="228"/>
        <v>47.51757800409333</v>
      </c>
      <c r="AK302" s="26">
        <f t="shared" si="229"/>
        <v>89.758873460104951</v>
      </c>
      <c r="AL302" s="27">
        <f t="shared" si="230"/>
        <v>-5.6255532603733263E-3</v>
      </c>
      <c r="AM302" s="26">
        <f t="shared" si="231"/>
        <v>-2.0618934381537577</v>
      </c>
      <c r="AN302" s="26">
        <f t="shared" si="201"/>
        <v>-1.0293134291193769E-2</v>
      </c>
      <c r="AO302" s="26">
        <f t="shared" si="202"/>
        <v>-2.7888073650515612</v>
      </c>
      <c r="AP302" s="26">
        <f t="shared" si="208"/>
        <v>-28.375089041398279</v>
      </c>
      <c r="AQ302" s="26">
        <f t="shared" si="209"/>
        <v>-5.0918215569059466</v>
      </c>
      <c r="AR302" s="25">
        <f t="shared" si="203"/>
        <v>18.562359853877492</v>
      </c>
      <c r="AS302" s="25">
        <f t="shared" si="204"/>
        <v>-26.843517049310353</v>
      </c>
      <c r="AT302" s="56">
        <f t="shared" si="210"/>
        <v>-37.912272854684296</v>
      </c>
      <c r="AU302" s="57">
        <f t="shared" si="232"/>
        <v>-109.02606327666211</v>
      </c>
      <c r="AV302" s="26">
        <f t="shared" si="233"/>
        <v>3.9608126670914992E-8</v>
      </c>
      <c r="AW302" s="26">
        <f t="shared" si="234"/>
        <v>5.4717044478973294E-3</v>
      </c>
      <c r="AX302" s="27">
        <f t="shared" si="235"/>
        <v>-3.9608126851530189E-8</v>
      </c>
      <c r="AY302" s="26">
        <f t="shared" si="236"/>
        <v>-5.4717044478973294E-3</v>
      </c>
      <c r="AZ302" s="28">
        <f t="shared" si="237"/>
        <v>-1.8061519777086391E-16</v>
      </c>
      <c r="BA302" s="29">
        <f t="shared" si="238"/>
        <v>0</v>
      </c>
      <c r="BB302" s="5">
        <f t="shared" si="211"/>
        <v>-38.067714905579336</v>
      </c>
      <c r="BC302" s="5">
        <f t="shared" si="212"/>
        <v>-121.19122760727817</v>
      </c>
      <c r="BD302" s="5">
        <f t="shared" si="239"/>
        <v>58.808772392721835</v>
      </c>
      <c r="BE302" s="31"/>
      <c r="BF302" s="40">
        <f t="shared" si="240"/>
        <v>-38</v>
      </c>
      <c r="BG302" s="40">
        <f t="shared" si="241"/>
        <v>-121</v>
      </c>
      <c r="BH302" s="40">
        <f t="shared" si="242"/>
        <v>59</v>
      </c>
      <c r="BL302" s="26">
        <f t="shared" si="205"/>
        <v>-2.5011455608434526E-3</v>
      </c>
      <c r="BM302" s="26">
        <f t="shared" si="206"/>
        <v>-1.3749253439584128</v>
      </c>
      <c r="BO302" s="238" t="str">
        <f t="shared" si="213"/>
        <v>95499.2586021481i</v>
      </c>
      <c r="BP302" s="238" t="str">
        <f t="shared" si="214"/>
        <v>0.965173900018392-0.183946361622754i</v>
      </c>
      <c r="BQ302" s="238">
        <f t="shared" si="215"/>
        <v>-0.15294090533419996</v>
      </c>
      <c r="BR302" s="238">
        <f t="shared" si="216"/>
        <v>-10.790238986657636</v>
      </c>
    </row>
    <row r="303" spans="22:70" x14ac:dyDescent="0.3">
      <c r="V303" s="24">
        <v>3.9900000000000202</v>
      </c>
      <c r="W303" s="30">
        <f t="shared" si="217"/>
        <v>97723.722095585676</v>
      </c>
      <c r="X303" s="25">
        <f t="shared" si="207"/>
        <v>31.450501351730402</v>
      </c>
      <c r="Y303" s="26">
        <f t="shared" si="218"/>
        <v>-41.49707553442844</v>
      </c>
      <c r="Z303" s="26">
        <f t="shared" si="219"/>
        <v>-89.517748059823788</v>
      </c>
      <c r="AA303" s="26">
        <f t="shared" si="220"/>
        <v>0.32266675034193554</v>
      </c>
      <c r="AB303" s="26">
        <f t="shared" si="221"/>
        <v>-15.520847374874654</v>
      </c>
      <c r="AC303" s="26">
        <f t="shared" si="222"/>
        <v>7.9240970987719869E-4</v>
      </c>
      <c r="AD303" s="26">
        <f t="shared" si="223"/>
        <v>0.77392480712397538</v>
      </c>
      <c r="AE303" s="26">
        <f t="shared" si="224"/>
        <v>-9.7231150226462244</v>
      </c>
      <c r="AF303" s="26">
        <f t="shared" si="225"/>
        <v>-104.26467062757446</v>
      </c>
      <c r="AG303" s="26">
        <f t="shared" si="200"/>
        <v>64.037843837695164</v>
      </c>
      <c r="AH303" s="26">
        <f t="shared" si="226"/>
        <v>-140.11459219563523</v>
      </c>
      <c r="AI303" s="26">
        <f t="shared" si="227"/>
        <v>-89.999994345515432</v>
      </c>
      <c r="AJ303" s="26">
        <f t="shared" si="228"/>
        <v>47.717574542223417</v>
      </c>
      <c r="AK303" s="26">
        <f t="shared" si="229"/>
        <v>89.764362107643194</v>
      </c>
      <c r="AL303" s="27">
        <f t="shared" si="230"/>
        <v>-5.8904976980714884E-3</v>
      </c>
      <c r="AM303" s="26">
        <f t="shared" si="231"/>
        <v>-2.1098781931983281</v>
      </c>
      <c r="AN303" s="26">
        <f t="shared" si="201"/>
        <v>-1.0777633328859958E-2</v>
      </c>
      <c r="AO303" s="26">
        <f t="shared" si="202"/>
        <v>-2.8536608790212976</v>
      </c>
      <c r="AP303" s="26">
        <f t="shared" si="208"/>
        <v>-28.375841946743577</v>
      </c>
      <c r="AQ303" s="26">
        <f t="shared" si="209"/>
        <v>-5.199171310091864</v>
      </c>
      <c r="AR303" s="25">
        <f t="shared" si="203"/>
        <v>18.562359853877492</v>
      </c>
      <c r="AS303" s="25">
        <f t="shared" si="204"/>
        <v>-26.843517049310353</v>
      </c>
      <c r="AT303" s="56">
        <f t="shared" si="210"/>
        <v>-38.098956969389803</v>
      </c>
      <c r="AU303" s="57">
        <f t="shared" si="232"/>
        <v>-109.46384193766633</v>
      </c>
      <c r="AV303" s="26">
        <f t="shared" si="233"/>
        <v>4.1474800411723606E-8</v>
      </c>
      <c r="AW303" s="26">
        <f t="shared" si="234"/>
        <v>5.5991568165625642E-3</v>
      </c>
      <c r="AX303" s="27">
        <f t="shared" si="235"/>
        <v>-4.1474800609764237E-8</v>
      </c>
      <c r="AY303" s="26">
        <f t="shared" si="236"/>
        <v>-5.5991568165625642E-3</v>
      </c>
      <c r="AZ303" s="28">
        <f t="shared" si="237"/>
        <v>-1.980406308770203E-16</v>
      </c>
      <c r="BA303" s="29">
        <f t="shared" si="238"/>
        <v>0</v>
      </c>
      <c r="BB303" s="5">
        <f t="shared" si="211"/>
        <v>-38.261593545808928</v>
      </c>
      <c r="BC303" s="5">
        <f t="shared" si="212"/>
        <v>-121.90637147610263</v>
      </c>
      <c r="BD303" s="5">
        <f t="shared" si="239"/>
        <v>58.093628523897365</v>
      </c>
      <c r="BE303" s="41"/>
      <c r="BF303" s="40">
        <f t="shared" si="240"/>
        <v>-38</v>
      </c>
      <c r="BG303" s="40">
        <f t="shared" si="241"/>
        <v>-122</v>
      </c>
      <c r="BH303" s="40">
        <f t="shared" si="242"/>
        <v>58</v>
      </c>
      <c r="BL303" s="26">
        <f t="shared" si="205"/>
        <v>-2.6189853845790521E-3</v>
      </c>
      <c r="BM303" s="26">
        <f t="shared" si="206"/>
        <v>-1.4069387432094043</v>
      </c>
      <c r="BO303" s="238" t="str">
        <f t="shared" si="213"/>
        <v>97723.7220955857i</v>
      </c>
      <c r="BP303" s="238" t="str">
        <f t="shared" si="214"/>
        <v>0.963591968000644-0.187924556301572i</v>
      </c>
      <c r="BQ303" s="238">
        <f t="shared" si="215"/>
        <v>-0.16001759103454599</v>
      </c>
      <c r="BR303" s="238">
        <f t="shared" si="216"/>
        <v>-11.035590795226891</v>
      </c>
    </row>
    <row r="304" spans="22:70" x14ac:dyDescent="0.3">
      <c r="V304" s="24">
        <v>4.0000000000000204</v>
      </c>
      <c r="W304" s="43">
        <f t="shared" si="217"/>
        <v>100000.00000000471</v>
      </c>
      <c r="X304" s="25">
        <f t="shared" si="207"/>
        <v>31.450501351730402</v>
      </c>
      <c r="Y304" s="26">
        <f t="shared" si="218"/>
        <v>-41.697061687242929</v>
      </c>
      <c r="Z304" s="26">
        <f t="shared" si="219"/>
        <v>-89.528724953301094</v>
      </c>
      <c r="AA304" s="26">
        <f t="shared" si="220"/>
        <v>0.33729771857323831</v>
      </c>
      <c r="AB304" s="26">
        <f t="shared" si="221"/>
        <v>-15.864368821533477</v>
      </c>
      <c r="AC304" s="26">
        <f t="shared" si="222"/>
        <v>8.297512616601329E-4</v>
      </c>
      <c r="AD304" s="26">
        <f t="shared" si="223"/>
        <v>0.79194956183953225</v>
      </c>
      <c r="AE304" s="26">
        <f t="shared" si="224"/>
        <v>-9.9084328656776286</v>
      </c>
      <c r="AF304" s="26">
        <f t="shared" si="225"/>
        <v>-104.60114421299504</v>
      </c>
      <c r="AG304" s="26">
        <f t="shared" si="200"/>
        <v>64.037843837695164</v>
      </c>
      <c r="AH304" s="26">
        <f t="shared" si="226"/>
        <v>-140.31459219563521</v>
      </c>
      <c r="AI304" s="26">
        <f t="shared" si="227"/>
        <v>-89.999994474227236</v>
      </c>
      <c r="AJ304" s="26">
        <f t="shared" si="228"/>
        <v>47.91757123616074</v>
      </c>
      <c r="AK304" s="26">
        <f t="shared" si="229"/>
        <v>89.769725822489221</v>
      </c>
      <c r="AL304" s="27">
        <f t="shared" si="230"/>
        <v>-6.1679112598320984E-3</v>
      </c>
      <c r="AM304" s="26">
        <f t="shared" si="231"/>
        <v>-2.1589775911169227</v>
      </c>
      <c r="AN304" s="26">
        <f t="shared" si="201"/>
        <v>-1.1284908177617164E-2</v>
      </c>
      <c r="AO304" s="26">
        <f t="shared" si="202"/>
        <v>-2.9200174488848512</v>
      </c>
      <c r="AP304" s="26">
        <f t="shared" si="208"/>
        <v>-28.376629941216763</v>
      </c>
      <c r="AQ304" s="26">
        <f t="shared" si="209"/>
        <v>-5.3092636917397886</v>
      </c>
      <c r="AR304" s="25">
        <f t="shared" si="203"/>
        <v>18.562359853877492</v>
      </c>
      <c r="AS304" s="25">
        <f t="shared" si="204"/>
        <v>-26.843517049310353</v>
      </c>
      <c r="AT304" s="56">
        <f t="shared" si="210"/>
        <v>-38.285062806894388</v>
      </c>
      <c r="AU304" s="57">
        <f t="shared" si="232"/>
        <v>-109.91040790473483</v>
      </c>
      <c r="AV304" s="26">
        <f t="shared" si="233"/>
        <v>4.3429447817810355E-8</v>
      </c>
      <c r="AW304" s="26">
        <f t="shared" si="234"/>
        <v>5.7295779322099095E-3</v>
      </c>
      <c r="AX304" s="27">
        <f t="shared" si="235"/>
        <v>-4.3429448034957588E-8</v>
      </c>
      <c r="AY304" s="26">
        <f t="shared" si="236"/>
        <v>-5.7295779322099095E-3</v>
      </c>
      <c r="AZ304" s="28">
        <f t="shared" si="237"/>
        <v>-2.1714723247757435E-16</v>
      </c>
      <c r="BA304" s="29">
        <f t="shared" si="238"/>
        <v>0</v>
      </c>
      <c r="BB304" s="5">
        <f t="shared" si="211"/>
        <v>-38.45522063554067</v>
      </c>
      <c r="BC304" s="5">
        <f t="shared" si="212"/>
        <v>-122.63634719189309</v>
      </c>
      <c r="BD304" s="5">
        <f t="shared" si="239"/>
        <v>57.363652808106906</v>
      </c>
      <c r="BE304" s="31"/>
      <c r="BF304" s="40">
        <f t="shared" si="240"/>
        <v>-38</v>
      </c>
      <c r="BG304" s="40">
        <f t="shared" si="241"/>
        <v>-123</v>
      </c>
      <c r="BH304" s="40">
        <f t="shared" si="242"/>
        <v>57</v>
      </c>
      <c r="BL304" s="26">
        <f t="shared" si="205"/>
        <v>-2.7423754011977773E-3</v>
      </c>
      <c r="BM304" s="26">
        <f t="shared" si="206"/>
        <v>-1.4396969206094867</v>
      </c>
      <c r="BO304" s="238" t="str">
        <f t="shared" si="213"/>
        <v>100000.000000005i</v>
      </c>
      <c r="BP304" s="238" t="str">
        <f t="shared" si="214"/>
        <v>0.961940993280785-0.191974589367748i</v>
      </c>
      <c r="BQ304" s="238">
        <f t="shared" si="215"/>
        <v>-0.16741545324508386</v>
      </c>
      <c r="BR304" s="238">
        <f t="shared" si="216"/>
        <v>-11.286242366548773</v>
      </c>
    </row>
    <row r="305" spans="22:70" x14ac:dyDescent="0.3">
      <c r="V305" s="24">
        <v>4.0100000000000202</v>
      </c>
      <c r="W305" s="32">
        <f t="shared" si="217"/>
        <v>102329.29922808021</v>
      </c>
      <c r="X305" s="25">
        <f t="shared" si="207"/>
        <v>31.450501351730402</v>
      </c>
      <c r="Y305" s="26">
        <f t="shared" si="218"/>
        <v>-41.897048463242221</v>
      </c>
      <c r="Z305" s="26">
        <f t="shared" si="219"/>
        <v>-89.539452015607466</v>
      </c>
      <c r="AA305" s="26">
        <f t="shared" si="220"/>
        <v>0.35256557641988401</v>
      </c>
      <c r="AB305" s="26">
        <f t="shared" si="221"/>
        <v>-16.214684051466552</v>
      </c>
      <c r="AC305" s="26">
        <f t="shared" si="222"/>
        <v>8.688523224368546E-4</v>
      </c>
      <c r="AD305" s="26">
        <f t="shared" si="223"/>
        <v>0.81039400471565659</v>
      </c>
      <c r="AE305" s="26">
        <f t="shared" si="224"/>
        <v>-10.093112682769497</v>
      </c>
      <c r="AF305" s="26">
        <f t="shared" si="225"/>
        <v>-104.94374206235835</v>
      </c>
      <c r="AG305" s="26">
        <f t="shared" si="200"/>
        <v>64.037843837695164</v>
      </c>
      <c r="AH305" s="26">
        <f t="shared" si="226"/>
        <v>-140.5145921956352</v>
      </c>
      <c r="AI305" s="26">
        <f t="shared" si="227"/>
        <v>-89.999994600009174</v>
      </c>
      <c r="AJ305" s="26">
        <f t="shared" si="228"/>
        <v>48.117568078893044</v>
      </c>
      <c r="AK305" s="26">
        <f t="shared" si="229"/>
        <v>89.77496744817941</v>
      </c>
      <c r="AL305" s="27">
        <f t="shared" si="230"/>
        <v>-6.458379928541238E-3</v>
      </c>
      <c r="AM305" s="26">
        <f t="shared" si="231"/>
        <v>-2.2092173764437897</v>
      </c>
      <c r="AN305" s="26">
        <f t="shared" si="201"/>
        <v>-1.1816026654715581E-2</v>
      </c>
      <c r="AO305" s="26">
        <f t="shared" si="202"/>
        <v>-2.9879115453425391</v>
      </c>
      <c r="AP305" s="26">
        <f t="shared" si="208"/>
        <v>-28.377454685630255</v>
      </c>
      <c r="AQ305" s="26">
        <f t="shared" si="209"/>
        <v>-5.4221560736160921</v>
      </c>
      <c r="AR305" s="25">
        <f t="shared" si="203"/>
        <v>18.562359853877492</v>
      </c>
      <c r="AS305" s="25">
        <f t="shared" si="204"/>
        <v>-26.843517049310353</v>
      </c>
      <c r="AT305" s="56">
        <f t="shared" si="210"/>
        <v>-38.470567368399756</v>
      </c>
      <c r="AU305" s="57">
        <f t="shared" si="232"/>
        <v>-110.36589813597445</v>
      </c>
      <c r="AV305" s="26">
        <f t="shared" si="233"/>
        <v>4.5476213568545397E-8</v>
      </c>
      <c r="AW305" s="26">
        <f t="shared" si="234"/>
        <v>5.863036945835798E-3</v>
      </c>
      <c r="AX305" s="27">
        <f t="shared" si="235"/>
        <v>-4.5476213806642593E-8</v>
      </c>
      <c r="AY305" s="26">
        <f t="shared" si="236"/>
        <v>-5.863036945835798E-3</v>
      </c>
      <c r="AZ305" s="28">
        <f t="shared" si="237"/>
        <v>-2.3809719614703548E-16</v>
      </c>
      <c r="BA305" s="29">
        <f t="shared" si="238"/>
        <v>0</v>
      </c>
      <c r="BB305" s="5">
        <f t="shared" si="211"/>
        <v>-38.64858742954565</v>
      </c>
      <c r="BC305" s="5">
        <f t="shared" si="212"/>
        <v>-123.38140426124303</v>
      </c>
      <c r="BD305" s="5">
        <f t="shared" si="239"/>
        <v>56.618595738756966</v>
      </c>
      <c r="BE305" s="31"/>
      <c r="BF305" s="40">
        <f t="shared" si="240"/>
        <v>-39</v>
      </c>
      <c r="BG305" s="40">
        <f t="shared" si="241"/>
        <v>-123</v>
      </c>
      <c r="BH305" s="40">
        <f t="shared" si="242"/>
        <v>57</v>
      </c>
      <c r="BL305" s="26">
        <f t="shared" si="205"/>
        <v>-2.8715768528237481E-3</v>
      </c>
      <c r="BM305" s="26">
        <f t="shared" si="206"/>
        <v>-1.4732171592637504</v>
      </c>
      <c r="BO305" s="238" t="str">
        <f t="shared" si="213"/>
        <v>102329.29922808i</v>
      </c>
      <c r="BP305" s="238" t="str">
        <f t="shared" si="214"/>
        <v>0.960218222890369-0.196096771779803i</v>
      </c>
      <c r="BQ305" s="238">
        <f t="shared" si="215"/>
        <v>-0.17514848429306978</v>
      </c>
      <c r="BR305" s="238">
        <f t="shared" si="216"/>
        <v>-11.542288966004826</v>
      </c>
    </row>
    <row r="306" spans="22:70" x14ac:dyDescent="0.3">
      <c r="V306" s="24">
        <v>4.02000000000002</v>
      </c>
      <c r="W306" s="30">
        <f t="shared" si="217"/>
        <v>104712.85480509486</v>
      </c>
      <c r="X306" s="25">
        <f t="shared" si="207"/>
        <v>31.450501351730402</v>
      </c>
      <c r="Y306" s="26">
        <f t="shared" si="218"/>
        <v>-42.097035834381991</v>
      </c>
      <c r="Z306" s="26">
        <f t="shared" si="219"/>
        <v>-89.549934931363524</v>
      </c>
      <c r="AA306" s="26">
        <f t="shared" si="220"/>
        <v>0.36849566499533387</v>
      </c>
      <c r="AB306" s="26">
        <f t="shared" si="221"/>
        <v>-16.571873999512448</v>
      </c>
      <c r="AC306" s="26">
        <f t="shared" si="222"/>
        <v>9.0979578212043702E-4</v>
      </c>
      <c r="AD306" s="26">
        <f t="shared" si="223"/>
        <v>0.82926789994013372</v>
      </c>
      <c r="AE306" s="26">
        <f t="shared" si="224"/>
        <v>-10.277129021874133</v>
      </c>
      <c r="AF306" s="26">
        <f t="shared" si="225"/>
        <v>-105.29254103093584</v>
      </c>
      <c r="AG306" s="26">
        <f t="shared" si="200"/>
        <v>64.037843837695164</v>
      </c>
      <c r="AH306" s="26">
        <f t="shared" si="226"/>
        <v>-140.71459219563519</v>
      </c>
      <c r="AI306" s="26">
        <f t="shared" si="227"/>
        <v>-89.999994722927966</v>
      </c>
      <c r="AJ306" s="26">
        <f t="shared" si="228"/>
        <v>48.317565063723663</v>
      </c>
      <c r="AK306" s="26">
        <f t="shared" si="229"/>
        <v>89.780089763541923</v>
      </c>
      <c r="AL306" s="27">
        <f t="shared" si="230"/>
        <v>-6.762517142965171E-3</v>
      </c>
      <c r="AM306" s="26">
        <f t="shared" si="231"/>
        <v>-2.2606238777807297</v>
      </c>
      <c r="AN306" s="26">
        <f t="shared" si="201"/>
        <v>-1.237210636652975E-2</v>
      </c>
      <c r="AO306" s="26">
        <f t="shared" si="202"/>
        <v>-3.0573784036329918</v>
      </c>
      <c r="AP306" s="26">
        <f t="shared" si="208"/>
        <v>-28.378317917725862</v>
      </c>
      <c r="AQ306" s="26">
        <f t="shared" si="209"/>
        <v>-5.5379072407997638</v>
      </c>
      <c r="AR306" s="25">
        <f t="shared" si="203"/>
        <v>18.562359853877492</v>
      </c>
      <c r="AS306" s="25">
        <f t="shared" si="204"/>
        <v>-26.843517049310353</v>
      </c>
      <c r="AT306" s="56">
        <f t="shared" si="210"/>
        <v>-38.655446939599997</v>
      </c>
      <c r="AU306" s="57">
        <f t="shared" si="232"/>
        <v>-110.83044827173561</v>
      </c>
      <c r="AV306" s="26">
        <f t="shared" si="233"/>
        <v>4.7619442923404071E-8</v>
      </c>
      <c r="AW306" s="26">
        <f t="shared" si="234"/>
        <v>5.9996046191699995E-3</v>
      </c>
      <c r="AX306" s="27">
        <f t="shared" si="235"/>
        <v>-4.761944318447247E-8</v>
      </c>
      <c r="AY306" s="26">
        <f t="shared" si="236"/>
        <v>-5.9996046191699995E-3</v>
      </c>
      <c r="AZ306" s="28">
        <f t="shared" si="237"/>
        <v>-2.6106839880432709E-16</v>
      </c>
      <c r="BA306" s="29">
        <f t="shared" si="238"/>
        <v>0</v>
      </c>
      <c r="BB306" s="5">
        <f t="shared" si="211"/>
        <v>-38.84168503495443</v>
      </c>
      <c r="BC306" s="5">
        <f t="shared" si="212"/>
        <v>-124.14179165025146</v>
      </c>
      <c r="BD306" s="5">
        <f t="shared" si="239"/>
        <v>55.858208349748537</v>
      </c>
      <c r="BE306" s="41"/>
      <c r="BF306" s="40">
        <f t="shared" si="240"/>
        <v>-39</v>
      </c>
      <c r="BG306" s="40">
        <f t="shared" si="241"/>
        <v>-124</v>
      </c>
      <c r="BH306" s="40">
        <f t="shared" si="242"/>
        <v>56</v>
      </c>
      <c r="BL306" s="26">
        <f t="shared" si="205"/>
        <v>-3.0068632616980576E-3</v>
      </c>
      <c r="BM306" s="26">
        <f t="shared" si="206"/>
        <v>-1.507517140210052</v>
      </c>
      <c r="BO306" s="238" t="str">
        <f t="shared" si="213"/>
        <v>104712.854805095i</v>
      </c>
      <c r="BP306" s="238" t="str">
        <f t="shared" si="214"/>
        <v>0.958420818124433-0.200291338765273i</v>
      </c>
      <c r="BQ306" s="238">
        <f t="shared" si="215"/>
        <v>-0.18323123209273406</v>
      </c>
      <c r="BR306" s="238">
        <f t="shared" si="216"/>
        <v>-11.803826238305808</v>
      </c>
    </row>
    <row r="307" spans="22:70" x14ac:dyDescent="0.3">
      <c r="V307" s="24">
        <v>4.0300000000000198</v>
      </c>
      <c r="W307" s="32">
        <f t="shared" si="217"/>
        <v>107151.93052376565</v>
      </c>
      <c r="X307" s="25">
        <f t="shared" si="207"/>
        <v>31.450501351730402</v>
      </c>
      <c r="Y307" s="26">
        <f t="shared" si="218"/>
        <v>-42.297023773879829</v>
      </c>
      <c r="Z307" s="26">
        <f t="shared" si="219"/>
        <v>-89.560179255941037</v>
      </c>
      <c r="AA307" s="26">
        <f t="shared" si="220"/>
        <v>0.38511412368061615</v>
      </c>
      <c r="AB307" s="26">
        <f t="shared" si="221"/>
        <v>-16.936016954206476</v>
      </c>
      <c r="AC307" s="26">
        <f t="shared" si="222"/>
        <v>9.5266843390202297E-4</v>
      </c>
      <c r="AD307" s="26">
        <f t="shared" si="223"/>
        <v>0.84858123830827814</v>
      </c>
      <c r="AE307" s="26">
        <f t="shared" si="224"/>
        <v>-10.460455630034909</v>
      </c>
      <c r="AF307" s="26">
        <f t="shared" si="225"/>
        <v>-105.64761497183923</v>
      </c>
      <c r="AG307" s="26">
        <f t="shared" si="200"/>
        <v>64.037843837695164</v>
      </c>
      <c r="AH307" s="26">
        <f t="shared" si="226"/>
        <v>-140.91459219563521</v>
      </c>
      <c r="AI307" s="26">
        <f t="shared" si="227"/>
        <v>-89.999994843048796</v>
      </c>
      <c r="AJ307" s="26">
        <f t="shared" si="228"/>
        <v>48.517562184257301</v>
      </c>
      <c r="AK307" s="26">
        <f t="shared" si="229"/>
        <v>89.785095484168423</v>
      </c>
      <c r="AL307" s="27">
        <f t="shared" si="230"/>
        <v>-7.0809650762523081E-3</v>
      </c>
      <c r="AM307" s="26">
        <f t="shared" si="231"/>
        <v>-2.3132240202923202</v>
      </c>
      <c r="AN307" s="26">
        <f t="shared" si="201"/>
        <v>-1.2954317003718255E-2</v>
      </c>
      <c r="AO307" s="26">
        <f t="shared" si="202"/>
        <v>-3.1284540386241151</v>
      </c>
      <c r="AP307" s="26">
        <f t="shared" si="208"/>
        <v>-28.379221455762714</v>
      </c>
      <c r="AQ307" s="26">
        <f t="shared" si="209"/>
        <v>-5.6565774177968091</v>
      </c>
      <c r="AR307" s="25">
        <f t="shared" si="203"/>
        <v>18.562359853877492</v>
      </c>
      <c r="AS307" s="25">
        <f t="shared" si="204"/>
        <v>-26.843517049310353</v>
      </c>
      <c r="AT307" s="56">
        <f t="shared" si="210"/>
        <v>-38.839677085797625</v>
      </c>
      <c r="AU307" s="57">
        <f t="shared" si="232"/>
        <v>-111.30419238963604</v>
      </c>
      <c r="AV307" s="26">
        <f t="shared" si="233"/>
        <v>4.9863677864656376E-8</v>
      </c>
      <c r="AW307" s="26">
        <f t="shared" si="234"/>
        <v>6.1393533621943901E-3</v>
      </c>
      <c r="AX307" s="27">
        <f t="shared" si="235"/>
        <v>-4.9863678150912186E-8</v>
      </c>
      <c r="AY307" s="26">
        <f t="shared" si="236"/>
        <v>-6.1393533621943901E-3</v>
      </c>
      <c r="AZ307" s="28">
        <f t="shared" si="237"/>
        <v>-2.8625581022855037E-16</v>
      </c>
      <c r="BA307" s="29">
        <f t="shared" si="238"/>
        <v>0</v>
      </c>
      <c r="BB307" s="5">
        <f t="shared" si="211"/>
        <v>-39.034504424029592</v>
      </c>
      <c r="BC307" s="5">
        <f t="shared" si="212"/>
        <v>-124.91775744573052</v>
      </c>
      <c r="BD307" s="5">
        <f t="shared" si="239"/>
        <v>55.082242554269484</v>
      </c>
      <c r="BE307" s="31"/>
      <c r="BF307" s="40">
        <f t="shared" si="240"/>
        <v>-39</v>
      </c>
      <c r="BG307" s="40">
        <f t="shared" si="241"/>
        <v>-125</v>
      </c>
      <c r="BH307" s="40">
        <f t="shared" si="242"/>
        <v>55</v>
      </c>
      <c r="BL307" s="26">
        <f t="shared" si="205"/>
        <v>-3.1485210058527211E-3</v>
      </c>
      <c r="BM307" s="26">
        <f t="shared" si="206"/>
        <v>-1.5426149513568537</v>
      </c>
      <c r="BO307" s="238" t="str">
        <f t="shared" si="213"/>
        <v>107151.930523766i</v>
      </c>
      <c r="BP307" s="238" t="str">
        <f t="shared" si="214"/>
        <v>0.956545854153605-0.204558443715934i</v>
      </c>
      <c r="BQ307" s="238">
        <f t="shared" si="215"/>
        <v>-0.19167881722611041</v>
      </c>
      <c r="BR307" s="238">
        <f t="shared" si="216"/>
        <v>-12.070950104737621</v>
      </c>
    </row>
    <row r="308" spans="22:70" x14ac:dyDescent="0.3">
      <c r="V308" s="24">
        <v>4.0400000000000196</v>
      </c>
      <c r="W308" s="32">
        <f t="shared" si="217"/>
        <v>109647.81961432361</v>
      </c>
      <c r="X308" s="25">
        <f t="shared" si="207"/>
        <v>31.450501351730402</v>
      </c>
      <c r="Y308" s="26">
        <f t="shared" si="218"/>
        <v>-42.497012256158406</v>
      </c>
      <c r="Z308" s="26">
        <f t="shared" si="219"/>
        <v>-89.570190418395043</v>
      </c>
      <c r="AA308" s="26">
        <f t="shared" si="220"/>
        <v>0.40244789676157366</v>
      </c>
      <c r="AB308" s="26">
        <f t="shared" si="221"/>
        <v>-17.307188276578682</v>
      </c>
      <c r="AC308" s="26">
        <f t="shared" si="222"/>
        <v>9.9756115790027716E-4</v>
      </c>
      <c r="AD308" s="26">
        <f t="shared" si="223"/>
        <v>0.86834424244201525</v>
      </c>
      <c r="AE308" s="26">
        <f t="shared" si="224"/>
        <v>-10.64306544650853</v>
      </c>
      <c r="AF308" s="26">
        <f t="shared" si="225"/>
        <v>-106.00903445253171</v>
      </c>
      <c r="AG308" s="26">
        <f t="shared" si="200"/>
        <v>64.037843837695164</v>
      </c>
      <c r="AH308" s="26">
        <f t="shared" si="226"/>
        <v>-141.1145921956352</v>
      </c>
      <c r="AI308" s="26">
        <f t="shared" si="227"/>
        <v>-89.99999496043533</v>
      </c>
      <c r="AJ308" s="26">
        <f t="shared" si="228"/>
        <v>48.717559434386494</v>
      </c>
      <c r="AK308" s="26">
        <f t="shared" si="229"/>
        <v>89.789987263852453</v>
      </c>
      <c r="AL308" s="27">
        <f t="shared" si="230"/>
        <v>-7.414395973223931E-3</v>
      </c>
      <c r="AM308" s="26">
        <f t="shared" si="231"/>
        <v>-2.3670453384136034</v>
      </c>
      <c r="AN308" s="26">
        <f t="shared" si="201"/>
        <v>-1.356388273962208E-2</v>
      </c>
      <c r="AO308" s="26">
        <f t="shared" si="202"/>
        <v>-3.2011752600646139</v>
      </c>
      <c r="AP308" s="26">
        <f t="shared" si="208"/>
        <v>-28.380167202266385</v>
      </c>
      <c r="AQ308" s="26">
        <f t="shared" si="209"/>
        <v>-5.778228295061095</v>
      </c>
      <c r="AR308" s="25">
        <f t="shared" si="203"/>
        <v>18.562359853877492</v>
      </c>
      <c r="AS308" s="25">
        <f t="shared" si="204"/>
        <v>-26.843517049310353</v>
      </c>
      <c r="AT308" s="56">
        <f t="shared" si="210"/>
        <v>-39.023232648774915</v>
      </c>
      <c r="AU308" s="57">
        <f t="shared" si="232"/>
        <v>-111.78726274759281</v>
      </c>
      <c r="AV308" s="26">
        <f t="shared" si="233"/>
        <v>5.221368024122522E-8</v>
      </c>
      <c r="AW308" s="26">
        <f t="shared" si="234"/>
        <v>6.28235727153566E-3</v>
      </c>
      <c r="AX308" s="27">
        <f t="shared" si="235"/>
        <v>-5.2213680555098467E-8</v>
      </c>
      <c r="AY308" s="26">
        <f t="shared" si="236"/>
        <v>-6.28235727153566E-3</v>
      </c>
      <c r="AZ308" s="28">
        <f t="shared" si="237"/>
        <v>-3.1387324668188292E-16</v>
      </c>
      <c r="BA308" s="29">
        <f t="shared" si="238"/>
        <v>0</v>
      </c>
      <c r="BB308" s="5">
        <f t="shared" si="211"/>
        <v>-39.227036448772722</v>
      </c>
      <c r="BC308" s="5">
        <f t="shared" si="212"/>
        <v>-125.70954849642759</v>
      </c>
      <c r="BD308" s="5">
        <f t="shared" si="239"/>
        <v>54.290451503572413</v>
      </c>
      <c r="BE308" s="31"/>
      <c r="BF308" s="40">
        <f t="shared" si="240"/>
        <v>-39</v>
      </c>
      <c r="BG308" s="40">
        <f t="shared" si="241"/>
        <v>-126</v>
      </c>
      <c r="BH308" s="40">
        <f t="shared" si="242"/>
        <v>54</v>
      </c>
      <c r="BL308" s="26">
        <f t="shared" si="205"/>
        <v>-3.2968499216254141E-3</v>
      </c>
      <c r="BM308" s="26">
        <f t="shared" si="206"/>
        <v>-1.5785290966056689</v>
      </c>
      <c r="BO308" s="238" t="str">
        <f t="shared" si="213"/>
        <v>109647.819614324i</v>
      </c>
      <c r="BP308" s="238" t="str">
        <f t="shared" si="214"/>
        <v>0.954590319891374-0.208898151797303i</v>
      </c>
      <c r="BQ308" s="238">
        <f t="shared" si="215"/>
        <v>-0.2005069500761838</v>
      </c>
      <c r="BR308" s="238">
        <f t="shared" si="216"/>
        <v>-12.34375665222912</v>
      </c>
    </row>
    <row r="309" spans="22:70" x14ac:dyDescent="0.3">
      <c r="V309" s="24">
        <v>4.0500000000000203</v>
      </c>
      <c r="W309" s="30">
        <f t="shared" si="217"/>
        <v>112201.84543020178</v>
      </c>
      <c r="X309" s="25">
        <f t="shared" si="207"/>
        <v>31.450501351730402</v>
      </c>
      <c r="Y309" s="26">
        <f t="shared" si="218"/>
        <v>-42.697001256791353</v>
      </c>
      <c r="Z309" s="26">
        <f t="shared" si="219"/>
        <v>-89.579973724329861</v>
      </c>
      <c r="AA309" s="26">
        <f t="shared" si="220"/>
        <v>0.42052473829421405</v>
      </c>
      <c r="AB309" s="26">
        <f t="shared" si="221"/>
        <v>-17.685460106828948</v>
      </c>
      <c r="AC309" s="26">
        <f t="shared" si="222"/>
        <v>1.0445691134279016E-3</v>
      </c>
      <c r="AD309" s="26">
        <f t="shared" si="223"/>
        <v>0.88856737212629544</v>
      </c>
      <c r="AE309" s="26">
        <f t="shared" si="224"/>
        <v>-10.824930597653308</v>
      </c>
      <c r="AF309" s="26">
        <f t="shared" si="225"/>
        <v>-106.37686645903253</v>
      </c>
      <c r="AG309" s="26">
        <f t="shared" si="200"/>
        <v>64.037843837695164</v>
      </c>
      <c r="AH309" s="26">
        <f t="shared" si="226"/>
        <v>-141.31459219563521</v>
      </c>
      <c r="AI309" s="26">
        <f t="shared" si="227"/>
        <v>-89.99999507514984</v>
      </c>
      <c r="AJ309" s="26">
        <f t="shared" si="228"/>
        <v>48.917556808278647</v>
      </c>
      <c r="AK309" s="26">
        <f t="shared" si="229"/>
        <v>89.794767695994906</v>
      </c>
      <c r="AL309" s="27">
        <f t="shared" si="230"/>
        <v>-7.7635135490445456E-3</v>
      </c>
      <c r="AM309" s="26">
        <f t="shared" si="231"/>
        <v>-2.4221159887696588</v>
      </c>
      <c r="AN309" s="26">
        <f t="shared" si="201"/>
        <v>-1.4202084736331208E-2</v>
      </c>
      <c r="AO309" s="26">
        <f t="shared" si="202"/>
        <v>-3.2755796879865873</v>
      </c>
      <c r="AP309" s="26">
        <f t="shared" si="208"/>
        <v>-28.38115714794678</v>
      </c>
      <c r="AQ309" s="26">
        <f t="shared" si="209"/>
        <v>-5.9029230559111801</v>
      </c>
      <c r="AR309" s="25">
        <f t="shared" si="203"/>
        <v>18.562359853877492</v>
      </c>
      <c r="AS309" s="25">
        <f t="shared" si="204"/>
        <v>-26.843517049310353</v>
      </c>
      <c r="AT309" s="56">
        <f t="shared" si="210"/>
        <v>-39.206087745600087</v>
      </c>
      <c r="AU309" s="57">
        <f t="shared" si="232"/>
        <v>-112.2797895149437</v>
      </c>
      <c r="AV309" s="26">
        <f t="shared" si="233"/>
        <v>5.4674435625995465E-8</v>
      </c>
      <c r="AW309" s="26">
        <f t="shared" si="234"/>
        <v>6.4286921697523048E-3</v>
      </c>
      <c r="AX309" s="27">
        <f t="shared" si="235"/>
        <v>-5.4674435970150649E-8</v>
      </c>
      <c r="AY309" s="26">
        <f t="shared" si="236"/>
        <v>-6.4286921697523048E-3</v>
      </c>
      <c r="AZ309" s="28">
        <f t="shared" si="237"/>
        <v>-3.4415518408948149E-16</v>
      </c>
      <c r="BA309" s="29">
        <f t="shared" si="238"/>
        <v>0</v>
      </c>
      <c r="BB309" s="5">
        <f t="shared" si="211"/>
        <v>-39.419271857493008</v>
      </c>
      <c r="BC309" s="5">
        <f t="shared" si="212"/>
        <v>-126.51741003397143</v>
      </c>
      <c r="BD309" s="5">
        <f t="shared" si="239"/>
        <v>53.48258996602857</v>
      </c>
      <c r="BE309" s="41"/>
      <c r="BF309" s="40">
        <f t="shared" si="240"/>
        <v>-39</v>
      </c>
      <c r="BG309" s="40">
        <f t="shared" si="241"/>
        <v>-127</v>
      </c>
      <c r="BH309" s="40">
        <f t="shared" si="242"/>
        <v>53</v>
      </c>
      <c r="BL309" s="26">
        <f t="shared" si="205"/>
        <v>-3.4521639342393749E-3</v>
      </c>
      <c r="BM309" s="26">
        <f t="shared" si="206"/>
        <v>-1.6152785051607379</v>
      </c>
      <c r="BO309" s="238" t="str">
        <f t="shared" si="213"/>
        <v>112201.845430202i</v>
      </c>
      <c r="BP309" s="238" t="str">
        <f t="shared" si="214"/>
        <v>0.95255111814489-0.213310433271577i</v>
      </c>
      <c r="BQ309" s="238">
        <f t="shared" si="215"/>
        <v>-0.20973194795867783</v>
      </c>
      <c r="BR309" s="238">
        <f t="shared" si="216"/>
        <v>-12.622342013867005</v>
      </c>
    </row>
    <row r="310" spans="22:70" x14ac:dyDescent="0.3">
      <c r="V310" s="24">
        <v>4.06000000000002</v>
      </c>
      <c r="W310" s="32">
        <f t="shared" si="217"/>
        <v>114815.36214969361</v>
      </c>
      <c r="X310" s="25">
        <f t="shared" si="207"/>
        <v>31.450501351730402</v>
      </c>
      <c r="Y310" s="26">
        <f t="shared" si="218"/>
        <v>-42.896990752451316</v>
      </c>
      <c r="Z310" s="26">
        <f t="shared" si="219"/>
        <v>-89.589534358700561</v>
      </c>
      <c r="AA310" s="26">
        <f t="shared" si="220"/>
        <v>0.43937321501874171</v>
      </c>
      <c r="AB310" s="26">
        <f t="shared" si="221"/>
        <v>-18.070901059053401</v>
      </c>
      <c r="AC310" s="26">
        <f t="shared" si="222"/>
        <v>1.0937919403063569E-3</v>
      </c>
      <c r="AD310" s="26">
        <f t="shared" si="223"/>
        <v>0.90926132976526486</v>
      </c>
      <c r="AE310" s="26">
        <f t="shared" si="224"/>
        <v>-11.006022393761866</v>
      </c>
      <c r="AF310" s="26">
        <f t="shared" si="225"/>
        <v>-106.75117408798869</v>
      </c>
      <c r="AG310" s="26">
        <f t="shared" si="200"/>
        <v>64.037843837695164</v>
      </c>
      <c r="AH310" s="26">
        <f t="shared" si="226"/>
        <v>-141.51459219563517</v>
      </c>
      <c r="AI310" s="26">
        <f t="shared" si="227"/>
        <v>-89.999995187253106</v>
      </c>
      <c r="AJ310" s="26">
        <f t="shared" si="228"/>
        <v>49.117554300363622</v>
      </c>
      <c r="AK310" s="26">
        <f t="shared" si="229"/>
        <v>89.799439314977789</v>
      </c>
      <c r="AL310" s="27">
        <f t="shared" si="230"/>
        <v>-8.1290544520561791E-3</v>
      </c>
      <c r="AM310" s="26">
        <f t="shared" si="231"/>
        <v>-2.4784647633060488</v>
      </c>
      <c r="AN310" s="26">
        <f t="shared" si="201"/>
        <v>-1.4870263762980656E-2</v>
      </c>
      <c r="AO310" s="26">
        <f t="shared" si="202"/>
        <v>-3.3517057682485087</v>
      </c>
      <c r="AP310" s="26">
        <f t="shared" si="208"/>
        <v>-28.382193375791424</v>
      </c>
      <c r="AQ310" s="26">
        <f t="shared" si="209"/>
        <v>-6.030726403829874</v>
      </c>
      <c r="AR310" s="25">
        <f t="shared" si="203"/>
        <v>18.562359853877492</v>
      </c>
      <c r="AS310" s="25">
        <f t="shared" si="204"/>
        <v>-26.843517049310353</v>
      </c>
      <c r="AT310" s="56">
        <f t="shared" si="210"/>
        <v>-39.388215769553291</v>
      </c>
      <c r="AU310" s="57">
        <f t="shared" si="232"/>
        <v>-112.78190049181856</v>
      </c>
      <c r="AV310" s="26">
        <f t="shared" si="233"/>
        <v>5.7251162959087571E-8</v>
      </c>
      <c r="AW310" s="26">
        <f t="shared" si="234"/>
        <v>6.5784356455366516E-3</v>
      </c>
      <c r="AX310" s="27">
        <f t="shared" si="235"/>
        <v>-5.7251163336446235E-8</v>
      </c>
      <c r="AY310" s="26">
        <f t="shared" si="236"/>
        <v>-6.5784356455366516E-3</v>
      </c>
      <c r="AZ310" s="28">
        <f t="shared" si="237"/>
        <v>-3.7735866386361325E-16</v>
      </c>
      <c r="BA310" s="29">
        <f t="shared" si="238"/>
        <v>0</v>
      </c>
      <c r="BB310" s="5">
        <f t="shared" si="211"/>
        <v>-39.61120131346447</v>
      </c>
      <c r="BC310" s="5">
        <f t="shared" si="212"/>
        <v>-127.34158527333059</v>
      </c>
      <c r="BD310" s="5">
        <f t="shared" si="239"/>
        <v>52.658414726669406</v>
      </c>
      <c r="BE310" s="31"/>
      <c r="BF310" s="40">
        <f t="shared" si="240"/>
        <v>-40</v>
      </c>
      <c r="BG310" s="40">
        <f t="shared" si="241"/>
        <v>-127</v>
      </c>
      <c r="BH310" s="40">
        <f t="shared" si="242"/>
        <v>53</v>
      </c>
      <c r="BL310" s="26">
        <f t="shared" si="205"/>
        <v>-3.6147917177574798E-3</v>
      </c>
      <c r="BM310" s="26">
        <f t="shared" si="206"/>
        <v>-1.6528825410284769</v>
      </c>
      <c r="BO310" s="238" t="str">
        <f t="shared" si="213"/>
        <v>114815.362149694i</v>
      </c>
      <c r="BP310" s="238" t="str">
        <f t="shared" si="214"/>
        <v>0.950425066079337-0.217795156534888i</v>
      </c>
      <c r="BQ310" s="238">
        <f t="shared" si="215"/>
        <v>-0.21937075219342245</v>
      </c>
      <c r="BR310" s="238">
        <f t="shared" si="216"/>
        <v>-12.906802240483565</v>
      </c>
    </row>
    <row r="311" spans="22:70" x14ac:dyDescent="0.3">
      <c r="V311" s="24">
        <v>4.0700000000000198</v>
      </c>
      <c r="W311" s="32">
        <f t="shared" si="217"/>
        <v>117489.75549395839</v>
      </c>
      <c r="X311" s="25">
        <f t="shared" si="207"/>
        <v>31.450501351730402</v>
      </c>
      <c r="Y311" s="26">
        <f t="shared" si="218"/>
        <v>-43.09698072086077</v>
      </c>
      <c r="Z311" s="26">
        <f t="shared" si="219"/>
        <v>-89.598877388551159</v>
      </c>
      <c r="AA311" s="26">
        <f t="shared" si="220"/>
        <v>0.45902270713610666</v>
      </c>
      <c r="AB311" s="26">
        <f t="shared" si="221"/>
        <v>-18.463575904286852</v>
      </c>
      <c r="AC311" s="26">
        <f t="shared" si="222"/>
        <v>1.1453339696037338E-3</v>
      </c>
      <c r="AD311" s="26">
        <f t="shared" si="223"/>
        <v>0.93043706596068887</v>
      </c>
      <c r="AE311" s="26">
        <f t="shared" si="224"/>
        <v>-11.186311328024658</v>
      </c>
      <c r="AF311" s="26">
        <f t="shared" si="225"/>
        <v>-107.13201622687733</v>
      </c>
      <c r="AG311" s="26">
        <f t="shared" si="200"/>
        <v>64.037843837695164</v>
      </c>
      <c r="AH311" s="26">
        <f t="shared" si="226"/>
        <v>-141.71459219563519</v>
      </c>
      <c r="AI311" s="26">
        <f t="shared" si="227"/>
        <v>-89.999995296804599</v>
      </c>
      <c r="AJ311" s="26">
        <f t="shared" si="228"/>
        <v>49.317551905322013</v>
      </c>
      <c r="AK311" s="26">
        <f t="shared" si="229"/>
        <v>89.804004597506761</v>
      </c>
      <c r="AL311" s="27">
        <f t="shared" si="230"/>
        <v>-8.5117897935780753E-3</v>
      </c>
      <c r="AM311" s="26">
        <f t="shared" si="231"/>
        <v>-2.536121102628826</v>
      </c>
      <c r="AN311" s="26">
        <f t="shared" si="201"/>
        <v>-1.5569822930996884E-2</v>
      </c>
      <c r="AO311" s="26">
        <f t="shared" si="202"/>
        <v>-3.4295927882068971</v>
      </c>
      <c r="AP311" s="26">
        <f t="shared" si="208"/>
        <v>-28.383278065342587</v>
      </c>
      <c r="AQ311" s="26">
        <f t="shared" si="209"/>
        <v>-6.1617045901335601</v>
      </c>
      <c r="AR311" s="25">
        <f t="shared" si="203"/>
        <v>18.562359853877492</v>
      </c>
      <c r="AS311" s="25">
        <f t="shared" si="204"/>
        <v>-26.843517049310353</v>
      </c>
      <c r="AT311" s="56">
        <f t="shared" si="210"/>
        <v>-39.569589393367245</v>
      </c>
      <c r="AU311" s="57">
        <f t="shared" si="232"/>
        <v>-113.29372081701089</v>
      </c>
      <c r="AV311" s="26">
        <f t="shared" si="233"/>
        <v>5.9949326119786097E-8</v>
      </c>
      <c r="AW311" s="26">
        <f t="shared" si="234"/>
        <v>6.731667094853502E-3</v>
      </c>
      <c r="AX311" s="27">
        <f t="shared" si="235"/>
        <v>-5.9949326533551633E-8</v>
      </c>
      <c r="AY311" s="26">
        <f t="shared" si="236"/>
        <v>-6.731667094853502E-3</v>
      </c>
      <c r="AZ311" s="28">
        <f t="shared" si="237"/>
        <v>-4.1376553621747707E-16</v>
      </c>
      <c r="BA311" s="29">
        <f t="shared" si="238"/>
        <v>0</v>
      </c>
      <c r="BB311" s="5">
        <f t="shared" si="211"/>
        <v>-39.802815415802655</v>
      </c>
      <c r="BC311" s="5">
        <f t="shared" si="212"/>
        <v>-128.18231499266307</v>
      </c>
      <c r="BD311" s="5">
        <f t="shared" si="239"/>
        <v>51.817685007336934</v>
      </c>
      <c r="BE311" s="31"/>
      <c r="BF311" s="40">
        <f t="shared" si="240"/>
        <v>-40</v>
      </c>
      <c r="BG311" s="40">
        <f t="shared" si="241"/>
        <v>-128</v>
      </c>
      <c r="BH311" s="40">
        <f t="shared" si="242"/>
        <v>52</v>
      </c>
      <c r="BL311" s="26">
        <f t="shared" si="205"/>
        <v>-3.7850773857387881E-3</v>
      </c>
      <c r="BM311" s="26">
        <f t="shared" si="206"/>
        <v>-1.691361012709274</v>
      </c>
      <c r="BO311" s="238" t="str">
        <f t="shared" si="213"/>
        <v>117489.755493958i</v>
      </c>
      <c r="BP311" s="238" t="str">
        <f t="shared" si="214"/>
        <v>0.948208896027675-0.222352080871667i</v>
      </c>
      <c r="BQ311" s="238">
        <f t="shared" si="215"/>
        <v>-0.22944094504967255</v>
      </c>
      <c r="BR311" s="238">
        <f t="shared" si="216"/>
        <v>-13.197233162942908</v>
      </c>
    </row>
    <row r="312" spans="22:70" x14ac:dyDescent="0.3">
      <c r="V312" s="24">
        <v>4.0800000000000196</v>
      </c>
      <c r="W312" s="30">
        <f t="shared" si="217"/>
        <v>120226.44346174685</v>
      </c>
      <c r="X312" s="25">
        <f t="shared" si="207"/>
        <v>31.450501351730402</v>
      </c>
      <c r="Y312" s="26">
        <f t="shared" si="218"/>
        <v>-43.296971140744525</v>
      </c>
      <c r="Z312" s="26">
        <f t="shared" si="219"/>
        <v>-89.608007765691156</v>
      </c>
      <c r="AA312" s="26">
        <f t="shared" si="220"/>
        <v>0.47950340675454645</v>
      </c>
      <c r="AB312" s="26">
        <f t="shared" si="221"/>
        <v>-18.863545242222482</v>
      </c>
      <c r="AC312" s="26">
        <f t="shared" si="222"/>
        <v>1.199304444289995E-3</v>
      </c>
      <c r="AD312" s="26">
        <f t="shared" si="223"/>
        <v>0.9521057852150776</v>
      </c>
      <c r="AE312" s="26">
        <f t="shared" si="224"/>
        <v>-11.365767077815287</v>
      </c>
      <c r="AF312" s="26">
        <f t="shared" si="225"/>
        <v>-107.51944722269856</v>
      </c>
      <c r="AG312" s="26">
        <f t="shared" si="200"/>
        <v>64.037843837695164</v>
      </c>
      <c r="AH312" s="26">
        <f t="shared" si="226"/>
        <v>-141.91459219563518</v>
      </c>
      <c r="AI312" s="26">
        <f t="shared" si="227"/>
        <v>-89.9999954038624</v>
      </c>
      <c r="AJ312" s="26">
        <f t="shared" si="228"/>
        <v>49.517549618073815</v>
      </c>
      <c r="AK312" s="26">
        <f t="shared" si="229"/>
        <v>89.808465963923013</v>
      </c>
      <c r="AL312" s="27">
        <f t="shared" si="230"/>
        <v>-8.9125267476846855E-3</v>
      </c>
      <c r="AM312" s="26">
        <f t="shared" si="231"/>
        <v>-2.5951151095520557</v>
      </c>
      <c r="AN312" s="26">
        <f t="shared" si="201"/>
        <v>-1.6302230551195885E-2</v>
      </c>
      <c r="AO312" s="26">
        <f t="shared" si="202"/>
        <v>-3.5092808925033494</v>
      </c>
      <c r="AP312" s="26">
        <f t="shared" si="208"/>
        <v>-28.384413497165085</v>
      </c>
      <c r="AQ312" s="26">
        <f t="shared" si="209"/>
        <v>-6.2959254419947923</v>
      </c>
      <c r="AR312" s="25">
        <f t="shared" si="203"/>
        <v>18.562359853877492</v>
      </c>
      <c r="AS312" s="25">
        <f t="shared" si="204"/>
        <v>-26.843517049310353</v>
      </c>
      <c r="AT312" s="56">
        <f t="shared" si="210"/>
        <v>-39.750180574980369</v>
      </c>
      <c r="AU312" s="57">
        <f t="shared" si="232"/>
        <v>-113.81537266469336</v>
      </c>
      <c r="AV312" s="26">
        <f t="shared" si="233"/>
        <v>6.2774651284432905E-8</v>
      </c>
      <c r="AW312" s="26">
        <f t="shared" si="234"/>
        <v>6.888467763036755E-3</v>
      </c>
      <c r="AX312" s="27">
        <f t="shared" si="235"/>
        <v>-6.2774651738117794E-8</v>
      </c>
      <c r="AY312" s="26">
        <f t="shared" si="236"/>
        <v>-6.888467763036755E-3</v>
      </c>
      <c r="AZ312" s="28">
        <f t="shared" si="237"/>
        <v>-4.5368488876748196E-16</v>
      </c>
      <c r="BA312" s="29">
        <f t="shared" si="238"/>
        <v>0</v>
      </c>
      <c r="BB312" s="5">
        <f t="shared" si="211"/>
        <v>-39.994104722687993</v>
      </c>
      <c r="BC312" s="5">
        <f t="shared" si="212"/>
        <v>-129.03983709253794</v>
      </c>
      <c r="BD312" s="5">
        <f t="shared" si="239"/>
        <v>50.960162907462063</v>
      </c>
      <c r="BE312" s="41"/>
      <c r="BF312" s="40">
        <f t="shared" si="240"/>
        <v>-40</v>
      </c>
      <c r="BG312" s="40">
        <f t="shared" si="241"/>
        <v>-129</v>
      </c>
      <c r="BH312" s="40">
        <f t="shared" si="242"/>
        <v>51</v>
      </c>
      <c r="BL312" s="26">
        <f t="shared" si="205"/>
        <v>-3.963381214018717E-3</v>
      </c>
      <c r="BM312" s="26">
        <f t="shared" si="206"/>
        <v>-1.7307341830839431</v>
      </c>
      <c r="BO312" s="238" t="str">
        <f t="shared" si="213"/>
        <v>120226.443461747i</v>
      </c>
      <c r="BP312" s="238" t="str">
        <f t="shared" si="214"/>
        <v>0.945899256679186-0.226980848931172i</v>
      </c>
      <c r="BQ312" s="238">
        <f t="shared" si="215"/>
        <v>-0.2399607664936057</v>
      </c>
      <c r="BR312" s="238">
        <f t="shared" si="216"/>
        <v>-13.493730244760652</v>
      </c>
    </row>
    <row r="313" spans="22:70" x14ac:dyDescent="0.3">
      <c r="V313" s="24">
        <v>4.0900000000000203</v>
      </c>
      <c r="W313" s="32">
        <f t="shared" si="217"/>
        <v>123026.87708124405</v>
      </c>
      <c r="X313" s="25">
        <f t="shared" si="207"/>
        <v>31.450501351730402</v>
      </c>
      <c r="Y313" s="26">
        <f t="shared" si="218"/>
        <v>-43.496961991784843</v>
      </c>
      <c r="Z313" s="26">
        <f t="shared" si="219"/>
        <v>-89.616930329311401</v>
      </c>
      <c r="AA313" s="26">
        <f t="shared" si="220"/>
        <v>0.50084631380849565</v>
      </c>
      <c r="AB313" s="26">
        <f t="shared" si="221"/>
        <v>-19.270865162079208</v>
      </c>
      <c r="AC313" s="26">
        <f t="shared" si="222"/>
        <v>1.2558177502398388E-3</v>
      </c>
      <c r="AD313" s="26">
        <f t="shared" si="223"/>
        <v>0.97427895176209645</v>
      </c>
      <c r="AE313" s="26">
        <f t="shared" si="224"/>
        <v>-11.544358508495707</v>
      </c>
      <c r="AF313" s="26">
        <f t="shared" si="225"/>
        <v>-107.9135165396285</v>
      </c>
      <c r="AG313" s="26">
        <f t="shared" si="200"/>
        <v>64.037843837695164</v>
      </c>
      <c r="AH313" s="26">
        <f t="shared" si="226"/>
        <v>-142.1145921956352</v>
      </c>
      <c r="AI313" s="26">
        <f t="shared" si="227"/>
        <v>-89.999995508483252</v>
      </c>
      <c r="AJ313" s="26">
        <f t="shared" si="228"/>
        <v>49.717547433767628</v>
      </c>
      <c r="AK313" s="26">
        <f t="shared" si="229"/>
        <v>89.81282577948555</v>
      </c>
      <c r="AL313" s="27">
        <f t="shared" si="230"/>
        <v>-9.3321102240333451E-3</v>
      </c>
      <c r="AM313" s="26">
        <f t="shared" si="231"/>
        <v>-2.6554775628506322</v>
      </c>
      <c r="AN313" s="26">
        <f t="shared" si="201"/>
        <v>-1.7069023117830803E-2</v>
      </c>
      <c r="AO313" s="26">
        <f t="shared" si="202"/>
        <v>-3.590811098952631</v>
      </c>
      <c r="AP313" s="26">
        <f t="shared" si="208"/>
        <v>-28.385602057514269</v>
      </c>
      <c r="AQ313" s="26">
        <f t="shared" si="209"/>
        <v>-6.4334583908009648</v>
      </c>
      <c r="AR313" s="25">
        <f t="shared" si="203"/>
        <v>18.562359853877492</v>
      </c>
      <c r="AS313" s="25">
        <f t="shared" si="204"/>
        <v>-26.843517049310353</v>
      </c>
      <c r="AT313" s="56">
        <f t="shared" si="210"/>
        <v>-39.929960566009974</v>
      </c>
      <c r="AU313" s="57">
        <f t="shared" si="232"/>
        <v>-114.34697493042947</v>
      </c>
      <c r="AV313" s="26">
        <f t="shared" si="233"/>
        <v>6.5733128855080791E-8</v>
      </c>
      <c r="AW313" s="26">
        <f t="shared" si="234"/>
        <v>7.0489207878667946E-3</v>
      </c>
      <c r="AX313" s="27">
        <f t="shared" si="235"/>
        <v>-6.5733128388208896E-8</v>
      </c>
      <c r="AY313" s="26">
        <f t="shared" si="236"/>
        <v>-7.0489207878667946E-3</v>
      </c>
      <c r="AZ313" s="28">
        <f t="shared" si="237"/>
        <v>4.6687189473703093E-16</v>
      </c>
      <c r="BA313" s="29">
        <f t="shared" si="238"/>
        <v>0</v>
      </c>
      <c r="BB313" s="5">
        <f t="shared" si="211"/>
        <v>-40.185059777066179</v>
      </c>
      <c r="BC313" s="5">
        <f t="shared" si="212"/>
        <v>-129.91438613462142</v>
      </c>
      <c r="BD313" s="5">
        <f t="shared" si="239"/>
        <v>50.085613865378576</v>
      </c>
      <c r="BE313" s="31"/>
      <c r="BF313" s="40">
        <f t="shared" si="240"/>
        <v>-40</v>
      </c>
      <c r="BG313" s="40">
        <f t="shared" si="241"/>
        <v>-130</v>
      </c>
      <c r="BH313" s="40">
        <f t="shared" si="242"/>
        <v>50</v>
      </c>
      <c r="BL313" s="26">
        <f t="shared" si="205"/>
        <v>-4.1500803971011415E-3</v>
      </c>
      <c r="BM313" s="26">
        <f t="shared" si="206"/>
        <v>-1.7710227794972804</v>
      </c>
      <c r="BO313" s="238" t="str">
        <f t="shared" si="213"/>
        <v>123026.877081244i</v>
      </c>
      <c r="BP313" s="238" t="str">
        <f t="shared" si="214"/>
        <v>0.943492714681929-0.231680978933617i</v>
      </c>
      <c r="BQ313" s="238">
        <f t="shared" si="215"/>
        <v>-0.25094913065910318</v>
      </c>
      <c r="BR313" s="238">
        <f t="shared" si="216"/>
        <v>-13.79638842469468</v>
      </c>
    </row>
    <row r="314" spans="22:70" x14ac:dyDescent="0.3">
      <c r="V314" s="24">
        <v>4.1000000000000201</v>
      </c>
      <c r="W314" s="32">
        <f t="shared" si="217"/>
        <v>125892.54117942275</v>
      </c>
      <c r="X314" s="25">
        <f t="shared" si="207"/>
        <v>31.450501351730402</v>
      </c>
      <c r="Y314" s="26">
        <f t="shared" si="218"/>
        <v>-43.696953254578162</v>
      </c>
      <c r="Z314" s="26">
        <f t="shared" si="219"/>
        <v>-89.625649808541183</v>
      </c>
      <c r="AA314" s="26">
        <f t="shared" si="220"/>
        <v>0.52308322924781903</v>
      </c>
      <c r="AB314" s="26">
        <f t="shared" si="221"/>
        <v>-19.685586893200394</v>
      </c>
      <c r="AC314" s="26">
        <f t="shared" si="222"/>
        <v>1.3149936580593758E-3</v>
      </c>
      <c r="AD314" s="26">
        <f t="shared" si="223"/>
        <v>0.99696829552679467</v>
      </c>
      <c r="AE314" s="26">
        <f t="shared" si="224"/>
        <v>-11.722053679941881</v>
      </c>
      <c r="AF314" s="26">
        <f t="shared" si="225"/>
        <v>-108.31426840621478</v>
      </c>
      <c r="AG314" s="26">
        <f t="shared" si="200"/>
        <v>64.037843837695164</v>
      </c>
      <c r="AH314" s="26">
        <f t="shared" si="226"/>
        <v>-142.31459219563521</v>
      </c>
      <c r="AI314" s="26">
        <f t="shared" si="227"/>
        <v>-89.999995610722678</v>
      </c>
      <c r="AJ314" s="26">
        <f t="shared" si="228"/>
        <v>49.917545347770371</v>
      </c>
      <c r="AK314" s="26">
        <f t="shared" si="229"/>
        <v>89.817086355624241</v>
      </c>
      <c r="AL314" s="27">
        <f t="shared" si="230"/>
        <v>-9.7714246169590957E-3</v>
      </c>
      <c r="AM314" s="26">
        <f t="shared" si="231"/>
        <v>-2.7172399312152997</v>
      </c>
      <c r="AN314" s="26">
        <f t="shared" si="201"/>
        <v>-1.7871808424796663E-2</v>
      </c>
      <c r="AO314" s="26">
        <f t="shared" si="202"/>
        <v>-3.6742253145156591</v>
      </c>
      <c r="AP314" s="26">
        <f t="shared" si="208"/>
        <v>-28.386846243211433</v>
      </c>
      <c r="AQ314" s="26">
        <f t="shared" si="209"/>
        <v>-6.5743745008293963</v>
      </c>
      <c r="AR314" s="25">
        <f t="shared" si="203"/>
        <v>18.562359853877492</v>
      </c>
      <c r="AS314" s="25">
        <f t="shared" si="204"/>
        <v>-26.843517049310353</v>
      </c>
      <c r="AT314" s="56">
        <f t="shared" si="210"/>
        <v>-40.108899923153317</v>
      </c>
      <c r="AU314" s="57">
        <f t="shared" si="232"/>
        <v>-114.88864290704417</v>
      </c>
      <c r="AV314" s="26">
        <f t="shared" si="233"/>
        <v>6.8831036603351204E-8</v>
      </c>
      <c r="AW314" s="26">
        <f t="shared" si="234"/>
        <v>7.2131112436511413E-3</v>
      </c>
      <c r="AX314" s="27">
        <f t="shared" si="235"/>
        <v>-6.8831036184472937E-8</v>
      </c>
      <c r="AY314" s="26">
        <f t="shared" si="236"/>
        <v>-7.2131112436511413E-3</v>
      </c>
      <c r="AZ314" s="28">
        <f t="shared" si="237"/>
        <v>4.1887826679177343E-16</v>
      </c>
      <c r="BA314" s="29">
        <f t="shared" si="238"/>
        <v>0</v>
      </c>
      <c r="BB314" s="5">
        <f t="shared" si="211"/>
        <v>-40.375671134949208</v>
      </c>
      <c r="BC314" s="5">
        <f t="shared" si="212"/>
        <v>-130.80619286004793</v>
      </c>
      <c r="BD314" s="5">
        <f t="shared" si="239"/>
        <v>49.193807139952071</v>
      </c>
      <c r="BE314" s="31"/>
      <c r="BF314" s="40">
        <f t="shared" si="240"/>
        <v>-40</v>
      </c>
      <c r="BG314" s="40">
        <f t="shared" si="241"/>
        <v>-131</v>
      </c>
      <c r="BH314" s="40">
        <f t="shared" si="242"/>
        <v>49</v>
      </c>
      <c r="BL314" s="26">
        <f t="shared" si="205"/>
        <v>-4.3455698396651053E-3</v>
      </c>
      <c r="BM314" s="26">
        <f t="shared" si="206"/>
        <v>-1.8122480040408857</v>
      </c>
      <c r="BO314" s="238" t="str">
        <f t="shared" si="213"/>
        <v>125892.541179423i</v>
      </c>
      <c r="BP314" s="238" t="str">
        <f t="shared" si="214"/>
        <v>0.940985756695708-0.236451856616189i</v>
      </c>
      <c r="BQ314" s="238">
        <f t="shared" si="215"/>
        <v>-0.26242564195622953</v>
      </c>
      <c r="BR314" s="238">
        <f t="shared" si="216"/>
        <v>-14.105301948962889</v>
      </c>
    </row>
    <row r="315" spans="22:70" x14ac:dyDescent="0.3">
      <c r="V315" s="24">
        <v>4.1100000000000199</v>
      </c>
      <c r="W315" s="30">
        <f t="shared" si="217"/>
        <v>128824.95516931932</v>
      </c>
      <c r="X315" s="25">
        <f t="shared" si="207"/>
        <v>31.450501351730402</v>
      </c>
      <c r="Y315" s="26">
        <f t="shared" si="218"/>
        <v>-43.896944910594129</v>
      </c>
      <c r="Z315" s="26">
        <f t="shared" si="219"/>
        <v>-89.634170824947319</v>
      </c>
      <c r="AA315" s="26">
        <f t="shared" si="220"/>
        <v>0.54624674529237083</v>
      </c>
      <c r="AB315" s="26">
        <f t="shared" si="221"/>
        <v>-20.107756446093333</v>
      </c>
      <c r="AC315" s="26">
        <f t="shared" si="222"/>
        <v>1.3769575762953327E-3</v>
      </c>
      <c r="AD315" s="26">
        <f t="shared" si="223"/>
        <v>1.0201858182182779</v>
      </c>
      <c r="AE315" s="26">
        <f t="shared" si="224"/>
        <v>-11.898819855995061</v>
      </c>
      <c r="AF315" s="26">
        <f t="shared" si="225"/>
        <v>-108.72174145282237</v>
      </c>
      <c r="AG315" s="26">
        <f t="shared" si="200"/>
        <v>64.037843837695164</v>
      </c>
      <c r="AH315" s="26">
        <f t="shared" si="226"/>
        <v>-142.51459219563517</v>
      </c>
      <c r="AI315" s="26">
        <f t="shared" si="227"/>
        <v>-89.999995710634806</v>
      </c>
      <c r="AJ315" s="26">
        <f t="shared" si="228"/>
        <v>50.11754335565751</v>
      </c>
      <c r="AK315" s="26">
        <f t="shared" si="229"/>
        <v>89.821249951164361</v>
      </c>
      <c r="AL315" s="27">
        <f t="shared" si="230"/>
        <v>-1.0231395634209517E-2</v>
      </c>
      <c r="AM315" s="26">
        <f t="shared" si="231"/>
        <v>-2.780434387406447</v>
      </c>
      <c r="AN315" s="26">
        <f t="shared" si="201"/>
        <v>-1.871226881947154E-2</v>
      </c>
      <c r="AO315" s="26">
        <f t="shared" si="202"/>
        <v>-3.7595663513399051</v>
      </c>
      <c r="AP315" s="26">
        <f t="shared" si="208"/>
        <v>-28.388148666736182</v>
      </c>
      <c r="AQ315" s="26">
        <f t="shared" si="209"/>
        <v>-6.718746498216797</v>
      </c>
      <c r="AR315" s="25">
        <f t="shared" si="203"/>
        <v>18.562359853877492</v>
      </c>
      <c r="AS315" s="25">
        <f t="shared" si="204"/>
        <v>-26.843517049310353</v>
      </c>
      <c r="AT315" s="56">
        <f t="shared" si="210"/>
        <v>-40.286968522731243</v>
      </c>
      <c r="AU315" s="57">
        <f t="shared" si="232"/>
        <v>-115.44048795103917</v>
      </c>
      <c r="AV315" s="26">
        <f t="shared" si="233"/>
        <v>7.2074943527742627E-8</v>
      </c>
      <c r="AW315" s="26">
        <f t="shared" si="234"/>
        <v>7.3811261863319672E-3</v>
      </c>
      <c r="AX315" s="27">
        <f t="shared" si="235"/>
        <v>-7.2074943161488334E-8</v>
      </c>
      <c r="AY315" s="26">
        <f t="shared" si="236"/>
        <v>-7.3811261863319672E-3</v>
      </c>
      <c r="AZ315" s="28">
        <f t="shared" si="237"/>
        <v>3.6625429353568089E-16</v>
      </c>
      <c r="BA315" s="29">
        <f t="shared" si="238"/>
        <v>0</v>
      </c>
      <c r="BB315" s="5">
        <f t="shared" si="211"/>
        <v>-40.565929396439799</v>
      </c>
      <c r="BC315" s="5">
        <f t="shared" si="212"/>
        <v>-131.71548368782848</v>
      </c>
      <c r="BD315" s="5">
        <f t="shared" si="239"/>
        <v>48.284516312171519</v>
      </c>
      <c r="BE315" s="41"/>
      <c r="BF315" s="40">
        <f t="shared" si="240"/>
        <v>-41</v>
      </c>
      <c r="BG315" s="40">
        <f t="shared" si="241"/>
        <v>-132</v>
      </c>
      <c r="BH315" s="40">
        <f t="shared" si="242"/>
        <v>48</v>
      </c>
      <c r="BL315" s="26">
        <f t="shared" si="205"/>
        <v>-4.5502629848270856E-3</v>
      </c>
      <c r="BM315" s="26">
        <f t="shared" si="206"/>
        <v>-1.8544315440374197</v>
      </c>
      <c r="BO315" s="238" t="str">
        <f t="shared" si="213"/>
        <v>128824.955169319i</v>
      </c>
      <c r="BP315" s="238" t="str">
        <f t="shared" si="214"/>
        <v>0.938374791933685-0.241292726932177i</v>
      </c>
      <c r="BQ315" s="238">
        <f t="shared" si="215"/>
        <v>-0.27441061072372919</v>
      </c>
      <c r="BR315" s="238">
        <f t="shared" si="216"/>
        <v>-14.420564192751884</v>
      </c>
    </row>
    <row r="316" spans="22:70" x14ac:dyDescent="0.3">
      <c r="V316" s="24">
        <v>4.1200000000000196</v>
      </c>
      <c r="W316" s="32">
        <f t="shared" si="217"/>
        <v>131825.67385564678</v>
      </c>
      <c r="X316" s="25">
        <f t="shared" si="207"/>
        <v>31.450501351730402</v>
      </c>
      <c r="Y316" s="26">
        <f t="shared" si="218"/>
        <v>-44.096936942136303</v>
      </c>
      <c r="Z316" s="26">
        <f t="shared" si="219"/>
        <v>-89.64249789497697</v>
      </c>
      <c r="AA316" s="26">
        <f t="shared" si="220"/>
        <v>0.57037023254516395</v>
      </c>
      <c r="AB316" s="26">
        <f t="shared" si="221"/>
        <v>-20.5374142447499</v>
      </c>
      <c r="AC316" s="26">
        <f t="shared" si="222"/>
        <v>1.4418408164809475E-3</v>
      </c>
      <c r="AD316" s="26">
        <f t="shared" si="223"/>
        <v>1.043943799557429</v>
      </c>
      <c r="AE316" s="26">
        <f t="shared" si="224"/>
        <v>-12.074623517044255</v>
      </c>
      <c r="AF316" s="26">
        <f t="shared" si="225"/>
        <v>-109.13596834016944</v>
      </c>
      <c r="AG316" s="26">
        <f t="shared" si="200"/>
        <v>64.037843837695164</v>
      </c>
      <c r="AH316" s="26">
        <f t="shared" si="226"/>
        <v>-142.71459219563519</v>
      </c>
      <c r="AI316" s="26">
        <f t="shared" si="227"/>
        <v>-89.999995808272686</v>
      </c>
      <c r="AJ316" s="26">
        <f t="shared" si="228"/>
        <v>50.31754145320366</v>
      </c>
      <c r="AK316" s="26">
        <f t="shared" si="229"/>
        <v>89.825318773523392</v>
      </c>
      <c r="AL316" s="27">
        <f t="shared" si="230"/>
        <v>-1.0712992208777477E-2</v>
      </c>
      <c r="AM316" s="26">
        <f t="shared" si="231"/>
        <v>-2.8450938226023781</v>
      </c>
      <c r="AN316" s="26">
        <f t="shared" si="201"/>
        <v>-1.9592164599766575E-2</v>
      </c>
      <c r="AO316" s="26">
        <f t="shared" si="202"/>
        <v>-3.8468779428478186</v>
      </c>
      <c r="AP316" s="26">
        <f t="shared" si="208"/>
        <v>-28.389512061544913</v>
      </c>
      <c r="AQ316" s="26">
        <f t="shared" si="209"/>
        <v>-6.8666488001994903</v>
      </c>
      <c r="AR316" s="25">
        <f t="shared" si="203"/>
        <v>18.562359853877492</v>
      </c>
      <c r="AS316" s="25">
        <f t="shared" si="204"/>
        <v>-26.843517049310353</v>
      </c>
      <c r="AT316" s="56">
        <f t="shared" si="210"/>
        <v>-40.464135578589165</v>
      </c>
      <c r="AU316" s="57">
        <f t="shared" si="232"/>
        <v>-116.00261714036893</v>
      </c>
      <c r="AV316" s="26">
        <f t="shared" si="233"/>
        <v>7.5471731068833013E-8</v>
      </c>
      <c r="AW316" s="26">
        <f t="shared" si="234"/>
        <v>7.5530546996442904E-3</v>
      </c>
      <c r="AX316" s="27">
        <f t="shared" si="235"/>
        <v>-7.5471730760279729E-8</v>
      </c>
      <c r="AY316" s="26">
        <f t="shared" si="236"/>
        <v>-7.5530546996442904E-3</v>
      </c>
      <c r="AZ316" s="28">
        <f t="shared" si="237"/>
        <v>3.0855328420308488E-16</v>
      </c>
      <c r="BA316" s="29">
        <f t="shared" si="238"/>
        <v>0</v>
      </c>
      <c r="BB316" s="5">
        <f t="shared" si="211"/>
        <v>-40.755825239594984</v>
      </c>
      <c r="BC316" s="5">
        <f t="shared" si="212"/>
        <v>-132.64248019380472</v>
      </c>
      <c r="BD316" s="5">
        <f t="shared" si="239"/>
        <v>47.357519806195285</v>
      </c>
      <c r="BE316" s="31"/>
      <c r="BF316" s="40">
        <f t="shared" si="240"/>
        <v>-41</v>
      </c>
      <c r="BG316" s="40">
        <f t="shared" si="241"/>
        <v>-133</v>
      </c>
      <c r="BH316" s="40">
        <f t="shared" si="242"/>
        <v>47</v>
      </c>
      <c r="BL316" s="26">
        <f t="shared" si="205"/>
        <v>-4.7645926808168393E-3</v>
      </c>
      <c r="BM316" s="26">
        <f t="shared" si="206"/>
        <v>-1.89759558272826</v>
      </c>
      <c r="BO316" s="238" t="str">
        <f t="shared" si="213"/>
        <v>131825.673855647i</v>
      </c>
      <c r="BP316" s="238" t="str">
        <f t="shared" si="214"/>
        <v>0.93565615523198-0.246202685519893i</v>
      </c>
      <c r="BQ316" s="238">
        <f t="shared" si="215"/>
        <v>-0.28692506832500364</v>
      </c>
      <c r="BR316" s="238">
        <f t="shared" si="216"/>
        <v>-14.742267470707532</v>
      </c>
    </row>
    <row r="317" spans="22:70" x14ac:dyDescent="0.3">
      <c r="V317" s="24">
        <v>4.1300000000000203</v>
      </c>
      <c r="W317" s="32">
        <f t="shared" si="217"/>
        <v>134896.28825917176</v>
      </c>
      <c r="X317" s="25">
        <f t="shared" si="207"/>
        <v>31.450501351730402</v>
      </c>
      <c r="Y317" s="26">
        <f t="shared" si="218"/>
        <v>-44.296929332304515</v>
      </c>
      <c r="Z317" s="26">
        <f t="shared" si="219"/>
        <v>-89.650635432344941</v>
      </c>
      <c r="AA317" s="26">
        <f t="shared" si="220"/>
        <v>0.59548782375744946</v>
      </c>
      <c r="AB317" s="26">
        <f t="shared" si="221"/>
        <v>-20.974594751229269</v>
      </c>
      <c r="AC317" s="26">
        <f t="shared" si="222"/>
        <v>1.5097808706303825E-3</v>
      </c>
      <c r="AD317" s="26">
        <f t="shared" si="223"/>
        <v>1.0682548036423378</v>
      </c>
      <c r="AE317" s="26">
        <f t="shared" si="224"/>
        <v>-12.249430375946032</v>
      </c>
      <c r="AF317" s="26">
        <f t="shared" si="225"/>
        <v>-109.55697537993188</v>
      </c>
      <c r="AG317" s="26">
        <f t="shared" si="200"/>
        <v>64.037843837695164</v>
      </c>
      <c r="AH317" s="26">
        <f t="shared" si="226"/>
        <v>-142.91459219563518</v>
      </c>
      <c r="AI317" s="26">
        <f t="shared" si="227"/>
        <v>-89.99999590368806</v>
      </c>
      <c r="AJ317" s="26">
        <f t="shared" si="228"/>
        <v>50.517539636373563</v>
      </c>
      <c r="AK317" s="26">
        <f t="shared" si="229"/>
        <v>89.82929497988053</v>
      </c>
      <c r="AL317" s="27">
        <f t="shared" si="230"/>
        <v>-1.1217228497467504E-2</v>
      </c>
      <c r="AM317" s="26">
        <f t="shared" si="231"/>
        <v>-2.9112518609371754</v>
      </c>
      <c r="AN317" s="26">
        <f t="shared" si="201"/>
        <v>-2.0513337560200757E-2</v>
      </c>
      <c r="AO317" s="26">
        <f t="shared" si="202"/>
        <v>-3.9362047598521053</v>
      </c>
      <c r="AP317" s="26">
        <f t="shared" si="208"/>
        <v>-28.390939287624121</v>
      </c>
      <c r="AQ317" s="26">
        <f t="shared" si="209"/>
        <v>-7.0181575445968107</v>
      </c>
      <c r="AR317" s="25">
        <f t="shared" si="203"/>
        <v>18.562359853877492</v>
      </c>
      <c r="AS317" s="25">
        <f t="shared" si="204"/>
        <v>-26.843517049310353</v>
      </c>
      <c r="AT317" s="56">
        <f t="shared" si="210"/>
        <v>-40.640369663570155</v>
      </c>
      <c r="AU317" s="57">
        <f t="shared" si="232"/>
        <v>-116.5751329245287</v>
      </c>
      <c r="AV317" s="26">
        <f t="shared" si="233"/>
        <v>7.9028602752552614E-8</v>
      </c>
      <c r="AW317" s="26">
        <f t="shared" si="234"/>
        <v>7.7289879423492148E-3</v>
      </c>
      <c r="AX317" s="27">
        <f t="shared" si="235"/>
        <v>-7.9028602507267225E-8</v>
      </c>
      <c r="AY317" s="26">
        <f t="shared" si="236"/>
        <v>-7.7289879423492148E-3</v>
      </c>
      <c r="AZ317" s="28">
        <f t="shared" si="237"/>
        <v>2.4528538905267639E-16</v>
      </c>
      <c r="BA317" s="29">
        <f t="shared" si="238"/>
        <v>0</v>
      </c>
      <c r="BB317" s="5">
        <f t="shared" si="211"/>
        <v>-40.945349457236247</v>
      </c>
      <c r="BC317" s="5">
        <f t="shared" si="212"/>
        <v>-133.58739857081022</v>
      </c>
      <c r="BD317" s="5">
        <f t="shared" si="239"/>
        <v>46.412601429189777</v>
      </c>
      <c r="BE317" s="31"/>
      <c r="BF317" s="40">
        <f t="shared" si="240"/>
        <v>-41</v>
      </c>
      <c r="BG317" s="40">
        <f t="shared" si="241"/>
        <v>-134</v>
      </c>
      <c r="BH317" s="40">
        <f t="shared" si="242"/>
        <v>46</v>
      </c>
      <c r="BL317" s="26">
        <f t="shared" si="205"/>
        <v>-4.9890120878291928E-3</v>
      </c>
      <c r="BM317" s="26">
        <f t="shared" si="206"/>
        <v>-1.9417628101663962</v>
      </c>
      <c r="BO317" s="238" t="str">
        <f t="shared" si="213"/>
        <v>134896.288259172i</v>
      </c>
      <c r="BP317" s="238" t="str">
        <f t="shared" si="214"/>
        <v>0.932826110687841-0.251180669961636i</v>
      </c>
      <c r="BQ317" s="238">
        <f t="shared" si="215"/>
        <v>-0.29999078157826686</v>
      </c>
      <c r="BR317" s="238">
        <f t="shared" si="216"/>
        <v>-15.070502836115121</v>
      </c>
    </row>
    <row r="318" spans="22:70" x14ac:dyDescent="0.3">
      <c r="V318" s="24">
        <v>4.1400000000000201</v>
      </c>
      <c r="W318" s="30">
        <f t="shared" si="217"/>
        <v>138038.42646029504</v>
      </c>
      <c r="X318" s="25">
        <f t="shared" si="207"/>
        <v>31.450501351730402</v>
      </c>
      <c r="Y318" s="26">
        <f t="shared" si="218"/>
        <v>-44.496922064959115</v>
      </c>
      <c r="Z318" s="26">
        <f t="shared" si="219"/>
        <v>-89.658587750367346</v>
      </c>
      <c r="AA318" s="26">
        <f t="shared" si="220"/>
        <v>0.62163439404081378</v>
      </c>
      <c r="AB318" s="26">
        <f t="shared" si="221"/>
        <v>-21.419326083631422</v>
      </c>
      <c r="AC318" s="26">
        <f t="shared" si="222"/>
        <v>1.5809217017505384E-3</v>
      </c>
      <c r="AD318" s="26">
        <f t="shared" si="223"/>
        <v>1.0931316854541344</v>
      </c>
      <c r="AE318" s="26">
        <f t="shared" si="224"/>
        <v>-12.423205397486148</v>
      </c>
      <c r="AF318" s="26">
        <f t="shared" si="225"/>
        <v>-109.98478214854462</v>
      </c>
      <c r="AG318" s="26">
        <f t="shared" si="200"/>
        <v>64.037843837695164</v>
      </c>
      <c r="AH318" s="26">
        <f t="shared" si="226"/>
        <v>-143.1145921956352</v>
      </c>
      <c r="AI318" s="26">
        <f t="shared" si="227"/>
        <v>-89.999995996931503</v>
      </c>
      <c r="AJ318" s="26">
        <f t="shared" si="228"/>
        <v>50.717537901313577</v>
      </c>
      <c r="AK318" s="26">
        <f t="shared" si="229"/>
        <v>89.833180678319764</v>
      </c>
      <c r="AL318" s="27">
        <f t="shared" si="230"/>
        <v>-1.1745165969956516E-2</v>
      </c>
      <c r="AM318" s="26">
        <f t="shared" si="231"/>
        <v>-2.978942874222513</v>
      </c>
      <c r="AN318" s="26">
        <f t="shared" si="201"/>
        <v>-2.1477714692972157E-2</v>
      </c>
      <c r="AO318" s="26">
        <f t="shared" si="202"/>
        <v>-4.0275924266748238</v>
      </c>
      <c r="AP318" s="26">
        <f t="shared" si="208"/>
        <v>-28.392433337289383</v>
      </c>
      <c r="AQ318" s="26">
        <f t="shared" si="209"/>
        <v>-7.1733506195090762</v>
      </c>
      <c r="AR318" s="25">
        <f t="shared" si="203"/>
        <v>18.562359853877492</v>
      </c>
      <c r="AS318" s="25">
        <f t="shared" si="204"/>
        <v>-26.843517049310353</v>
      </c>
      <c r="AT318" s="56">
        <f t="shared" si="210"/>
        <v>-40.815638734775533</v>
      </c>
      <c r="AU318" s="57">
        <f t="shared" si="232"/>
        <v>-117.1581327680537</v>
      </c>
      <c r="AV318" s="26">
        <f t="shared" si="233"/>
        <v>8.2753107334041013E-8</v>
      </c>
      <c r="AW318" s="26">
        <f t="shared" si="234"/>
        <v>7.9090191965674756E-3</v>
      </c>
      <c r="AX318" s="27">
        <f t="shared" si="235"/>
        <v>-8.2753107158127529E-8</v>
      </c>
      <c r="AY318" s="26">
        <f t="shared" si="236"/>
        <v>-7.9090191965674756E-3</v>
      </c>
      <c r="AZ318" s="28">
        <f t="shared" si="237"/>
        <v>1.759134833167778E-16</v>
      </c>
      <c r="BA318" s="29">
        <f t="shared" si="238"/>
        <v>0</v>
      </c>
      <c r="BB318" s="5">
        <f t="shared" si="211"/>
        <v>-41.134492996806429</v>
      </c>
      <c r="BC318" s="5">
        <f t="shared" si="212"/>
        <v>-134.55044907088259</v>
      </c>
      <c r="BD318" s="5">
        <f t="shared" si="239"/>
        <v>45.449550929117407</v>
      </c>
      <c r="BE318" s="41"/>
      <c r="BF318" s="40">
        <f t="shared" si="240"/>
        <v>-41</v>
      </c>
      <c r="BG318" s="40">
        <f t="shared" si="241"/>
        <v>-135</v>
      </c>
      <c r="BH318" s="40">
        <f t="shared" si="242"/>
        <v>45</v>
      </c>
      <c r="BL318" s="26">
        <f t="shared" si="205"/>
        <v>-5.2239956268678375E-3</v>
      </c>
      <c r="BM318" s="26">
        <f t="shared" si="206"/>
        <v>-1.9869564343162871</v>
      </c>
      <c r="BO318" s="238" t="str">
        <f t="shared" si="213"/>
        <v>138038.426460295i</v>
      </c>
      <c r="BP318" s="238" t="str">
        <f t="shared" si="214"/>
        <v>0.929880855907809-0.256225450857041i</v>
      </c>
      <c r="BQ318" s="238">
        <f t="shared" si="215"/>
        <v>-0.31363026640402297</v>
      </c>
      <c r="BR318" s="238">
        <f t="shared" si="216"/>
        <v>-15.405359868512612</v>
      </c>
    </row>
    <row r="319" spans="22:70" x14ac:dyDescent="0.3">
      <c r="V319" s="24">
        <v>4.1500000000000199</v>
      </c>
      <c r="W319" s="32">
        <f t="shared" si="217"/>
        <v>141253.75446228212</v>
      </c>
      <c r="X319" s="25">
        <f t="shared" si="207"/>
        <v>31.450501351730402</v>
      </c>
      <c r="Y319" s="26">
        <f t="shared" si="218"/>
        <v>-44.69691512468679</v>
      </c>
      <c r="Z319" s="26">
        <f t="shared" si="219"/>
        <v>-89.666359064242215</v>
      </c>
      <c r="AA319" s="26">
        <f t="shared" si="220"/>
        <v>0.64884553732519945</v>
      </c>
      <c r="AB319" s="26">
        <f t="shared" si="221"/>
        <v>-21.871629628743516</v>
      </c>
      <c r="AC319" s="26">
        <f t="shared" si="222"/>
        <v>1.6554140479501807E-3</v>
      </c>
      <c r="AD319" s="26">
        <f t="shared" si="223"/>
        <v>1.1185875975059385</v>
      </c>
      <c r="AE319" s="26">
        <f t="shared" si="224"/>
        <v>-12.595912821583237</v>
      </c>
      <c r="AF319" s="26">
        <f t="shared" si="225"/>
        <v>-110.4194010954798</v>
      </c>
      <c r="AG319" s="26">
        <f t="shared" si="200"/>
        <v>64.037843837695164</v>
      </c>
      <c r="AH319" s="26">
        <f t="shared" si="226"/>
        <v>-143.31459219563519</v>
      </c>
      <c r="AI319" s="26">
        <f t="shared" si="227"/>
        <v>-89.999996088052455</v>
      </c>
      <c r="AJ319" s="26">
        <f t="shared" si="228"/>
        <v>50.917536244343502</v>
      </c>
      <c r="AK319" s="26">
        <f t="shared" si="229"/>
        <v>89.836977928946766</v>
      </c>
      <c r="AL319" s="27">
        <f t="shared" si="230"/>
        <v>-1.2297915592287476E-2</v>
      </c>
      <c r="AM319" s="26">
        <f t="shared" si="231"/>
        <v>-3.0482019968469314</v>
      </c>
      <c r="AN319" s="26">
        <f t="shared" si="201"/>
        <v>-2.2487312050183006E-2</v>
      </c>
      <c r="AO319" s="26">
        <f t="shared" si="202"/>
        <v>-4.1210875372450584</v>
      </c>
      <c r="AP319" s="26">
        <f t="shared" si="208"/>
        <v>-28.393997341238993</v>
      </c>
      <c r="AQ319" s="26">
        <f t="shared" si="209"/>
        <v>-7.3323076931976789</v>
      </c>
      <c r="AR319" s="25">
        <f t="shared" si="203"/>
        <v>18.562359853877492</v>
      </c>
      <c r="AS319" s="25">
        <f t="shared" si="204"/>
        <v>-26.843517049310353</v>
      </c>
      <c r="AT319" s="56">
        <f t="shared" si="210"/>
        <v>-40.989910162822227</v>
      </c>
      <c r="AU319" s="57">
        <f t="shared" si="232"/>
        <v>-117.75170878867748</v>
      </c>
      <c r="AV319" s="26">
        <f t="shared" si="233"/>
        <v>8.6653140726299975E-8</v>
      </c>
      <c r="AW319" s="26">
        <f t="shared" si="234"/>
        <v>8.0932439172388352E-3</v>
      </c>
      <c r="AX319" s="27">
        <f t="shared" si="235"/>
        <v>-8.6653140626451228E-8</v>
      </c>
      <c r="AY319" s="26">
        <f t="shared" si="236"/>
        <v>-8.0932439172388352E-3</v>
      </c>
      <c r="AZ319" s="28">
        <f t="shared" si="237"/>
        <v>9.9848746748149356E-17</v>
      </c>
      <c r="BA319" s="29">
        <f t="shared" si="238"/>
        <v>0</v>
      </c>
      <c r="BB319" s="5">
        <f t="shared" si="211"/>
        <v>-41.323247003359171</v>
      </c>
      <c r="BC319" s="5">
        <f t="shared" si="212"/>
        <v>-135.53183543055093</v>
      </c>
      <c r="BD319" s="5">
        <f t="shared" si="239"/>
        <v>44.468164569449073</v>
      </c>
      <c r="BE319" s="31"/>
      <c r="BF319" s="40">
        <f t="shared" si="240"/>
        <v>-41</v>
      </c>
      <c r="BG319" s="40">
        <f t="shared" si="241"/>
        <v>-136</v>
      </c>
      <c r="BH319" s="40">
        <f t="shared" si="242"/>
        <v>44</v>
      </c>
      <c r="BL319" s="26">
        <f t="shared" si="205"/>
        <v>-5.4700399725092844E-3</v>
      </c>
      <c r="BM319" s="26">
        <f t="shared" si="206"/>
        <v>-2.0332001923621963</v>
      </c>
      <c r="BO319" s="238" t="str">
        <f t="shared" si="213"/>
        <v>141253.754462282i</v>
      </c>
      <c r="BP319" s="238" t="str">
        <f t="shared" si="214"/>
        <v>0.926816526907999-0.261335622739428i</v>
      </c>
      <c r="BQ319" s="238">
        <f t="shared" si="215"/>
        <v>-0.32786680056443812</v>
      </c>
      <c r="BR319" s="238">
        <f t="shared" si="216"/>
        <v>-15.746926449511259</v>
      </c>
    </row>
    <row r="320" spans="22:70" x14ac:dyDescent="0.3">
      <c r="V320" s="24">
        <v>4.1600000000000197</v>
      </c>
      <c r="W320" s="32">
        <f t="shared" si="217"/>
        <v>144543.97707459933</v>
      </c>
      <c r="X320" s="25">
        <f t="shared" si="207"/>
        <v>31.450501351730402</v>
      </c>
      <c r="Y320" s="26">
        <f t="shared" si="218"/>
        <v>-44.8969084967678</v>
      </c>
      <c r="Z320" s="26">
        <f t="shared" si="219"/>
        <v>-89.673953493278646</v>
      </c>
      <c r="AA320" s="26">
        <f t="shared" si="220"/>
        <v>0.67715753886785313</v>
      </c>
      <c r="AB320" s="26">
        <f t="shared" si="221"/>
        <v>-22.331519650800384</v>
      </c>
      <c r="AC320" s="26">
        <f t="shared" si="222"/>
        <v>1.7334157408201455E-3</v>
      </c>
      <c r="AD320" s="26">
        <f t="shared" si="223"/>
        <v>1.1446359966376329</v>
      </c>
      <c r="AE320" s="26">
        <f t="shared" si="224"/>
        <v>-12.767516190428726</v>
      </c>
      <c r="AF320" s="26">
        <f t="shared" si="225"/>
        <v>-110.8608371474414</v>
      </c>
      <c r="AG320" s="26">
        <f t="shared" si="200"/>
        <v>64.037843837695164</v>
      </c>
      <c r="AH320" s="26">
        <f t="shared" si="226"/>
        <v>-143.51459219563515</v>
      </c>
      <c r="AI320" s="26">
        <f t="shared" si="227"/>
        <v>-89.999996177099263</v>
      </c>
      <c r="AJ320" s="26">
        <f t="shared" si="228"/>
        <v>51.117534661948767</v>
      </c>
      <c r="AK320" s="26">
        <f t="shared" si="229"/>
        <v>89.840688744980582</v>
      </c>
      <c r="AL320" s="27">
        <f t="shared" si="230"/>
        <v>-1.2876640108808603E-2</v>
      </c>
      <c r="AM320" s="26">
        <f t="shared" si="231"/>
        <v>-3.119065140845136</v>
      </c>
      <c r="AN320" s="26">
        <f t="shared" si="201"/>
        <v>-2.3544238773577544E-2</v>
      </c>
      <c r="AO320" s="26">
        <f t="shared" si="202"/>
        <v>-4.2167376711476559</v>
      </c>
      <c r="AP320" s="26">
        <f t="shared" si="208"/>
        <v>-28.395634574873601</v>
      </c>
      <c r="AQ320" s="26">
        <f t="shared" si="209"/>
        <v>-7.4951102441114728</v>
      </c>
      <c r="AR320" s="25">
        <f t="shared" si="203"/>
        <v>18.562359853877492</v>
      </c>
      <c r="AS320" s="25">
        <f t="shared" si="204"/>
        <v>-26.843517049310353</v>
      </c>
      <c r="AT320" s="56">
        <f t="shared" si="210"/>
        <v>-41.163150765302326</v>
      </c>
      <c r="AU320" s="57">
        <f t="shared" si="232"/>
        <v>-118.35594739155287</v>
      </c>
      <c r="AV320" s="26">
        <f t="shared" si="233"/>
        <v>9.0736976858669611E-8</v>
      </c>
      <c r="AW320" s="26">
        <f t="shared" si="234"/>
        <v>8.2817597827334402E-3</v>
      </c>
      <c r="AX320" s="27">
        <f t="shared" si="235"/>
        <v>-9.0736976842224215E-8</v>
      </c>
      <c r="AY320" s="26">
        <f t="shared" si="236"/>
        <v>-8.2817597827334402E-3</v>
      </c>
      <c r="AZ320" s="28">
        <f t="shared" si="237"/>
        <v>1.6445396133848457E-17</v>
      </c>
      <c r="BA320" s="29">
        <f t="shared" si="238"/>
        <v>0</v>
      </c>
      <c r="BB320" s="5">
        <f t="shared" si="211"/>
        <v>-41.511602865754568</v>
      </c>
      <c r="BC320" s="5">
        <f t="shared" si="212"/>
        <v>-136.53175428041786</v>
      </c>
      <c r="BD320" s="5">
        <f t="shared" si="239"/>
        <v>43.468245719582143</v>
      </c>
      <c r="BE320" s="31"/>
      <c r="BF320" s="40">
        <f t="shared" si="240"/>
        <v>-42</v>
      </c>
      <c r="BG320" s="40">
        <f t="shared" si="241"/>
        <v>-137</v>
      </c>
      <c r="BH320" s="40">
        <f t="shared" si="242"/>
        <v>43</v>
      </c>
      <c r="BL320" s="26">
        <f t="shared" si="205"/>
        <v>-5.7276650915486869E-3</v>
      </c>
      <c r="BM320" s="26">
        <f t="shared" si="206"/>
        <v>-2.0805183622262717</v>
      </c>
      <c r="BO320" s="238" t="str">
        <f t="shared" si="213"/>
        <v>144543.977074599i</v>
      </c>
      <c r="BP320" s="238" t="str">
        <f t="shared" si="214"/>
        <v>0.923629203708994-0.266509594868436i</v>
      </c>
      <c r="BQ320" s="238">
        <f t="shared" si="215"/>
        <v>-0.34272443536069253</v>
      </c>
      <c r="BR320" s="238">
        <f t="shared" si="216"/>
        <v>-16.095288526638718</v>
      </c>
    </row>
    <row r="321" spans="22:70" x14ac:dyDescent="0.3">
      <c r="V321" s="24">
        <v>4.1700000000000204</v>
      </c>
      <c r="W321" s="30">
        <f t="shared" si="217"/>
        <v>147910.83881682772</v>
      </c>
      <c r="X321" s="25">
        <f t="shared" si="207"/>
        <v>31.450501351730402</v>
      </c>
      <c r="Y321" s="26">
        <f t="shared" si="218"/>
        <v>-45.096902167144897</v>
      </c>
      <c r="Z321" s="26">
        <f t="shared" si="219"/>
        <v>-89.681375063075407</v>
      </c>
      <c r="AA321" s="26">
        <f t="shared" si="220"/>
        <v>0.70660734362676458</v>
      </c>
      <c r="AB321" s="26">
        <f t="shared" si="221"/>
        <v>-22.799002897965192</v>
      </c>
      <c r="AC321" s="26">
        <f t="shared" si="222"/>
        <v>1.8150920386979606E-3</v>
      </c>
      <c r="AD321" s="26">
        <f t="shared" si="223"/>
        <v>1.1712906509592489</v>
      </c>
      <c r="AE321" s="26">
        <f t="shared" si="224"/>
        <v>-12.937978379749033</v>
      </c>
      <c r="AF321" s="26">
        <f t="shared" si="225"/>
        <v>-111.30908731008135</v>
      </c>
      <c r="AG321" s="26">
        <f t="shared" si="200"/>
        <v>64.037843837695164</v>
      </c>
      <c r="AH321" s="26">
        <f t="shared" si="226"/>
        <v>-143.71459219563519</v>
      </c>
      <c r="AI321" s="26">
        <f t="shared" si="227"/>
        <v>-89.99999626411909</v>
      </c>
      <c r="AJ321" s="26">
        <f t="shared" si="228"/>
        <v>51.317533150773016</v>
      </c>
      <c r="AK321" s="26">
        <f t="shared" si="229"/>
        <v>89.844315093820398</v>
      </c>
      <c r="AL321" s="27">
        <f t="shared" si="230"/>
        <v>-1.348255642683845E-2</v>
      </c>
      <c r="AM321" s="26">
        <f t="shared" si="231"/>
        <v>-3.1915690111290704</v>
      </c>
      <c r="AN321" s="26">
        <f t="shared" si="201"/>
        <v>-2.4650701298309114E-2</v>
      </c>
      <c r="AO321" s="26">
        <f t="shared" si="202"/>
        <v>-4.3145914095932616</v>
      </c>
      <c r="AP321" s="26">
        <f t="shared" si="208"/>
        <v>-28.397348464892158</v>
      </c>
      <c r="AQ321" s="26">
        <f t="shared" si="209"/>
        <v>-7.661841591021024</v>
      </c>
      <c r="AR321" s="25">
        <f t="shared" si="203"/>
        <v>18.562359853877492</v>
      </c>
      <c r="AS321" s="25">
        <f t="shared" si="204"/>
        <v>-26.843517049310353</v>
      </c>
      <c r="AT321" s="56">
        <f t="shared" si="210"/>
        <v>-41.335326844641187</v>
      </c>
      <c r="AU321" s="57">
        <f t="shared" si="232"/>
        <v>-118.97092890110238</v>
      </c>
      <c r="AV321" s="26">
        <f t="shared" si="233"/>
        <v>9.5013279248755456E-8</v>
      </c>
      <c r="AW321" s="26">
        <f t="shared" si="234"/>
        <v>8.4746667466421843E-3</v>
      </c>
      <c r="AX321" s="27">
        <f t="shared" si="235"/>
        <v>-9.5013279323760012E-8</v>
      </c>
      <c r="AY321" s="26">
        <f t="shared" si="236"/>
        <v>-8.4746667466421843E-3</v>
      </c>
      <c r="AZ321" s="28">
        <f t="shared" si="237"/>
        <v>-7.5004555721131481E-17</v>
      </c>
      <c r="BA321" s="29">
        <f t="shared" si="238"/>
        <v>0</v>
      </c>
      <c r="BB321" s="5">
        <f t="shared" si="211"/>
        <v>-41.699552266117152</v>
      </c>
      <c r="BC321" s="5">
        <f t="shared" si="212"/>
        <v>-137.55039454046843</v>
      </c>
      <c r="BD321" s="5">
        <f t="shared" si="239"/>
        <v>42.449605459531568</v>
      </c>
      <c r="BE321" s="41"/>
      <c r="BF321" s="40">
        <f t="shared" si="240"/>
        <v>-42</v>
      </c>
      <c r="BG321" s="40">
        <f t="shared" si="241"/>
        <v>-138</v>
      </c>
      <c r="BH321" s="40">
        <f t="shared" si="242"/>
        <v>42</v>
      </c>
      <c r="BL321" s="26">
        <f t="shared" si="205"/>
        <v>-5.9974153296459224E-3</v>
      </c>
      <c r="BM321" s="26">
        <f t="shared" si="206"/>
        <v>-2.1289357742975366</v>
      </c>
      <c r="BO321" s="238" t="str">
        <f t="shared" si="213"/>
        <v>147910.838816828i</v>
      </c>
      <c r="BP321" s="238" t="str">
        <f t="shared" si="214"/>
        <v>0.920314916667793-0.271745581937236i</v>
      </c>
      <c r="BQ321" s="238">
        <f t="shared" si="215"/>
        <v>-0.35822800614631756</v>
      </c>
      <c r="BR321" s="238">
        <f t="shared" si="216"/>
        <v>-16.450529865068518</v>
      </c>
    </row>
    <row r="322" spans="22:70" x14ac:dyDescent="0.3">
      <c r="V322" s="24">
        <v>4.1800000000000201</v>
      </c>
      <c r="W322" s="32">
        <f t="shared" si="217"/>
        <v>151356.12484362794</v>
      </c>
      <c r="X322" s="25">
        <f t="shared" si="207"/>
        <v>31.450501351730402</v>
      </c>
      <c r="Y322" s="26">
        <f t="shared" si="218"/>
        <v>-45.296896122393321</v>
      </c>
      <c r="Z322" s="26">
        <f t="shared" si="219"/>
        <v>-89.688627707650298</v>
      </c>
      <c r="AA322" s="26">
        <f t="shared" si="220"/>
        <v>0.73723252032332076</v>
      </c>
      <c r="AB322" s="26">
        <f t="shared" si="221"/>
        <v>-23.274078208301525</v>
      </c>
      <c r="AC322" s="26">
        <f t="shared" si="222"/>
        <v>1.9006159755856622E-3</v>
      </c>
      <c r="AD322" s="26">
        <f t="shared" si="223"/>
        <v>1.1985656469456858</v>
      </c>
      <c r="AE322" s="26">
        <f t="shared" si="224"/>
        <v>-13.107261634364011</v>
      </c>
      <c r="AF322" s="26">
        <f t="shared" si="225"/>
        <v>-111.76414026900615</v>
      </c>
      <c r="AG322" s="26">
        <f t="shared" si="200"/>
        <v>64.037843837695164</v>
      </c>
      <c r="AH322" s="26">
        <f t="shared" si="226"/>
        <v>-143.91459219563518</v>
      </c>
      <c r="AI322" s="26">
        <f t="shared" si="227"/>
        <v>-89.999996349158138</v>
      </c>
      <c r="AJ322" s="26">
        <f t="shared" si="228"/>
        <v>51.517531707610871</v>
      </c>
      <c r="AK322" s="26">
        <f t="shared" si="229"/>
        <v>89.847858898088091</v>
      </c>
      <c r="AL322" s="27">
        <f t="shared" si="230"/>
        <v>-1.4116938108390244E-2</v>
      </c>
      <c r="AM322" s="26">
        <f t="shared" si="231"/>
        <v>-3.2657511208712684</v>
      </c>
      <c r="AN322" s="26">
        <f t="shared" si="201"/>
        <v>-2.5809007737458665E-2</v>
      </c>
      <c r="AO322" s="26">
        <f t="shared" si="202"/>
        <v>-4.414698351277079</v>
      </c>
      <c r="AP322" s="26">
        <f t="shared" si="208"/>
        <v>-28.399142596174993</v>
      </c>
      <c r="AQ322" s="26">
        <f t="shared" si="209"/>
        <v>-7.8325869232183942</v>
      </c>
      <c r="AR322" s="25">
        <f t="shared" si="203"/>
        <v>18.562359853877492</v>
      </c>
      <c r="AS322" s="25">
        <f t="shared" si="204"/>
        <v>-26.843517049310353</v>
      </c>
      <c r="AT322" s="56">
        <f t="shared" si="210"/>
        <v>-41.506404230539005</v>
      </c>
      <c r="AU322" s="57">
        <f t="shared" si="232"/>
        <v>-119.59672719222455</v>
      </c>
      <c r="AV322" s="26">
        <f t="shared" si="233"/>
        <v>9.9491116431664809E-8</v>
      </c>
      <c r="AW322" s="26">
        <f t="shared" si="234"/>
        <v>8.6720670907732087E-3</v>
      </c>
      <c r="AX322" s="27">
        <f t="shared" si="235"/>
        <v>-9.9491116606942224E-8</v>
      </c>
      <c r="AY322" s="26">
        <f t="shared" si="236"/>
        <v>-8.6720670907732087E-3</v>
      </c>
      <c r="AZ322" s="28">
        <f t="shared" si="237"/>
        <v>-1.7527741451294903E-16</v>
      </c>
      <c r="BA322" s="29">
        <f t="shared" si="238"/>
        <v>0</v>
      </c>
      <c r="BB322" s="5">
        <f t="shared" si="211"/>
        <v>-41.887087232592606</v>
      </c>
      <c r="BC322" s="5">
        <f t="shared" si="212"/>
        <v>-138.58793680274837</v>
      </c>
      <c r="BD322" s="5">
        <f t="shared" si="239"/>
        <v>41.412063197251626</v>
      </c>
      <c r="BE322" s="31"/>
      <c r="BF322" s="40">
        <f t="shared" si="240"/>
        <v>-42</v>
      </c>
      <c r="BG322" s="40">
        <f t="shared" si="241"/>
        <v>-139</v>
      </c>
      <c r="BH322" s="40">
        <f t="shared" si="242"/>
        <v>41</v>
      </c>
      <c r="BL322" s="26">
        <f t="shared" si="205"/>
        <v>-6.2798605480923943E-3</v>
      </c>
      <c r="BM322" s="26">
        <f t="shared" si="206"/>
        <v>-2.1784778233725648</v>
      </c>
      <c r="BO322" s="238" t="str">
        <f t="shared" si="213"/>
        <v>151356.124843628i</v>
      </c>
      <c r="BP322" s="238" t="str">
        <f t="shared" si="214"/>
        <v>0.916869653588906-0.277041594737906i</v>
      </c>
      <c r="BQ322" s="238">
        <f t="shared" si="215"/>
        <v>-0.37440314150551135</v>
      </c>
      <c r="BR322" s="238">
        <f t="shared" si="216"/>
        <v>-16.812731787151275</v>
      </c>
    </row>
    <row r="323" spans="22:70" x14ac:dyDescent="0.3">
      <c r="V323" s="24">
        <v>4.1900000000000199</v>
      </c>
      <c r="W323" s="32">
        <f t="shared" si="217"/>
        <v>154881.66189125541</v>
      </c>
      <c r="X323" s="25">
        <f t="shared" si="207"/>
        <v>31.450501351730402</v>
      </c>
      <c r="Y323" s="26">
        <f t="shared" si="218"/>
        <v>-45.496890349692535</v>
      </c>
      <c r="Z323" s="26">
        <f t="shared" si="219"/>
        <v>-89.695715271521252</v>
      </c>
      <c r="AA323" s="26">
        <f t="shared" si="220"/>
        <v>0.76907122103306347</v>
      </c>
      <c r="AB323" s="26">
        <f t="shared" si="221"/>
        <v>-23.756736117178527</v>
      </c>
      <c r="AC323" s="26">
        <f t="shared" si="222"/>
        <v>1.9901687263576633E-3</v>
      </c>
      <c r="AD323" s="26">
        <f t="shared" si="223"/>
        <v>1.2264753966856234</v>
      </c>
      <c r="AE323" s="26">
        <f t="shared" si="224"/>
        <v>-13.27532760820271</v>
      </c>
      <c r="AF323" s="26">
        <f t="shared" si="225"/>
        <v>-112.22597599201416</v>
      </c>
      <c r="AG323" s="26">
        <f t="shared" si="200"/>
        <v>64.037843837695164</v>
      </c>
      <c r="AH323" s="26">
        <f t="shared" si="226"/>
        <v>-144.11459219563517</v>
      </c>
      <c r="AI323" s="26">
        <f t="shared" si="227"/>
        <v>-89.99999643226144</v>
      </c>
      <c r="AJ323" s="26">
        <f t="shared" si="228"/>
        <v>51.717530329401271</v>
      </c>
      <c r="AK323" s="26">
        <f t="shared" si="229"/>
        <v>89.851322036647062</v>
      </c>
      <c r="AL323" s="27">
        <f t="shared" si="230"/>
        <v>-1.4781117973528459E-2</v>
      </c>
      <c r="AM323" s="26">
        <f t="shared" si="231"/>
        <v>-3.341649807030199</v>
      </c>
      <c r="AN323" s="26">
        <f t="shared" si="201"/>
        <v>-2.7021572454184385E-2</v>
      </c>
      <c r="AO323" s="26">
        <f t="shared" si="202"/>
        <v>-4.5171091280914597</v>
      </c>
      <c r="AP323" s="26">
        <f t="shared" si="208"/>
        <v>-28.401020718966446</v>
      </c>
      <c r="AQ323" s="26">
        <f t="shared" si="209"/>
        <v>-8.0074333307360366</v>
      </c>
      <c r="AR323" s="25">
        <f t="shared" si="203"/>
        <v>18.562359853877492</v>
      </c>
      <c r="AS323" s="25">
        <f t="shared" si="204"/>
        <v>-26.843517049310353</v>
      </c>
      <c r="AT323" s="56">
        <f t="shared" si="210"/>
        <v>-41.676348327169158</v>
      </c>
      <c r="AU323" s="57">
        <f t="shared" si="232"/>
        <v>-120.23340932275019</v>
      </c>
      <c r="AV323" s="26">
        <f t="shared" si="233"/>
        <v>1.0417998896117255E-7</v>
      </c>
      <c r="AW323" s="26">
        <f t="shared" si="234"/>
        <v>8.8740654793831343E-3</v>
      </c>
      <c r="AX323" s="27">
        <f t="shared" si="235"/>
        <v>-1.04179989246397E-7</v>
      </c>
      <c r="AY323" s="26">
        <f t="shared" si="236"/>
        <v>-8.8740654793831343E-3</v>
      </c>
      <c r="AZ323" s="28">
        <f t="shared" si="237"/>
        <v>-2.8522444835359475E-16</v>
      </c>
      <c r="BA323" s="29">
        <f t="shared" si="238"/>
        <v>0</v>
      </c>
      <c r="BB323" s="5">
        <f t="shared" si="211"/>
        <v>-42.074200195420133</v>
      </c>
      <c r="BC323" s="5">
        <f t="shared" si="212"/>
        <v>-139.644552703285</v>
      </c>
      <c r="BD323" s="5">
        <f t="shared" si="239"/>
        <v>40.355447296714999</v>
      </c>
      <c r="BE323" s="31"/>
      <c r="BF323" s="40">
        <f t="shared" si="240"/>
        <v>-42</v>
      </c>
      <c r="BG323" s="40">
        <f t="shared" si="241"/>
        <v>-140</v>
      </c>
      <c r="BH323" s="40">
        <f t="shared" si="242"/>
        <v>40</v>
      </c>
      <c r="BL323" s="26">
        <f t="shared" si="205"/>
        <v>-6.5755973130157261E-3</v>
      </c>
      <c r="BM323" s="26">
        <f t="shared" si="206"/>
        <v>-2.2291704808085595</v>
      </c>
      <c r="BO323" s="238" t="str">
        <f t="shared" si="213"/>
        <v>154881.661891255i</v>
      </c>
      <c r="BP323" s="238" t="str">
        <f t="shared" si="214"/>
        <v>0.913289367655715-0.282395430834174i</v>
      </c>
      <c r="BQ323" s="238">
        <f t="shared" si="215"/>
        <v>-0.39127627093795742</v>
      </c>
      <c r="BR323" s="238">
        <f t="shared" si="216"/>
        <v>-17.181972899726233</v>
      </c>
    </row>
    <row r="324" spans="22:70" x14ac:dyDescent="0.3">
      <c r="V324" s="24">
        <v>4.2000000000000197</v>
      </c>
      <c r="W324" s="30">
        <f t="shared" si="217"/>
        <v>158489.3192461188</v>
      </c>
      <c r="X324" s="25">
        <f t="shared" si="207"/>
        <v>31.450501351730402</v>
      </c>
      <c r="Y324" s="26">
        <f t="shared" si="218"/>
        <v>-45.696884836798908</v>
      </c>
      <c r="Z324" s="26">
        <f t="shared" si="219"/>
        <v>-89.702641511740339</v>
      </c>
      <c r="AA324" s="26">
        <f t="shared" si="220"/>
        <v>0.80216213616040644</v>
      </c>
      <c r="AB324" s="26">
        <f t="shared" si="221"/>
        <v>-24.246958468215453</v>
      </c>
      <c r="AC324" s="26">
        <f t="shared" si="222"/>
        <v>2.083939989095185E-3</v>
      </c>
      <c r="AD324" s="26">
        <f t="shared" si="223"/>
        <v>1.2550346452873562</v>
      </c>
      <c r="AE324" s="26">
        <f t="shared" si="224"/>
        <v>-13.442137408919004</v>
      </c>
      <c r="AF324" s="26">
        <f t="shared" si="225"/>
        <v>-112.69456533466844</v>
      </c>
      <c r="AG324" s="26">
        <f t="shared" ref="AG324:AG387" si="243">DC_gain_comp</f>
        <v>64.037843837695164</v>
      </c>
      <c r="AH324" s="26">
        <f t="shared" si="226"/>
        <v>-144.31459219563519</v>
      </c>
      <c r="AI324" s="26">
        <f t="shared" si="227"/>
        <v>-89.999996513473079</v>
      </c>
      <c r="AJ324" s="26">
        <f t="shared" si="228"/>
        <v>51.917529013220914</v>
      </c>
      <c r="AK324" s="26">
        <f t="shared" si="229"/>
        <v>89.854706345597933</v>
      </c>
      <c r="AL324" s="27">
        <f t="shared" si="230"/>
        <v>-1.5476490820026981E-2</v>
      </c>
      <c r="AM324" s="26">
        <f t="shared" si="231"/>
        <v>-3.4193042460057499</v>
      </c>
      <c r="AN324" s="26">
        <f t="shared" ref="AN324:AN387" si="244">20*LOG(1/SQRT((W324/fp3p)^2+1))</f>
        <v>-2.8290920828581888E-2</v>
      </c>
      <c r="AO324" s="26">
        <f t="shared" ref="AO324:AO387" si="245">-180/PI()*ATAN(W324/fp3p)</f>
        <v>-4.6218754206540007</v>
      </c>
      <c r="AP324" s="26">
        <f t="shared" si="208"/>
        <v>-28.402986756367717</v>
      </c>
      <c r="AQ324" s="26">
        <f t="shared" si="209"/>
        <v>-8.186469834534897</v>
      </c>
      <c r="AR324" s="25">
        <f t="shared" ref="AR324:AR387" si="246">-20*LOG(GmPS*Rsns)</f>
        <v>18.562359853877492</v>
      </c>
      <c r="AS324" s="25">
        <f t="shared" ref="AS324:AS387" si="247">20*LOG(Vref/Vout)</f>
        <v>-26.843517049310353</v>
      </c>
      <c r="AT324" s="56">
        <f t="shared" si="210"/>
        <v>-41.84512416528672</v>
      </c>
      <c r="AU324" s="57">
        <f t="shared" si="232"/>
        <v>-120.88103516920333</v>
      </c>
      <c r="AV324" s="26">
        <f t="shared" si="233"/>
        <v>1.0908984098164708E-7</v>
      </c>
      <c r="AW324" s="26">
        <f t="shared" si="234"/>
        <v>9.0807690146712684E-3</v>
      </c>
      <c r="AX324" s="27">
        <f t="shared" si="235"/>
        <v>-1.0908984138742605E-7</v>
      </c>
      <c r="AY324" s="26">
        <f t="shared" si="236"/>
        <v>-9.0807690146712684E-3</v>
      </c>
      <c r="AZ324" s="28">
        <f t="shared" si="237"/>
        <v>-4.0577896843693468E-16</v>
      </c>
      <c r="BA324" s="29">
        <f t="shared" si="238"/>
        <v>0</v>
      </c>
      <c r="BB324" s="5">
        <f t="shared" si="211"/>
        <v>-42.260884046308782</v>
      </c>
      <c r="BC324" s="5">
        <f t="shared" si="212"/>
        <v>-140.72040428534891</v>
      </c>
      <c r="BD324" s="5">
        <f t="shared" si="239"/>
        <v>39.279595714651094</v>
      </c>
      <c r="BE324" s="41"/>
      <c r="BF324" s="40">
        <f t="shared" si="240"/>
        <v>-42</v>
      </c>
      <c r="BG324" s="40">
        <f t="shared" si="241"/>
        <v>-141</v>
      </c>
      <c r="BH324" s="40">
        <f t="shared" si="242"/>
        <v>39</v>
      </c>
      <c r="BL324" s="26">
        <f t="shared" ref="BL324:BL387" si="248">20*LOG(1/SQRT((W324/fp_comp2p)^2+1))</f>
        <v>-6.8852501393180119E-3</v>
      </c>
      <c r="BM324" s="26">
        <f t="shared" ref="BM324:BM387" si="249">-180/PI()*ATAN(W324/fp_comp2p)</f>
        <v>-2.2810403068890173</v>
      </c>
      <c r="BO324" s="238" t="str">
        <f t="shared" si="213"/>
        <v>158489.319246119i</v>
      </c>
      <c r="BP324" s="238" t="str">
        <f t="shared" si="214"/>
        <v>0.909569986221886-0.28780466529659i</v>
      </c>
      <c r="BQ324" s="238">
        <f t="shared" si="215"/>
        <v>-0.40887463088274212</v>
      </c>
      <c r="BR324" s="238">
        <f t="shared" si="216"/>
        <v>-17.558328809256558</v>
      </c>
    </row>
    <row r="325" spans="22:70" x14ac:dyDescent="0.3">
      <c r="V325" s="24">
        <v>4.2100000000000204</v>
      </c>
      <c r="W325" s="32">
        <f t="shared" si="217"/>
        <v>162181.00973590088</v>
      </c>
      <c r="X325" s="25">
        <f t="shared" ref="X325:X388" si="250">DC_gain_power</f>
        <v>31.450501351730402</v>
      </c>
      <c r="Y325" s="26">
        <f t="shared" si="218"/>
        <v>-45.896879572019856</v>
      </c>
      <c r="Z325" s="26">
        <f t="shared" si="219"/>
        <v>-89.709410099881609</v>
      </c>
      <c r="AA325" s="26">
        <f t="shared" si="220"/>
        <v>0.83654444467359323</v>
      </c>
      <c r="AB325" s="26">
        <f t="shared" si="221"/>
        <v>-24.744718030039127</v>
      </c>
      <c r="AC325" s="26">
        <f t="shared" si="222"/>
        <v>2.1821283852921625E-3</v>
      </c>
      <c r="AD325" s="26">
        <f t="shared" si="223"/>
        <v>1.2842584784444033</v>
      </c>
      <c r="AE325" s="26">
        <f t="shared" si="224"/>
        <v>-13.607651647230567</v>
      </c>
      <c r="AF325" s="26">
        <f t="shared" si="225"/>
        <v>-113.16986965147633</v>
      </c>
      <c r="AG325" s="26">
        <f t="shared" si="243"/>
        <v>64.037843837695164</v>
      </c>
      <c r="AH325" s="26">
        <f t="shared" si="226"/>
        <v>-144.5145921956352</v>
      </c>
      <c r="AI325" s="26">
        <f t="shared" si="227"/>
        <v>-89.999996592836126</v>
      </c>
      <c r="AJ325" s="26">
        <f t="shared" si="228"/>
        <v>52.117527756278079</v>
      </c>
      <c r="AK325" s="26">
        <f t="shared" si="229"/>
        <v>89.858013619251622</v>
      </c>
      <c r="AL325" s="27">
        <f t="shared" si="230"/>
        <v>-1.6204516264272564E-2</v>
      </c>
      <c r="AM325" s="26">
        <f t="shared" si="231"/>
        <v>-3.4987544694120203</v>
      </c>
      <c r="AN325" s="26">
        <f t="shared" si="244"/>
        <v>-2.9619694226468277E-2</v>
      </c>
      <c r="AO325" s="26">
        <f t="shared" si="245"/>
        <v>-4.729049973610163</v>
      </c>
      <c r="AP325" s="26">
        <f t="shared" ref="AP325:AP388" si="251">AG325+AH325+AJ325+AL325+AN325</f>
        <v>-28.405044812152703</v>
      </c>
      <c r="AQ325" s="26">
        <f t="shared" ref="AQ325:AQ388" si="252">AI325+AK325+AM325+AO325</f>
        <v>-8.3697874166066875</v>
      </c>
      <c r="AR325" s="25">
        <f t="shared" si="246"/>
        <v>18.562359853877492</v>
      </c>
      <c r="AS325" s="25">
        <f t="shared" si="247"/>
        <v>-26.843517049310353</v>
      </c>
      <c r="AT325" s="56">
        <f t="shared" ref="AT325:AT388" si="253">AE325+AP325</f>
        <v>-42.012696459383271</v>
      </c>
      <c r="AU325" s="57">
        <f t="shared" si="232"/>
        <v>-121.53965706808302</v>
      </c>
      <c r="AV325" s="26">
        <f t="shared" si="233"/>
        <v>1.1423108530056058E-7</v>
      </c>
      <c r="AW325" s="26">
        <f t="shared" si="234"/>
        <v>9.2922872935665476E-3</v>
      </c>
      <c r="AX325" s="27">
        <f t="shared" si="235"/>
        <v>-1.1423108487419745E-7</v>
      </c>
      <c r="AY325" s="26">
        <f t="shared" si="236"/>
        <v>-9.2922872935665476E-3</v>
      </c>
      <c r="AZ325" s="28">
        <f t="shared" si="237"/>
        <v>4.2636312636974526E-16</v>
      </c>
      <c r="BA325" s="29">
        <f t="shared" si="238"/>
        <v>0</v>
      </c>
      <c r="BB325" s="5">
        <f t="shared" ref="BB325:BB388" si="254">AT325+AZ325+BL325+BQ325</f>
        <v>-42.447132201082105</v>
      </c>
      <c r="BC325" s="5">
        <f t="shared" ref="BC325:BC388" si="255">AU325+BA325+BM325+BR325</f>
        <v>-141.81564335639649</v>
      </c>
      <c r="BD325" s="5">
        <f t="shared" si="239"/>
        <v>38.184356643603508</v>
      </c>
      <c r="BE325" s="31"/>
      <c r="BF325" s="40">
        <f t="shared" si="240"/>
        <v>-42</v>
      </c>
      <c r="BG325" s="40">
        <f t="shared" si="241"/>
        <v>-142</v>
      </c>
      <c r="BH325" s="40">
        <f t="shared" si="242"/>
        <v>38</v>
      </c>
      <c r="BL325" s="26">
        <f t="shared" si="248"/>
        <v>-7.2094727918600963E-3</v>
      </c>
      <c r="BM325" s="26">
        <f t="shared" si="249"/>
        <v>-2.3341144634020536</v>
      </c>
      <c r="BO325" s="238" t="str">
        <f t="shared" ref="BO325:BO388" si="256">COMPLEX(0,W325)</f>
        <v>162181.009735901i</v>
      </c>
      <c r="BP325" s="238" t="str">
        <f t="shared" ref="BP325:BP388" si="257">IMDIV(1,IMSUM(1,IMPRODUCT($BO$1,BO325),IMPRODUCT(IMPOWER(BO325,2),$BN$1)))</f>
        <v>0.905707420500515-0.29326664156135i</v>
      </c>
      <c r="BQ325" s="238">
        <f t="shared" ref="BQ325:BQ388" si="258">20*LOG(IMABS(BP325))</f>
        <v>-0.42722626890697446</v>
      </c>
      <c r="BR325" s="238">
        <f t="shared" ref="BR325:BR388" si="259">IMARGUMENT(BP325)*180/PI()</f>
        <v>-17.941871824911402</v>
      </c>
    </row>
    <row r="326" spans="22:70" x14ac:dyDescent="0.3">
      <c r="V326" s="24">
        <v>4.2200000000000202</v>
      </c>
      <c r="W326" s="32">
        <f t="shared" si="217"/>
        <v>165958.69074376384</v>
      </c>
      <c r="X326" s="25">
        <f t="shared" si="250"/>
        <v>31.450501351730402</v>
      </c>
      <c r="Y326" s="26">
        <f t="shared" si="218"/>
        <v>-46.096874544188907</v>
      </c>
      <c r="Z326" s="26">
        <f t="shared" si="219"/>
        <v>-89.716024623983941</v>
      </c>
      <c r="AA326" s="26">
        <f t="shared" si="220"/>
        <v>0.87225775949958895</v>
      </c>
      <c r="AB326" s="26">
        <f t="shared" si="221"/>
        <v>-25.249978121285881</v>
      </c>
      <c r="AC326" s="26">
        <f t="shared" si="222"/>
        <v>2.2849418787786726E-3</v>
      </c>
      <c r="AD326" s="26">
        <f t="shared" si="223"/>
        <v>1.3141623301636793</v>
      </c>
      <c r="AE326" s="26">
        <f t="shared" si="224"/>
        <v>-13.771830491080136</v>
      </c>
      <c r="AF326" s="26">
        <f t="shared" si="225"/>
        <v>-113.65184041510614</v>
      </c>
      <c r="AG326" s="26">
        <f t="shared" si="243"/>
        <v>64.037843837695164</v>
      </c>
      <c r="AH326" s="26">
        <f t="shared" si="226"/>
        <v>-144.71459219563516</v>
      </c>
      <c r="AI326" s="26">
        <f t="shared" si="227"/>
        <v>-89.999996670392648</v>
      </c>
      <c r="AJ326" s="26">
        <f t="shared" si="228"/>
        <v>52.317526555906618</v>
      </c>
      <c r="AK326" s="26">
        <f t="shared" si="229"/>
        <v>89.86124561108015</v>
      </c>
      <c r="AL326" s="27">
        <f t="shared" si="230"/>
        <v>-1.6966721708386222E-2</v>
      </c>
      <c r="AM326" s="26">
        <f t="shared" si="231"/>
        <v>-3.5800413799530157</v>
      </c>
      <c r="AN326" s="26">
        <f t="shared" si="244"/>
        <v>-3.1010655177501865E-2</v>
      </c>
      <c r="AO326" s="26">
        <f t="shared" si="245"/>
        <v>-4.8386866106658504</v>
      </c>
      <c r="AP326" s="26">
        <f t="shared" si="251"/>
        <v>-28.407199178919271</v>
      </c>
      <c r="AQ326" s="26">
        <f t="shared" si="252"/>
        <v>-8.5574790499313629</v>
      </c>
      <c r="AR326" s="25">
        <f t="shared" si="246"/>
        <v>18.562359853877492</v>
      </c>
      <c r="AS326" s="25">
        <f t="shared" si="247"/>
        <v>-26.843517049310353</v>
      </c>
      <c r="AT326" s="56">
        <f t="shared" si="253"/>
        <v>-42.179029669999409</v>
      </c>
      <c r="AU326" s="57">
        <f t="shared" si="232"/>
        <v>-122.2093194650375</v>
      </c>
      <c r="AV326" s="26">
        <f t="shared" si="233"/>
        <v>1.1961463231830854E-7</v>
      </c>
      <c r="AW326" s="26">
        <f t="shared" si="234"/>
        <v>9.508732465837097E-3</v>
      </c>
      <c r="AX326" s="27">
        <f t="shared" si="235"/>
        <v>-1.1961463203688386E-7</v>
      </c>
      <c r="AY326" s="26">
        <f t="shared" si="236"/>
        <v>-9.508732465837097E-3</v>
      </c>
      <c r="AZ326" s="28">
        <f t="shared" si="237"/>
        <v>2.8142468502199156E-16</v>
      </c>
      <c r="BA326" s="29">
        <f t="shared" si="238"/>
        <v>0</v>
      </c>
      <c r="BB326" s="5">
        <f t="shared" si="254"/>
        <v>-42.632938665522985</v>
      </c>
      <c r="BC326" s="5">
        <f t="shared" si="255"/>
        <v>-142.93041084126904</v>
      </c>
      <c r="BD326" s="5">
        <f t="shared" si="239"/>
        <v>37.069589158730963</v>
      </c>
      <c r="BE326" s="31"/>
      <c r="BF326" s="40">
        <f t="shared" si="240"/>
        <v>-43</v>
      </c>
      <c r="BG326" s="40">
        <f t="shared" si="241"/>
        <v>-143</v>
      </c>
      <c r="BH326" s="40">
        <f t="shared" si="242"/>
        <v>37</v>
      </c>
      <c r="BL326" s="26">
        <f t="shared" si="248"/>
        <v>-7.5489496464184406E-3</v>
      </c>
      <c r="BM326" s="26">
        <f t="shared" si="249"/>
        <v>-2.3884207264309794</v>
      </c>
      <c r="BO326" s="238" t="str">
        <f t="shared" si="256"/>
        <v>165958.690743764i</v>
      </c>
      <c r="BP326" s="238" t="str">
        <f t="shared" si="257"/>
        <v>0.901697576186033-0.29877846248031i</v>
      </c>
      <c r="BQ326" s="238">
        <f t="shared" si="258"/>
        <v>-0.44636004587715572</v>
      </c>
      <c r="BR326" s="238">
        <f t="shared" si="259"/>
        <v>-18.332670649800573</v>
      </c>
    </row>
    <row r="327" spans="22:70" x14ac:dyDescent="0.3">
      <c r="V327" s="24">
        <v>4.23000000000002</v>
      </c>
      <c r="W327" s="30">
        <f t="shared" si="217"/>
        <v>169824.36524618237</v>
      </c>
      <c r="X327" s="25">
        <f t="shared" si="250"/>
        <v>31.450501351730402</v>
      </c>
      <c r="Y327" s="26">
        <f t="shared" si="218"/>
        <v>-46.296869742642215</v>
      </c>
      <c r="Z327" s="26">
        <f t="shared" si="219"/>
        <v>-89.722488590449956</v>
      </c>
      <c r="AA327" s="26">
        <f t="shared" si="220"/>
        <v>0.90934206800579909</v>
      </c>
      <c r="AB327" s="26">
        <f t="shared" si="221"/>
        <v>-25.762692246432973</v>
      </c>
      <c r="AC327" s="26">
        <f t="shared" si="222"/>
        <v>2.3925982142569075E-3</v>
      </c>
      <c r="AD327" s="26">
        <f t="shared" si="223"/>
        <v>1.3447619906590895</v>
      </c>
      <c r="AE327" s="26">
        <f t="shared" si="224"/>
        <v>-13.934633724691757</v>
      </c>
      <c r="AF327" s="26">
        <f t="shared" si="225"/>
        <v>-114.14041884622384</v>
      </c>
      <c r="AG327" s="26">
        <f t="shared" si="243"/>
        <v>64.037843837695164</v>
      </c>
      <c r="AH327" s="26">
        <f t="shared" si="226"/>
        <v>-144.91459219563518</v>
      </c>
      <c r="AI327" s="26">
        <f t="shared" si="227"/>
        <v>-89.999996746183754</v>
      </c>
      <c r="AJ327" s="26">
        <f t="shared" si="228"/>
        <v>52.517525409560477</v>
      </c>
      <c r="AK327" s="26">
        <f t="shared" si="229"/>
        <v>89.864404034646086</v>
      </c>
      <c r="AL327" s="27">
        <f t="shared" si="230"/>
        <v>-1.7764705438864475E-2</v>
      </c>
      <c r="AM327" s="26">
        <f t="shared" si="231"/>
        <v>-3.6632067673855757</v>
      </c>
      <c r="AN327" s="26">
        <f t="shared" si="244"/>
        <v>-3.2466692770187031E-2</v>
      </c>
      <c r="AO327" s="26">
        <f t="shared" si="245"/>
        <v>-4.9508402493021455</v>
      </c>
      <c r="AP327" s="26">
        <f t="shared" si="251"/>
        <v>-28.409454346588589</v>
      </c>
      <c r="AQ327" s="26">
        <f t="shared" si="252"/>
        <v>-8.7496397282253895</v>
      </c>
      <c r="AR327" s="25">
        <f t="shared" si="246"/>
        <v>18.562359853877492</v>
      </c>
      <c r="AS327" s="25">
        <f t="shared" si="247"/>
        <v>-26.843517049310353</v>
      </c>
      <c r="AT327" s="56">
        <f t="shared" si="253"/>
        <v>-42.344088071280346</v>
      </c>
      <c r="AU327" s="57">
        <f t="shared" si="232"/>
        <v>-122.89005857444923</v>
      </c>
      <c r="AV327" s="26">
        <f t="shared" si="233"/>
        <v>1.252518958141699E-7</v>
      </c>
      <c r="AW327" s="26">
        <f t="shared" si="234"/>
        <v>9.7302192935535617E-3</v>
      </c>
      <c r="AX327" s="27">
        <f t="shared" si="235"/>
        <v>-1.2525189569166702E-7</v>
      </c>
      <c r="AY327" s="26">
        <f t="shared" si="236"/>
        <v>-9.7302192935535617E-3</v>
      </c>
      <c r="AZ327" s="28">
        <f t="shared" si="237"/>
        <v>1.2250288115048203E-16</v>
      </c>
      <c r="BA327" s="29">
        <f t="shared" si="238"/>
        <v>0</v>
      </c>
      <c r="BB327" s="5">
        <f t="shared" si="254"/>
        <v>-42.818298104318011</v>
      </c>
      <c r="BC327" s="5">
        <f t="shared" si="255"/>
        <v>-144.06483613446665</v>
      </c>
      <c r="BD327" s="5">
        <f t="shared" si="239"/>
        <v>35.935163865533355</v>
      </c>
      <c r="BE327" s="41"/>
      <c r="BF327" s="40">
        <f t="shared" si="240"/>
        <v>-43</v>
      </c>
      <c r="BG327" s="40">
        <f t="shared" si="241"/>
        <v>-144</v>
      </c>
      <c r="BH327" s="40">
        <f t="shared" si="242"/>
        <v>36</v>
      </c>
      <c r="BL327" s="26">
        <f t="shared" si="248"/>
        <v>-7.9043971131107608E-3</v>
      </c>
      <c r="BM327" s="26">
        <f t="shared" si="249"/>
        <v>-2.4439874993564796</v>
      </c>
      <c r="BO327" s="238" t="str">
        <f t="shared" si="256"/>
        <v>169824.365246182i</v>
      </c>
      <c r="BP327" s="238" t="str">
        <f t="shared" si="257"/>
        <v>0.89753636504049-0.304336981636226i</v>
      </c>
      <c r="BQ327" s="238">
        <f t="shared" si="258"/>
        <v>-0.46630563592455643</v>
      </c>
      <c r="BR327" s="238">
        <f t="shared" si="259"/>
        <v>-18.730790060660944</v>
      </c>
    </row>
    <row r="328" spans="22:70" x14ac:dyDescent="0.3">
      <c r="V328" s="24">
        <v>4.2400000000000198</v>
      </c>
      <c r="W328" s="32">
        <f t="shared" si="217"/>
        <v>173780.08287494563</v>
      </c>
      <c r="X328" s="25">
        <f t="shared" si="250"/>
        <v>31.450501351730402</v>
      </c>
      <c r="Y328" s="26">
        <f t="shared" si="218"/>
        <v>-46.496865157195757</v>
      </c>
      <c r="Z328" s="26">
        <f t="shared" si="219"/>
        <v>-89.728805425901655</v>
      </c>
      <c r="AA328" s="26">
        <f t="shared" si="220"/>
        <v>0.94783766752563237</v>
      </c>
      <c r="AB328" s="26">
        <f t="shared" si="221"/>
        <v>-26.282803745183831</v>
      </c>
      <c r="AC328" s="26">
        <f t="shared" si="222"/>
        <v>2.5053253762971502E-3</v>
      </c>
      <c r="AD328" s="26">
        <f t="shared" si="223"/>
        <v>1.3760736144132837</v>
      </c>
      <c r="AE328" s="26">
        <f t="shared" si="224"/>
        <v>-14.096020812563424</v>
      </c>
      <c r="AF328" s="26">
        <f t="shared" si="225"/>
        <v>-114.6355355566722</v>
      </c>
      <c r="AG328" s="26">
        <f t="shared" si="243"/>
        <v>64.037843837695164</v>
      </c>
      <c r="AH328" s="26">
        <f t="shared" si="226"/>
        <v>-145.11459219563517</v>
      </c>
      <c r="AI328" s="26">
        <f t="shared" si="227"/>
        <v>-89.999996820249663</v>
      </c>
      <c r="AJ328" s="26">
        <f t="shared" si="228"/>
        <v>52.717524314808131</v>
      </c>
      <c r="AK328" s="26">
        <f t="shared" si="229"/>
        <v>89.867490564510561</v>
      </c>
      <c r="AL328" s="27">
        <f t="shared" si="230"/>
        <v>-1.8600139862074649E-2</v>
      </c>
      <c r="AM328" s="26">
        <f t="shared" si="231"/>
        <v>-3.748293324551939</v>
      </c>
      <c r="AN328" s="26">
        <f t="shared" si="244"/>
        <v>-3.399082827144171E-2</v>
      </c>
      <c r="AO328" s="26">
        <f t="shared" si="245"/>
        <v>-5.0655669151202556</v>
      </c>
      <c r="AP328" s="26">
        <f t="shared" si="251"/>
        <v>-28.411815011265389</v>
      </c>
      <c r="AQ328" s="26">
        <f t="shared" si="252"/>
        <v>-8.9463664954112971</v>
      </c>
      <c r="AR328" s="25">
        <f t="shared" si="246"/>
        <v>18.562359853877492</v>
      </c>
      <c r="AS328" s="25">
        <f t="shared" si="247"/>
        <v>-26.843517049310353</v>
      </c>
      <c r="AT328" s="56">
        <f t="shared" si="253"/>
        <v>-42.507835823828813</v>
      </c>
      <c r="AU328" s="57">
        <f t="shared" si="232"/>
        <v>-123.58190205208349</v>
      </c>
      <c r="AV328" s="26">
        <f t="shared" si="233"/>
        <v>1.3115483344805543E-7</v>
      </c>
      <c r="AW328" s="26">
        <f t="shared" si="234"/>
        <v>9.9568652119372183E-3</v>
      </c>
      <c r="AX328" s="27">
        <f t="shared" si="235"/>
        <v>-1.3115483349980676E-7</v>
      </c>
      <c r="AY328" s="26">
        <f t="shared" si="236"/>
        <v>-9.9568652119372183E-3</v>
      </c>
      <c r="AZ328" s="28">
        <f t="shared" si="237"/>
        <v>-5.1751330797073598E-17</v>
      </c>
      <c r="BA328" s="29">
        <f t="shared" si="238"/>
        <v>0</v>
      </c>
      <c r="BB328" s="5">
        <f t="shared" si="254"/>
        <v>-43.003205912964354</v>
      </c>
      <c r="BC328" s="5">
        <f t="shared" si="255"/>
        <v>-145.21903645454603</v>
      </c>
      <c r="BD328" s="5">
        <f t="shared" si="239"/>
        <v>34.780963545453972</v>
      </c>
      <c r="BE328" s="31"/>
      <c r="BF328" s="40">
        <f t="shared" si="240"/>
        <v>-43</v>
      </c>
      <c r="BG328" s="40">
        <f t="shared" si="241"/>
        <v>-145</v>
      </c>
      <c r="BH328" s="40">
        <f t="shared" si="242"/>
        <v>35</v>
      </c>
      <c r="BL328" s="26">
        <f t="shared" si="248"/>
        <v>-8.2765651250502562E-3</v>
      </c>
      <c r="BM328" s="26">
        <f t="shared" si="249"/>
        <v>-2.5008438260691261</v>
      </c>
      <c r="BO328" s="238" t="str">
        <f t="shared" si="256"/>
        <v>173780.082874946i</v>
      </c>
      <c r="BP328" s="238" t="str">
        <f t="shared" si="257"/>
        <v>0.89321971747158-0.309938795003785i</v>
      </c>
      <c r="BQ328" s="238">
        <f t="shared" si="258"/>
        <v>-0.48709352401048672</v>
      </c>
      <c r="BR328" s="238">
        <f t="shared" si="259"/>
        <v>-19.136290576393399</v>
      </c>
    </row>
    <row r="329" spans="22:70" x14ac:dyDescent="0.3">
      <c r="V329" s="24">
        <v>4.2500000000000204</v>
      </c>
      <c r="W329" s="32">
        <f t="shared" si="217"/>
        <v>177827.94100390084</v>
      </c>
      <c r="X329" s="25">
        <f t="shared" si="250"/>
        <v>31.450501351730402</v>
      </c>
      <c r="Y329" s="26">
        <f t="shared" si="218"/>
        <v>-46.696860778123877</v>
      </c>
      <c r="Z329" s="26">
        <f t="shared" si="219"/>
        <v>-89.734978478994222</v>
      </c>
      <c r="AA329" s="26">
        <f t="shared" si="220"/>
        <v>0.98778509591899621</v>
      </c>
      <c r="AB329" s="26">
        <f t="shared" si="221"/>
        <v>-26.810245458261754</v>
      </c>
      <c r="AC329" s="26">
        <f t="shared" si="222"/>
        <v>2.6233620698095008E-3</v>
      </c>
      <c r="AD329" s="26">
        <f t="shared" si="223"/>
        <v>1.4081137284104537</v>
      </c>
      <c r="AE329" s="26">
        <f t="shared" si="224"/>
        <v>-14.255950968404671</v>
      </c>
      <c r="AF329" s="26">
        <f t="shared" si="225"/>
        <v>-115.13711020884551</v>
      </c>
      <c r="AG329" s="26">
        <f t="shared" si="243"/>
        <v>64.037843837695164</v>
      </c>
      <c r="AH329" s="26">
        <f t="shared" si="226"/>
        <v>-145.31459219563519</v>
      </c>
      <c r="AI329" s="26">
        <f t="shared" si="227"/>
        <v>-89.999996892629611</v>
      </c>
      <c r="AJ329" s="26">
        <f t="shared" si="228"/>
        <v>52.917523269327511</v>
      </c>
      <c r="AK329" s="26">
        <f t="shared" si="229"/>
        <v>89.870506837120885</v>
      </c>
      <c r="AL329" s="27">
        <f t="shared" si="230"/>
        <v>-1.947477488227629E-2</v>
      </c>
      <c r="AM329" s="26">
        <f t="shared" si="231"/>
        <v>-3.8353446634630739</v>
      </c>
      <c r="AN329" s="26">
        <f t="shared" si="244"/>
        <v>-3.5586220978587872E-2</v>
      </c>
      <c r="AO329" s="26">
        <f t="shared" si="245"/>
        <v>-5.1829237557612728</v>
      </c>
      <c r="AP329" s="26">
        <f t="shared" si="251"/>
        <v>-28.414286084473375</v>
      </c>
      <c r="AQ329" s="26">
        <f t="shared" si="252"/>
        <v>-9.147758474733072</v>
      </c>
      <c r="AR329" s="25">
        <f t="shared" si="246"/>
        <v>18.562359853877492</v>
      </c>
      <c r="AS329" s="25">
        <f t="shared" si="247"/>
        <v>-26.843517049310353</v>
      </c>
      <c r="AT329" s="56">
        <f t="shared" si="253"/>
        <v>-42.670237052878043</v>
      </c>
      <c r="AU329" s="57">
        <f t="shared" si="232"/>
        <v>-124.28486868357858</v>
      </c>
      <c r="AV329" s="26">
        <f t="shared" si="233"/>
        <v>1.3733597183301591E-7</v>
      </c>
      <c r="AW329" s="26">
        <f t="shared" si="234"/>
        <v>1.0188790391625634E-2</v>
      </c>
      <c r="AX329" s="27">
        <f t="shared" si="235"/>
        <v>-1.3733597207583334E-7</v>
      </c>
      <c r="AY329" s="26">
        <f t="shared" si="236"/>
        <v>-1.0188790391625634E-2</v>
      </c>
      <c r="AZ329" s="28">
        <f t="shared" si="237"/>
        <v>-2.4281742621195298E-16</v>
      </c>
      <c r="BA329" s="29">
        <f t="shared" si="238"/>
        <v>0</v>
      </c>
      <c r="BB329" s="5">
        <f t="shared" si="254"/>
        <v>-43.187658292465031</v>
      </c>
      <c r="BC329" s="5">
        <f t="shared" si="255"/>
        <v>-146.3931162039311</v>
      </c>
      <c r="BD329" s="5">
        <f t="shared" si="239"/>
        <v>33.6068837960689</v>
      </c>
      <c r="BE329" s="31"/>
      <c r="BF329" s="40">
        <f t="shared" si="240"/>
        <v>-43</v>
      </c>
      <c r="BG329" s="40">
        <f t="shared" si="241"/>
        <v>-146</v>
      </c>
      <c r="BH329" s="40">
        <f t="shared" si="242"/>
        <v>34</v>
      </c>
      <c r="BL329" s="26">
        <f t="shared" si="248"/>
        <v>-8.6662386951448199E-3</v>
      </c>
      <c r="BM329" s="26">
        <f t="shared" si="249"/>
        <v>-2.5590194043907619</v>
      </c>
      <c r="BO329" s="238" t="str">
        <f t="shared" si="256"/>
        <v>177827.941003901i</v>
      </c>
      <c r="BP329" s="238" t="str">
        <f t="shared" si="257"/>
        <v>0.888743596124738-0.315580233043632i</v>
      </c>
      <c r="BQ329" s="238">
        <f t="shared" si="258"/>
        <v>-0.50875500089184333</v>
      </c>
      <c r="BR329" s="238">
        <f t="shared" si="259"/>
        <v>-19.549228115961743</v>
      </c>
    </row>
    <row r="330" spans="22:70" x14ac:dyDescent="0.3">
      <c r="V330" s="24">
        <v>4.2600000000000202</v>
      </c>
      <c r="W330" s="30">
        <f t="shared" si="217"/>
        <v>181970.0858610071</v>
      </c>
      <c r="X330" s="25">
        <f t="shared" si="250"/>
        <v>31.450501351730402</v>
      </c>
      <c r="Y330" s="26">
        <f t="shared" si="218"/>
        <v>-46.896856596138576</v>
      </c>
      <c r="Z330" s="26">
        <f t="shared" si="219"/>
        <v>-89.74101102218853</v>
      </c>
      <c r="AA330" s="26">
        <f t="shared" si="220"/>
        <v>1.0292250571958161</v>
      </c>
      <c r="AB330" s="26">
        <f t="shared" si="221"/>
        <v>-27.344939412575751</v>
      </c>
      <c r="AC330" s="26">
        <f t="shared" si="222"/>
        <v>2.746958222932304E-3</v>
      </c>
      <c r="AD330" s="26">
        <f t="shared" si="223"/>
        <v>1.4408992405429033</v>
      </c>
      <c r="AE330" s="26">
        <f t="shared" si="224"/>
        <v>-14.414383228989426</v>
      </c>
      <c r="AF330" s="26">
        <f t="shared" si="225"/>
        <v>-115.64505119422138</v>
      </c>
      <c r="AG330" s="26">
        <f t="shared" si="243"/>
        <v>64.037843837695164</v>
      </c>
      <c r="AH330" s="26">
        <f t="shared" si="226"/>
        <v>-145.5145921956352</v>
      </c>
      <c r="AI330" s="26">
        <f t="shared" si="227"/>
        <v>-89.999996963362008</v>
      </c>
      <c r="AJ330" s="26">
        <f t="shared" si="228"/>
        <v>53.11752227090102</v>
      </c>
      <c r="AK330" s="26">
        <f t="shared" si="229"/>
        <v>89.873454451677773</v>
      </c>
      <c r="AL330" s="27">
        <f t="shared" si="230"/>
        <v>-2.0390441427852291E-2</v>
      </c>
      <c r="AM330" s="26">
        <f t="shared" si="231"/>
        <v>-3.9244053314117107</v>
      </c>
      <c r="AN330" s="26">
        <f t="shared" si="244"/>
        <v>-3.7256174311667681E-2</v>
      </c>
      <c r="AO330" s="26">
        <f t="shared" si="245"/>
        <v>-5.3029690543406964</v>
      </c>
      <c r="AP330" s="26">
        <f t="shared" si="251"/>
        <v>-28.416872702778541</v>
      </c>
      <c r="AQ330" s="26">
        <f t="shared" si="252"/>
        <v>-9.3539168974366422</v>
      </c>
      <c r="AR330" s="25">
        <f t="shared" si="246"/>
        <v>18.562359853877492</v>
      </c>
      <c r="AS330" s="25">
        <f t="shared" si="247"/>
        <v>-26.843517049310353</v>
      </c>
      <c r="AT330" s="56">
        <f t="shared" si="253"/>
        <v>-42.83125593176797</v>
      </c>
      <c r="AU330" s="57">
        <f t="shared" si="232"/>
        <v>-124.99896809165803</v>
      </c>
      <c r="AV330" s="26">
        <f t="shared" si="233"/>
        <v>1.4380841617851094E-7</v>
      </c>
      <c r="AW330" s="26">
        <f t="shared" si="234"/>
        <v>1.0426117802388521E-2</v>
      </c>
      <c r="AX330" s="27">
        <f t="shared" si="235"/>
        <v>-1.4380841663082807E-7</v>
      </c>
      <c r="AY330" s="26">
        <f t="shared" si="236"/>
        <v>-1.0426117802388521E-2</v>
      </c>
      <c r="AZ330" s="28">
        <f t="shared" si="237"/>
        <v>-4.5231712908101328E-16</v>
      </c>
      <c r="BA330" s="29">
        <f t="shared" si="238"/>
        <v>0</v>
      </c>
      <c r="BB330" s="5">
        <f t="shared" si="254"/>
        <v>-43.37165232659585</v>
      </c>
      <c r="BC330" s="5">
        <f t="shared" si="255"/>
        <v>-147.58716633764283</v>
      </c>
      <c r="BD330" s="5">
        <f t="shared" si="239"/>
        <v>32.412833662357173</v>
      </c>
      <c r="BE330" s="41"/>
      <c r="BF330" s="40">
        <f t="shared" si="240"/>
        <v>-43</v>
      </c>
      <c r="BG330" s="40">
        <f t="shared" si="241"/>
        <v>-148</v>
      </c>
      <c r="BH330" s="40">
        <f t="shared" si="242"/>
        <v>32</v>
      </c>
      <c r="BL330" s="26">
        <f t="shared" si="248"/>
        <v>-9.0742395440509601E-3</v>
      </c>
      <c r="BM330" s="26">
        <f t="shared" si="249"/>
        <v>-2.6185445997025756</v>
      </c>
      <c r="BO330" s="238" t="str">
        <f t="shared" si="256"/>
        <v>181970.085861007i</v>
      </c>
      <c r="BP330" s="238" t="str">
        <f t="shared" si="257"/>
        <v>0.884104010505613-0.321257353323078i</v>
      </c>
      <c r="BQ330" s="238">
        <f t="shared" si="258"/>
        <v>-0.53132215528383442</v>
      </c>
      <c r="BR330" s="238">
        <f t="shared" si="259"/>
        <v>-19.969653646282211</v>
      </c>
    </row>
    <row r="331" spans="22:70" x14ac:dyDescent="0.3">
      <c r="V331" s="24">
        <v>4.27000000000002</v>
      </c>
      <c r="W331" s="32">
        <f t="shared" si="217"/>
        <v>186208.71366629537</v>
      </c>
      <c r="X331" s="25">
        <f t="shared" si="250"/>
        <v>31.450501351730402</v>
      </c>
      <c r="Y331" s="26">
        <f t="shared" si="218"/>
        <v>-47.096852602369836</v>
      </c>
      <c r="Z331" s="26">
        <f t="shared" si="219"/>
        <v>-89.74690625348353</v>
      </c>
      <c r="AA331" s="26">
        <f t="shared" si="220"/>
        <v>1.0721983422711514</v>
      </c>
      <c r="AB331" s="26">
        <f t="shared" si="221"/>
        <v>-27.886796528814934</v>
      </c>
      <c r="AC331" s="26">
        <f t="shared" si="222"/>
        <v>2.8763755134134277E-3</v>
      </c>
      <c r="AD331" s="26">
        <f t="shared" si="223"/>
        <v>1.4744474481942118</v>
      </c>
      <c r="AE331" s="26">
        <f t="shared" si="224"/>
        <v>-14.571276532854869</v>
      </c>
      <c r="AF331" s="26">
        <f t="shared" si="225"/>
        <v>-116.15925533410424</v>
      </c>
      <c r="AG331" s="26">
        <f t="shared" si="243"/>
        <v>64.037843837695164</v>
      </c>
      <c r="AH331" s="26">
        <f t="shared" si="226"/>
        <v>-145.71459219563516</v>
      </c>
      <c r="AI331" s="26">
        <f t="shared" si="227"/>
        <v>-89.999997032484316</v>
      </c>
      <c r="AJ331" s="26">
        <f t="shared" si="228"/>
        <v>53.3175213174109</v>
      </c>
      <c r="AK331" s="26">
        <f t="shared" si="229"/>
        <v>89.876334970983066</v>
      </c>
      <c r="AL331" s="27">
        <f t="shared" si="230"/>
        <v>-2.1349055131760272E-2</v>
      </c>
      <c r="AM331" s="26">
        <f t="shared" si="231"/>
        <v>-4.015520827092355</v>
      </c>
      <c r="AN331" s="26">
        <f t="shared" si="244"/>
        <v>-3.900414215417209E-2</v>
      </c>
      <c r="AO331" s="26">
        <f t="shared" si="245"/>
        <v>-5.4257622423335938</v>
      </c>
      <c r="AP331" s="26">
        <f t="shared" si="251"/>
        <v>-28.419580237815033</v>
      </c>
      <c r="AQ331" s="26">
        <f t="shared" si="252"/>
        <v>-9.5649451309271996</v>
      </c>
      <c r="AR331" s="25">
        <f t="shared" si="246"/>
        <v>18.562359853877492</v>
      </c>
      <c r="AS331" s="25">
        <f t="shared" si="247"/>
        <v>-26.843517049310353</v>
      </c>
      <c r="AT331" s="56">
        <f t="shared" si="253"/>
        <v>-42.9908567706699</v>
      </c>
      <c r="AU331" s="57">
        <f t="shared" si="232"/>
        <v>-125.72420046503144</v>
      </c>
      <c r="AV331" s="26">
        <f t="shared" si="233"/>
        <v>1.5058589850677491E-7</v>
      </c>
      <c r="AW331" s="26">
        <f t="shared" si="234"/>
        <v>1.0668973278327866E-2</v>
      </c>
      <c r="AX331" s="27">
        <f t="shared" si="235"/>
        <v>-1.5058589822447651E-7</v>
      </c>
      <c r="AY331" s="26">
        <f t="shared" si="236"/>
        <v>-1.0668973278327866E-2</v>
      </c>
      <c r="AZ331" s="28">
        <f t="shared" si="237"/>
        <v>2.8229839950708437E-16</v>
      </c>
      <c r="BA331" s="29">
        <f t="shared" si="238"/>
        <v>0</v>
      </c>
      <c r="BB331" s="5">
        <f t="shared" si="254"/>
        <v>-43.555186061486346</v>
      </c>
      <c r="BC331" s="5">
        <f t="shared" si="255"/>
        <v>-148.8012637446671</v>
      </c>
      <c r="BD331" s="5">
        <f t="shared" si="239"/>
        <v>31.198736255332904</v>
      </c>
      <c r="BE331" s="31"/>
      <c r="BF331" s="40">
        <f t="shared" si="240"/>
        <v>-44</v>
      </c>
      <c r="BG331" s="40">
        <f t="shared" si="241"/>
        <v>-149</v>
      </c>
      <c r="BH331" s="40">
        <f t="shared" si="242"/>
        <v>31</v>
      </c>
      <c r="BL331" s="26">
        <f t="shared" si="248"/>
        <v>-9.5014278024197953E-3</v>
      </c>
      <c r="BM331" s="26">
        <f t="shared" si="249"/>
        <v>-2.6794504587773509</v>
      </c>
      <c r="BO331" s="238" t="str">
        <f t="shared" si="256"/>
        <v>186208.713666295i</v>
      </c>
      <c r="BP331" s="238" t="str">
        <f t="shared" si="257"/>
        <v>0.879297032642296-0.326965933763499i</v>
      </c>
      <c r="BQ331" s="238">
        <f t="shared" si="258"/>
        <v>-0.55482786301402565</v>
      </c>
      <c r="BR331" s="238">
        <f t="shared" si="259"/>
        <v>-20.397612820858299</v>
      </c>
    </row>
    <row r="332" spans="22:70" x14ac:dyDescent="0.3">
      <c r="V332" s="24">
        <v>4.2800000000000198</v>
      </c>
      <c r="W332" s="32">
        <f t="shared" si="217"/>
        <v>190546.07179633353</v>
      </c>
      <c r="X332" s="25">
        <f t="shared" si="250"/>
        <v>31.450501351730402</v>
      </c>
      <c r="Y332" s="26">
        <f t="shared" si="218"/>
        <v>-47.296848788346892</v>
      </c>
      <c r="Z332" s="26">
        <f t="shared" si="219"/>
        <v>-89.752667298109316</v>
      </c>
      <c r="AA332" s="26">
        <f t="shared" si="220"/>
        <v>1.1167457449638643</v>
      </c>
      <c r="AB332" s="26">
        <f t="shared" si="221"/>
        <v>-28.435716354594589</v>
      </c>
      <c r="AC332" s="26">
        <f t="shared" si="222"/>
        <v>3.011887919539445E-3</v>
      </c>
      <c r="AD332" s="26">
        <f t="shared" si="223"/>
        <v>1.5087760470016987</v>
      </c>
      <c r="AE332" s="26">
        <f t="shared" si="224"/>
        <v>-14.726589803733086</v>
      </c>
      <c r="AF332" s="26">
        <f t="shared" si="225"/>
        <v>-116.6796076057022</v>
      </c>
      <c r="AG332" s="26">
        <f t="shared" si="243"/>
        <v>64.037843837695164</v>
      </c>
      <c r="AH332" s="26">
        <f t="shared" si="226"/>
        <v>-145.91459219563515</v>
      </c>
      <c r="AI332" s="26">
        <f t="shared" si="227"/>
        <v>-89.999997100033227</v>
      </c>
      <c r="AJ332" s="26">
        <f t="shared" si="228"/>
        <v>53.517520406834713</v>
      </c>
      <c r="AK332" s="26">
        <f t="shared" si="229"/>
        <v>89.879149922267942</v>
      </c>
      <c r="AL332" s="27">
        <f t="shared" si="230"/>
        <v>-2.2352620172337502E-2</v>
      </c>
      <c r="AM332" s="26">
        <f t="shared" si="231"/>
        <v>-4.1087376167032579</v>
      </c>
      <c r="AN332" s="26">
        <f t="shared" si="244"/>
        <v>-4.0833735450293E-2</v>
      </c>
      <c r="AO332" s="26">
        <f t="shared" si="245"/>
        <v>-5.5513639118412303</v>
      </c>
      <c r="AP332" s="26">
        <f t="shared" si="251"/>
        <v>-28.422414306727905</v>
      </c>
      <c r="AQ332" s="26">
        <f t="shared" si="252"/>
        <v>-9.780948706309772</v>
      </c>
      <c r="AR332" s="25">
        <f t="shared" si="246"/>
        <v>18.562359853877492</v>
      </c>
      <c r="AS332" s="25">
        <f t="shared" si="247"/>
        <v>-26.843517049310353</v>
      </c>
      <c r="AT332" s="56">
        <f t="shared" si="253"/>
        <v>-43.149004110460993</v>
      </c>
      <c r="AU332" s="57">
        <f t="shared" si="232"/>
        <v>-126.46055631201197</v>
      </c>
      <c r="AV332" s="26">
        <f t="shared" si="233"/>
        <v>1.5768279308204934E-7</v>
      </c>
      <c r="AW332" s="26">
        <f t="shared" si="234"/>
        <v>1.09174855845967E-2</v>
      </c>
      <c r="AX332" s="27">
        <f t="shared" si="235"/>
        <v>-1.57682793051625E-7</v>
      </c>
      <c r="AY332" s="26">
        <f t="shared" si="236"/>
        <v>-1.09174855845967E-2</v>
      </c>
      <c r="AZ332" s="28">
        <f t="shared" si="237"/>
        <v>3.0424338204410799E-17</v>
      </c>
      <c r="BA332" s="29">
        <f t="shared" si="238"/>
        <v>0</v>
      </c>
      <c r="BB332" s="5">
        <f t="shared" si="254"/>
        <v>-43.738258587212634</v>
      </c>
      <c r="BC332" s="5">
        <f t="shared" si="255"/>
        <v>-150.03547064587738</v>
      </c>
      <c r="BD332" s="5">
        <f t="shared" si="239"/>
        <v>29.964529354122618</v>
      </c>
      <c r="BE332" s="31"/>
      <c r="BF332" s="40">
        <f t="shared" si="240"/>
        <v>-44</v>
      </c>
      <c r="BG332" s="40">
        <f t="shared" si="241"/>
        <v>-150</v>
      </c>
      <c r="BH332" s="40">
        <f t="shared" si="242"/>
        <v>30</v>
      </c>
      <c r="BL332" s="26">
        <f t="shared" si="248"/>
        <v>-9.9487037907249332E-3</v>
      </c>
      <c r="BM332" s="26">
        <f t="shared" si="249"/>
        <v>-2.7417687238126507</v>
      </c>
      <c r="BO332" s="238" t="str">
        <f t="shared" si="256"/>
        <v>190546.071796334i</v>
      </c>
      <c r="BP332" s="238" t="str">
        <f t="shared" si="257"/>
        <v>0.874318813788667-0.332701466620503i</v>
      </c>
      <c r="BQ332" s="238">
        <f t="shared" si="258"/>
        <v>-0.57930577296091545</v>
      </c>
      <c r="BR332" s="238">
        <f t="shared" si="259"/>
        <v>-20.833145610052746</v>
      </c>
    </row>
    <row r="333" spans="22:70" x14ac:dyDescent="0.3">
      <c r="V333" s="24">
        <v>4.2900000000000196</v>
      </c>
      <c r="W333" s="30">
        <f t="shared" si="217"/>
        <v>194984.45997581352</v>
      </c>
      <c r="X333" s="25">
        <f t="shared" si="250"/>
        <v>31.450501351730402</v>
      </c>
      <c r="Y333" s="26">
        <f t="shared" si="218"/>
        <v>-47.496845145980124</v>
      </c>
      <c r="Z333" s="26">
        <f t="shared" si="219"/>
        <v>-89.758297210181809</v>
      </c>
      <c r="AA333" s="26">
        <f t="shared" si="220"/>
        <v>1.1629079733969403</v>
      </c>
      <c r="AB333" s="26">
        <f t="shared" si="221"/>
        <v>-28.991586826318624</v>
      </c>
      <c r="AC333" s="26">
        <f t="shared" si="222"/>
        <v>3.1537822967621356E-3</v>
      </c>
      <c r="AD333" s="26">
        <f t="shared" si="223"/>
        <v>1.5439031398009009</v>
      </c>
      <c r="AE333" s="26">
        <f t="shared" si="224"/>
        <v>-14.88028203855602</v>
      </c>
      <c r="AF333" s="26">
        <f t="shared" si="225"/>
        <v>-117.20598089669953</v>
      </c>
      <c r="AG333" s="26">
        <f t="shared" si="243"/>
        <v>64.037843837695164</v>
      </c>
      <c r="AH333" s="26">
        <f t="shared" si="226"/>
        <v>-146.11459219563517</v>
      </c>
      <c r="AI333" s="26">
        <f t="shared" si="227"/>
        <v>-89.999997166044537</v>
      </c>
      <c r="AJ333" s="26">
        <f t="shared" si="228"/>
        <v>53.717519537241031</v>
      </c>
      <c r="AK333" s="26">
        <f t="shared" si="229"/>
        <v>89.881900798002448</v>
      </c>
      <c r="AL333" s="27">
        <f t="shared" si="230"/>
        <v>-2.3403233280746727E-2</v>
      </c>
      <c r="AM333" s="26">
        <f t="shared" si="231"/>
        <v>-4.2041031500031689</v>
      </c>
      <c r="AN333" s="26">
        <f t="shared" si="244"/>
        <v>-4.2748729066871355E-2</v>
      </c>
      <c r="AO333" s="26">
        <f t="shared" si="245"/>
        <v>-5.6798358271651601</v>
      </c>
      <c r="AP333" s="26">
        <f t="shared" si="251"/>
        <v>-28.425380783046592</v>
      </c>
      <c r="AQ333" s="26">
        <f t="shared" si="252"/>
        <v>-10.002035345210418</v>
      </c>
      <c r="AR333" s="25">
        <f t="shared" si="246"/>
        <v>18.562359853877492</v>
      </c>
      <c r="AS333" s="25">
        <f t="shared" si="247"/>
        <v>-26.843517049310353</v>
      </c>
      <c r="AT333" s="56">
        <f t="shared" si="253"/>
        <v>-43.30566282160261</v>
      </c>
      <c r="AU333" s="57">
        <f t="shared" si="232"/>
        <v>-127.20801624190995</v>
      </c>
      <c r="AV333" s="26">
        <f t="shared" si="233"/>
        <v>1.6511415305501802E-7</v>
      </c>
      <c r="AW333" s="26">
        <f t="shared" si="234"/>
        <v>1.1171786485671811E-2</v>
      </c>
      <c r="AX333" s="27">
        <f t="shared" si="235"/>
        <v>-1.6511415330076806E-7</v>
      </c>
      <c r="AY333" s="26">
        <f t="shared" si="236"/>
        <v>-1.1171786485671811E-2</v>
      </c>
      <c r="AZ333" s="28">
        <f t="shared" si="237"/>
        <v>-2.4575003956380458E-16</v>
      </c>
      <c r="BA333" s="29">
        <f t="shared" si="238"/>
        <v>0</v>
      </c>
      <c r="BB333" s="5">
        <f t="shared" si="254"/>
        <v>-43.920870121053206</v>
      </c>
      <c r="BC333" s="5">
        <f t="shared" si="255"/>
        <v>-151.28983401259998</v>
      </c>
      <c r="BD333" s="5">
        <f t="shared" si="239"/>
        <v>28.710165987400018</v>
      </c>
      <c r="BE333" s="41"/>
      <c r="BF333" s="40">
        <f t="shared" si="240"/>
        <v>-44</v>
      </c>
      <c r="BG333" s="40">
        <f t="shared" si="241"/>
        <v>-151</v>
      </c>
      <c r="BH333" s="40">
        <f t="shared" si="242"/>
        <v>29</v>
      </c>
      <c r="BL333" s="26">
        <f t="shared" si="248"/>
        <v>-1.0417009880033341E-2</v>
      </c>
      <c r="BM333" s="26">
        <f t="shared" si="249"/>
        <v>-2.8055318466611237</v>
      </c>
      <c r="BO333" s="238" t="str">
        <f t="shared" si="256"/>
        <v>194984.459975814i</v>
      </c>
      <c r="BP333" s="238" t="str">
        <f t="shared" si="257"/>
        <v>0.869165602161254-0.338459153308549i</v>
      </c>
      <c r="BQ333" s="238">
        <f t="shared" si="258"/>
        <v>-0.6047902895705608</v>
      </c>
      <c r="BR333" s="238">
        <f t="shared" si="259"/>
        <v>-21.276285924028908</v>
      </c>
    </row>
    <row r="334" spans="22:70" x14ac:dyDescent="0.3">
      <c r="V334" s="24">
        <v>4.3000000000000203</v>
      </c>
      <c r="W334" s="32">
        <f t="shared" si="217"/>
        <v>199526.2314968975</v>
      </c>
      <c r="X334" s="25">
        <f t="shared" si="250"/>
        <v>31.450501351730402</v>
      </c>
      <c r="Y334" s="26">
        <f t="shared" si="218"/>
        <v>-47.696841667544028</v>
      </c>
      <c r="Z334" s="26">
        <f t="shared" si="219"/>
        <v>-89.763798974319741</v>
      </c>
      <c r="AA334" s="26">
        <f t="shared" si="220"/>
        <v>1.2107255570062241</v>
      </c>
      <c r="AB334" s="26">
        <f t="shared" si="221"/>
        <v>-29.55428406293511</v>
      </c>
      <c r="AC334" s="26">
        <f t="shared" si="222"/>
        <v>3.3023589812196611E-3</v>
      </c>
      <c r="AD334" s="26">
        <f t="shared" si="223"/>
        <v>1.5798472457547774</v>
      </c>
      <c r="AE334" s="26">
        <f t="shared" si="224"/>
        <v>-15.032312399826182</v>
      </c>
      <c r="AF334" s="26">
        <f t="shared" si="225"/>
        <v>-117.73823579150007</v>
      </c>
      <c r="AG334" s="26">
        <f t="shared" si="243"/>
        <v>64.037843837695164</v>
      </c>
      <c r="AH334" s="26">
        <f t="shared" si="226"/>
        <v>-146.31459219563516</v>
      </c>
      <c r="AI334" s="26">
        <f t="shared" si="227"/>
        <v>-89.999997230553234</v>
      </c>
      <c r="AJ334" s="26">
        <f t="shared" si="228"/>
        <v>53.917518706785373</v>
      </c>
      <c r="AK334" s="26">
        <f t="shared" si="229"/>
        <v>89.884589056686522</v>
      </c>
      <c r="AL334" s="27">
        <f t="shared" si="230"/>
        <v>-2.4503087921613865E-2</v>
      </c>
      <c r="AM334" s="26">
        <f t="shared" si="231"/>
        <v>-4.3016658762934794</v>
      </c>
      <c r="AN334" s="26">
        <f t="shared" si="244"/>
        <v>-4.4753068928336318E-2</v>
      </c>
      <c r="AO334" s="26">
        <f t="shared" si="245"/>
        <v>-5.8112409356096455</v>
      </c>
      <c r="AP334" s="26">
        <f t="shared" si="251"/>
        <v>-28.42848580800457</v>
      </c>
      <c r="AQ334" s="26">
        <f t="shared" si="252"/>
        <v>-10.228314985769837</v>
      </c>
      <c r="AR334" s="25">
        <f t="shared" si="246"/>
        <v>18.562359853877492</v>
      </c>
      <c r="AS334" s="25">
        <f t="shared" si="247"/>
        <v>-26.843517049310353</v>
      </c>
      <c r="AT334" s="56">
        <f t="shared" si="253"/>
        <v>-43.460798207830749</v>
      </c>
      <c r="AU334" s="57">
        <f t="shared" si="232"/>
        <v>-127.96655077726992</v>
      </c>
      <c r="AV334" s="26">
        <f t="shared" si="233"/>
        <v>1.7289574324993188E-7</v>
      </c>
      <c r="AW334" s="26">
        <f t="shared" si="234"/>
        <v>1.1432010815216945E-2</v>
      </c>
      <c r="AX334" s="27">
        <f t="shared" si="235"/>
        <v>-1.7289574283417367E-7</v>
      </c>
      <c r="AY334" s="26">
        <f t="shared" si="236"/>
        <v>-1.1432010815216945E-2</v>
      </c>
      <c r="AZ334" s="28">
        <f t="shared" si="237"/>
        <v>4.1575820769567241E-16</v>
      </c>
      <c r="BA334" s="29">
        <f t="shared" si="238"/>
        <v>0</v>
      </c>
      <c r="BB334" s="5">
        <f t="shared" si="254"/>
        <v>-44.103022092015912</v>
      </c>
      <c r="BC334" s="5">
        <f t="shared" si="255"/>
        <v>-152.56438501007051</v>
      </c>
      <c r="BD334" s="5">
        <f t="shared" si="239"/>
        <v>27.435614989929491</v>
      </c>
      <c r="BE334" s="31"/>
      <c r="BF334" s="40">
        <f t="shared" si="240"/>
        <v>-44</v>
      </c>
      <c r="BG334" s="40">
        <f t="shared" si="241"/>
        <v>-153</v>
      </c>
      <c r="BH334" s="40">
        <f t="shared" si="242"/>
        <v>27</v>
      </c>
      <c r="BL334" s="26">
        <f t="shared" si="248"/>
        <v>-1.090733243733018E-2</v>
      </c>
      <c r="BM334" s="26">
        <f t="shared" si="249"/>
        <v>-2.8707730032535421</v>
      </c>
      <c r="BO334" s="238" t="str">
        <f t="shared" si="256"/>
        <v>199526.231496897i</v>
      </c>
      <c r="BP334" s="238" t="str">
        <f t="shared" si="257"/>
        <v>0.863833761691816-0.344233900186797i</v>
      </c>
      <c r="BQ334" s="238">
        <f t="shared" si="258"/>
        <v>-0.63131655174783718</v>
      </c>
      <c r="BR334" s="238">
        <f t="shared" si="259"/>
        <v>-21.727061229547047</v>
      </c>
    </row>
    <row r="335" spans="22:70" x14ac:dyDescent="0.3">
      <c r="V335" s="24">
        <v>4.31000000000002</v>
      </c>
      <c r="W335" s="32">
        <f t="shared" si="217"/>
        <v>204173.79446696263</v>
      </c>
      <c r="X335" s="25">
        <f t="shared" si="250"/>
        <v>31.450501351730402</v>
      </c>
      <c r="Y335" s="26">
        <f t="shared" si="218"/>
        <v>-47.896838345660726</v>
      </c>
      <c r="Z335" s="26">
        <f t="shared" si="219"/>
        <v>-89.76917550722527</v>
      </c>
      <c r="AA335" s="26">
        <f t="shared" si="220"/>
        <v>1.2602387494147393</v>
      </c>
      <c r="AB335" s="26">
        <f t="shared" si="221"/>
        <v>-30.123672194738564</v>
      </c>
      <c r="AC335" s="26">
        <f t="shared" si="222"/>
        <v>3.4579324213434843E-3</v>
      </c>
      <c r="AD335" s="26">
        <f t="shared" si="223"/>
        <v>1.6166273096702037</v>
      </c>
      <c r="AE335" s="26">
        <f t="shared" si="224"/>
        <v>-15.182640312094241</v>
      </c>
      <c r="AF335" s="26">
        <f t="shared" si="225"/>
        <v>-118.27622039229362</v>
      </c>
      <c r="AG335" s="26">
        <f t="shared" si="243"/>
        <v>64.037843837695164</v>
      </c>
      <c r="AH335" s="26">
        <f t="shared" si="226"/>
        <v>-146.51459219563517</v>
      </c>
      <c r="AI335" s="26">
        <f t="shared" si="227"/>
        <v>-89.999997293593523</v>
      </c>
      <c r="AJ335" s="26">
        <f t="shared" si="228"/>
        <v>54.117517913706202</v>
      </c>
      <c r="AK335" s="26">
        <f t="shared" si="229"/>
        <v>89.887216123623176</v>
      </c>
      <c r="AL335" s="27">
        <f t="shared" si="230"/>
        <v>-2.5654478653513325E-2</v>
      </c>
      <c r="AM335" s="26">
        <f t="shared" si="231"/>
        <v>-4.4014752602934699</v>
      </c>
      <c r="AN335" s="26">
        <f t="shared" si="244"/>
        <v>-4.6850879432773225E-2</v>
      </c>
      <c r="AO335" s="26">
        <f t="shared" si="245"/>
        <v>-5.9456433774273236</v>
      </c>
      <c r="AP335" s="26">
        <f t="shared" si="251"/>
        <v>-28.431735802320098</v>
      </c>
      <c r="AQ335" s="26">
        <f t="shared" si="252"/>
        <v>-10.459899807691141</v>
      </c>
      <c r="AR335" s="25">
        <f t="shared" si="246"/>
        <v>18.562359853877492</v>
      </c>
      <c r="AS335" s="25">
        <f t="shared" si="247"/>
        <v>-26.843517049310353</v>
      </c>
      <c r="AT335" s="56">
        <f t="shared" si="253"/>
        <v>-43.614376114414341</v>
      </c>
      <c r="AU335" s="57">
        <f t="shared" si="232"/>
        <v>-128.73612019998475</v>
      </c>
      <c r="AV335" s="26">
        <f t="shared" si="233"/>
        <v>1.8104406909442316E-7</v>
      </c>
      <c r="AW335" s="26">
        <f t="shared" si="234"/>
        <v>1.1698296547573091E-2</v>
      </c>
      <c r="AX335" s="27">
        <f t="shared" si="235"/>
        <v>-1.810440690106997E-7</v>
      </c>
      <c r="AY335" s="26">
        <f t="shared" si="236"/>
        <v>-1.1698296547573091E-2</v>
      </c>
      <c r="AZ335" s="28">
        <f t="shared" si="237"/>
        <v>8.372346289391402E-17</v>
      </c>
      <c r="BA335" s="29">
        <f t="shared" si="238"/>
        <v>0</v>
      </c>
      <c r="BB335" s="5">
        <f t="shared" si="254"/>
        <v>-44.28471722619615</v>
      </c>
      <c r="BC335" s="5">
        <f t="shared" si="255"/>
        <v>-153.85913847014686</v>
      </c>
      <c r="BD335" s="5">
        <f t="shared" si="239"/>
        <v>26.14086152985314</v>
      </c>
      <c r="BE335" s="31"/>
      <c r="BF335" s="40">
        <f t="shared" si="240"/>
        <v>-44</v>
      </c>
      <c r="BG335" s="40">
        <f t="shared" si="241"/>
        <v>-154</v>
      </c>
      <c r="BH335" s="40">
        <f t="shared" si="242"/>
        <v>26</v>
      </c>
      <c r="BL335" s="26">
        <f t="shared" si="248"/>
        <v>-1.142070385897679E-2</v>
      </c>
      <c r="BM335" s="26">
        <f t="shared" si="249"/>
        <v>-2.9375261082092643</v>
      </c>
      <c r="BO335" s="238" t="str">
        <f t="shared" si="256"/>
        <v>204173.794466963i</v>
      </c>
      <c r="BP335" s="238" t="str">
        <f t="shared" si="257"/>
        <v>0.858319791766788-0.350020315427293i</v>
      </c>
      <c r="BQ335" s="238">
        <f t="shared" si="258"/>
        <v>-0.65892040792283524</v>
      </c>
      <c r="BR335" s="238">
        <f t="shared" si="259"/>
        <v>-22.185492161952851</v>
      </c>
    </row>
    <row r="336" spans="22:70" x14ac:dyDescent="0.3">
      <c r="V336" s="24">
        <v>4.3200000000000198</v>
      </c>
      <c r="W336" s="30">
        <f t="shared" si="217"/>
        <v>208929.61308541353</v>
      </c>
      <c r="X336" s="25">
        <f t="shared" si="250"/>
        <v>31.450501351730402</v>
      </c>
      <c r="Y336" s="26">
        <f t="shared" si="218"/>
        <v>-48.096835173284418</v>
      </c>
      <c r="Z336" s="26">
        <f t="shared" si="219"/>
        <v>-89.774429659228304</v>
      </c>
      <c r="AA336" s="26">
        <f t="shared" si="220"/>
        <v>1.3114874274818831</v>
      </c>
      <c r="AB336" s="26">
        <f t="shared" si="221"/>
        <v>-30.699603230316871</v>
      </c>
      <c r="AC336" s="26">
        <f t="shared" si="222"/>
        <v>3.6208318389090994E-3</v>
      </c>
      <c r="AD336" s="26">
        <f t="shared" si="223"/>
        <v>1.6542627115043864</v>
      </c>
      <c r="AE336" s="26">
        <f t="shared" si="224"/>
        <v>-15.331225562233225</v>
      </c>
      <c r="AF336" s="26">
        <f t="shared" si="225"/>
        <v>-118.81977017804078</v>
      </c>
      <c r="AG336" s="26">
        <f t="shared" si="243"/>
        <v>64.037843837695164</v>
      </c>
      <c r="AH336" s="26">
        <f t="shared" si="226"/>
        <v>-146.71459219563516</v>
      </c>
      <c r="AI336" s="26">
        <f t="shared" si="227"/>
        <v>-89.999997355198857</v>
      </c>
      <c r="AJ336" s="26">
        <f t="shared" si="228"/>
        <v>54.31751715632133</v>
      </c>
      <c r="AK336" s="26">
        <f t="shared" si="229"/>
        <v>89.889783391673831</v>
      </c>
      <c r="AL336" s="27">
        <f t="shared" si="230"/>
        <v>-2.6859805676180563E-2</v>
      </c>
      <c r="AM336" s="26">
        <f t="shared" si="231"/>
        <v>-4.5035817978741184</v>
      </c>
      <c r="AN336" s="26">
        <f t="shared" si="244"/>
        <v>-4.9046471157422847E-2</v>
      </c>
      <c r="AO336" s="26">
        <f t="shared" si="245"/>
        <v>-6.0831084948176226</v>
      </c>
      <c r="AP336" s="26">
        <f t="shared" si="251"/>
        <v>-28.435137478452273</v>
      </c>
      <c r="AQ336" s="26">
        <f t="shared" si="252"/>
        <v>-10.696904256216769</v>
      </c>
      <c r="AR336" s="25">
        <f t="shared" si="246"/>
        <v>18.562359853877492</v>
      </c>
      <c r="AS336" s="25">
        <f t="shared" si="247"/>
        <v>-26.843517049310353</v>
      </c>
      <c r="AT336" s="56">
        <f t="shared" si="253"/>
        <v>-43.766363040685498</v>
      </c>
      <c r="AU336" s="57">
        <f t="shared" si="232"/>
        <v>-129.51667443425754</v>
      </c>
      <c r="AV336" s="26">
        <f t="shared" si="233"/>
        <v>1.8957641326393811E-7</v>
      </c>
      <c r="AW336" s="26">
        <f t="shared" si="234"/>
        <v>1.1970784870914217E-2</v>
      </c>
      <c r="AX336" s="27">
        <f t="shared" si="235"/>
        <v>-1.8957641354428346E-7</v>
      </c>
      <c r="AY336" s="26">
        <f t="shared" si="236"/>
        <v>-1.1970784870914217E-2</v>
      </c>
      <c r="AZ336" s="28">
        <f t="shared" si="237"/>
        <v>-2.8034535328895277E-16</v>
      </c>
      <c r="BA336" s="29">
        <f t="shared" si="238"/>
        <v>0</v>
      </c>
      <c r="BB336" s="5">
        <f t="shared" si="254"/>
        <v>-44.465959632482033</v>
      </c>
      <c r="BC336" s="5">
        <f t="shared" si="255"/>
        <v>-155.17409239774446</v>
      </c>
      <c r="BD336" s="5">
        <f t="shared" si="239"/>
        <v>24.82590760225554</v>
      </c>
      <c r="BE336" s="41"/>
      <c r="BF336" s="40">
        <f t="shared" si="240"/>
        <v>-44</v>
      </c>
      <c r="BG336" s="40">
        <f t="shared" si="241"/>
        <v>-155</v>
      </c>
      <c r="BH336" s="40">
        <f t="shared" si="242"/>
        <v>25</v>
      </c>
      <c r="BL336" s="26">
        <f t="shared" si="248"/>
        <v>-1.1958204696221381E-2</v>
      </c>
      <c r="BM336" s="26">
        <f t="shared" si="249"/>
        <v>-3.0058258296282596</v>
      </c>
      <c r="BO336" s="238" t="str">
        <f t="shared" si="256"/>
        <v>208929.613085414i</v>
      </c>
      <c r="BP336" s="238" t="str">
        <f t="shared" si="257"/>
        <v>0.85262034791242-0.355812707090082i</v>
      </c>
      <c r="BQ336" s="238">
        <f t="shared" si="258"/>
        <v>-0.68763838710031577</v>
      </c>
      <c r="BR336" s="238">
        <f t="shared" si="259"/>
        <v>-22.65159213385866</v>
      </c>
    </row>
    <row r="337" spans="22:70" x14ac:dyDescent="0.3">
      <c r="V337" s="24">
        <v>4.3300000000000196</v>
      </c>
      <c r="W337" s="32">
        <f t="shared" si="217"/>
        <v>213796.20895023298</v>
      </c>
      <c r="X337" s="25">
        <f t="shared" si="250"/>
        <v>31.450501351730402</v>
      </c>
      <c r="Y337" s="26">
        <f t="shared" si="218"/>
        <v>-48.296832143686423</v>
      </c>
      <c r="Z337" s="26">
        <f t="shared" si="219"/>
        <v>-89.779564215796128</v>
      </c>
      <c r="AA337" s="26">
        <f t="shared" si="220"/>
        <v>1.3645109868895444</v>
      </c>
      <c r="AB337" s="26">
        <f t="shared" si="221"/>
        <v>-31.281916964643248</v>
      </c>
      <c r="AC337" s="26">
        <f t="shared" si="222"/>
        <v>3.7914019208356332E-3</v>
      </c>
      <c r="AD337" s="26">
        <f t="shared" si="223"/>
        <v>1.6927732760636442</v>
      </c>
      <c r="AE337" s="26">
        <f t="shared" si="224"/>
        <v>-15.47802840314564</v>
      </c>
      <c r="AF337" s="26">
        <f t="shared" si="225"/>
        <v>-119.36870790437573</v>
      </c>
      <c r="AG337" s="26">
        <f t="shared" si="243"/>
        <v>64.037843837695164</v>
      </c>
      <c r="AH337" s="26">
        <f t="shared" si="226"/>
        <v>-146.91459219563515</v>
      </c>
      <c r="AI337" s="26">
        <f t="shared" si="227"/>
        <v>-89.999997415401893</v>
      </c>
      <c r="AJ337" s="26">
        <f t="shared" si="228"/>
        <v>54.517516433024284</v>
      </c>
      <c r="AK337" s="26">
        <f t="shared" si="229"/>
        <v>89.892292221996755</v>
      </c>
      <c r="AL337" s="27">
        <f t="shared" si="230"/>
        <v>-2.8121579571495692E-2</v>
      </c>
      <c r="AM337" s="26">
        <f t="shared" si="231"/>
        <v>-4.6080370316126098</v>
      </c>
      <c r="AN337" s="26">
        <f t="shared" si="244"/>
        <v>-5.1344348861710458E-2</v>
      </c>
      <c r="AO337" s="26">
        <f t="shared" si="245"/>
        <v>-6.2237028398808238</v>
      </c>
      <c r="AP337" s="26">
        <f t="shared" si="251"/>
        <v>-28.438697853348913</v>
      </c>
      <c r="AQ337" s="26">
        <f t="shared" si="252"/>
        <v>-10.939445064898571</v>
      </c>
      <c r="AR337" s="25">
        <f t="shared" si="246"/>
        <v>18.562359853877492</v>
      </c>
      <c r="AS337" s="25">
        <f t="shared" si="247"/>
        <v>-26.843517049310353</v>
      </c>
      <c r="AT337" s="56">
        <f t="shared" si="253"/>
        <v>-43.916726256494556</v>
      </c>
      <c r="AU337" s="57">
        <f t="shared" si="232"/>
        <v>-130.30815296927429</v>
      </c>
      <c r="AV337" s="26">
        <f t="shared" si="233"/>
        <v>1.9851087425482368E-7</v>
      </c>
      <c r="AW337" s="26">
        <f t="shared" si="234"/>
        <v>1.2249620262106868E-2</v>
      </c>
      <c r="AX337" s="27">
        <f t="shared" si="235"/>
        <v>-1.9851087397003506E-7</v>
      </c>
      <c r="AY337" s="26">
        <f t="shared" si="236"/>
        <v>-1.2249620262106868E-2</v>
      </c>
      <c r="AZ337" s="28">
        <f t="shared" si="237"/>
        <v>2.8478862343245281E-16</v>
      </c>
      <c r="BA337" s="29">
        <f t="shared" si="238"/>
        <v>0</v>
      </c>
      <c r="BB337" s="5">
        <f t="shared" si="254"/>
        <v>-44.646754888080849</v>
      </c>
      <c r="BC337" s="5">
        <f t="shared" si="255"/>
        <v>-156.50922751551781</v>
      </c>
      <c r="BD337" s="5">
        <f t="shared" si="239"/>
        <v>23.490772484482193</v>
      </c>
      <c r="BE337" s="31"/>
      <c r="BF337" s="40">
        <f t="shared" si="240"/>
        <v>-45</v>
      </c>
      <c r="BG337" s="40">
        <f t="shared" si="241"/>
        <v>-157</v>
      </c>
      <c r="BH337" s="40">
        <f t="shared" si="242"/>
        <v>23</v>
      </c>
      <c r="BL337" s="26">
        <f t="shared" si="248"/>
        <v>-1.2520965876671437E-2</v>
      </c>
      <c r="BM337" s="26">
        <f t="shared" si="249"/>
        <v>-3.0757076040577576</v>
      </c>
      <c r="BO337" s="238" t="str">
        <f t="shared" si="256"/>
        <v>213796.208950233i</v>
      </c>
      <c r="BP337" s="238" t="str">
        <f t="shared" si="257"/>
        <v>0.846732263371154-0.361605082532318i</v>
      </c>
      <c r="BQ337" s="238">
        <f t="shared" si="258"/>
        <v>-0.7175076657096191</v>
      </c>
      <c r="BR337" s="238">
        <f t="shared" si="259"/>
        <v>-23.125366942185774</v>
      </c>
    </row>
    <row r="338" spans="22:70" x14ac:dyDescent="0.3">
      <c r="V338" s="24">
        <v>4.3400000000000203</v>
      </c>
      <c r="W338" s="32">
        <f t="shared" si="217"/>
        <v>218776.16239496562</v>
      </c>
      <c r="X338" s="25">
        <f t="shared" si="250"/>
        <v>31.450501351730402</v>
      </c>
      <c r="Y338" s="26">
        <f t="shared" si="218"/>
        <v>-48.49682925044084</v>
      </c>
      <c r="Z338" s="26">
        <f t="shared" si="219"/>
        <v>-89.784581899008529</v>
      </c>
      <c r="AA338" s="26">
        <f t="shared" si="220"/>
        <v>1.4193482346802613</v>
      </c>
      <c r="AB338" s="26">
        <f t="shared" si="221"/>
        <v>-31.870440931178138</v>
      </c>
      <c r="AC338" s="26">
        <f t="shared" si="222"/>
        <v>3.9700035431537665E-3</v>
      </c>
      <c r="AD338" s="26">
        <f t="shared" si="223"/>
        <v>1.7321792828969897</v>
      </c>
      <c r="AE338" s="26">
        <f t="shared" si="224"/>
        <v>-15.623009660487023</v>
      </c>
      <c r="AF338" s="26">
        <f t="shared" si="225"/>
        <v>-119.92284354728967</v>
      </c>
      <c r="AG338" s="26">
        <f t="shared" si="243"/>
        <v>64.037843837695164</v>
      </c>
      <c r="AH338" s="26">
        <f t="shared" si="226"/>
        <v>-147.11459219563517</v>
      </c>
      <c r="AI338" s="26">
        <f t="shared" si="227"/>
        <v>-89.999997474234533</v>
      </c>
      <c r="AJ338" s="26">
        <f t="shared" si="228"/>
        <v>54.717515742280867</v>
      </c>
      <c r="AK338" s="26">
        <f t="shared" si="229"/>
        <v>89.894743944768464</v>
      </c>
      <c r="AL338" s="27">
        <f t="shared" si="230"/>
        <v>-2.9442426245442358E-2</v>
      </c>
      <c r="AM338" s="26">
        <f t="shared" si="231"/>
        <v>-4.7148935661268681</v>
      </c>
      <c r="AN338" s="26">
        <f t="shared" si="244"/>
        <v>-5.3749219795866846E-2</v>
      </c>
      <c r="AO338" s="26">
        <f t="shared" si="245"/>
        <v>-6.3674941814243589</v>
      </c>
      <c r="AP338" s="26">
        <f t="shared" si="251"/>
        <v>-28.442424261700449</v>
      </c>
      <c r="AQ338" s="26">
        <f t="shared" si="252"/>
        <v>-11.187641277017295</v>
      </c>
      <c r="AR338" s="25">
        <f t="shared" si="246"/>
        <v>18.562359853877492</v>
      </c>
      <c r="AS338" s="25">
        <f t="shared" si="247"/>
        <v>-26.843517049310353</v>
      </c>
      <c r="AT338" s="56">
        <f t="shared" si="253"/>
        <v>-44.065433922187474</v>
      </c>
      <c r="AU338" s="57">
        <f t="shared" si="232"/>
        <v>-131.11048482430698</v>
      </c>
      <c r="AV338" s="26">
        <f t="shared" si="233"/>
        <v>2.0786640302875825E-7</v>
      </c>
      <c r="AW338" s="26">
        <f t="shared" si="234"/>
        <v>1.2534950563313427E-2</v>
      </c>
      <c r="AX338" s="27">
        <f t="shared" si="235"/>
        <v>-2.0786640318167657E-7</v>
      </c>
      <c r="AY338" s="26">
        <f t="shared" si="236"/>
        <v>-1.2534950563313427E-2</v>
      </c>
      <c r="AZ338" s="28">
        <f t="shared" si="237"/>
        <v>-1.5291832550894666E-16</v>
      </c>
      <c r="BA338" s="29">
        <f t="shared" si="238"/>
        <v>0</v>
      </c>
      <c r="BB338" s="5">
        <f t="shared" si="254"/>
        <v>-44.827110123297658</v>
      </c>
      <c r="BC338" s="5">
        <f t="shared" si="255"/>
        <v>-157.86450685132982</v>
      </c>
      <c r="BD338" s="5">
        <f t="shared" si="239"/>
        <v>22.135493148670179</v>
      </c>
      <c r="BE338" s="31"/>
      <c r="BF338" s="40">
        <f t="shared" si="240"/>
        <v>-45</v>
      </c>
      <c r="BG338" s="40">
        <f t="shared" si="241"/>
        <v>-158</v>
      </c>
      <c r="BH338" s="40">
        <f t="shared" si="242"/>
        <v>22</v>
      </c>
      <c r="BL338" s="26">
        <f t="shared" si="248"/>
        <v>-1.3110171025885202E-2</v>
      </c>
      <c r="BM338" s="26">
        <f t="shared" si="249"/>
        <v>-3.1472076516258136</v>
      </c>
      <c r="BO338" s="238" t="str">
        <f t="shared" si="256"/>
        <v>218776.162394966i</v>
      </c>
      <c r="BP338" s="238" t="str">
        <f t="shared" si="257"/>
        <v>0.840652571500604-0.367391149279551i</v>
      </c>
      <c r="BQ338" s="238">
        <f t="shared" si="258"/>
        <v>-0.74856603008430089</v>
      </c>
      <c r="BR338" s="238">
        <f t="shared" si="259"/>
        <v>-23.606814375397022</v>
      </c>
    </row>
    <row r="339" spans="22:70" x14ac:dyDescent="0.3">
      <c r="V339" s="24">
        <v>4.3500000000000298</v>
      </c>
      <c r="W339" s="30">
        <f t="shared" si="217"/>
        <v>223872.11385684973</v>
      </c>
      <c r="X339" s="25">
        <f t="shared" si="250"/>
        <v>31.450501351730402</v>
      </c>
      <c r="Y339" s="26">
        <f t="shared" si="218"/>
        <v>-48.69682648741113</v>
      </c>
      <c r="Z339" s="26">
        <f t="shared" si="219"/>
        <v>-89.789485368999536</v>
      </c>
      <c r="AA339" s="26">
        <f t="shared" si="220"/>
        <v>1.4760372792151659</v>
      </c>
      <c r="AB339" s="26">
        <f t="shared" si="221"/>
        <v>-32.464990400668199</v>
      </c>
      <c r="AC339" s="26">
        <f t="shared" si="222"/>
        <v>4.1570145286447075E-3</v>
      </c>
      <c r="AD339" s="26">
        <f t="shared" si="223"/>
        <v>1.7725014763869</v>
      </c>
      <c r="AE339" s="26">
        <f t="shared" si="224"/>
        <v>-15.766130841936917</v>
      </c>
      <c r="AF339" s="26">
        <f t="shared" si="225"/>
        <v>-120.48197429328083</v>
      </c>
      <c r="AG339" s="26">
        <f t="shared" si="243"/>
        <v>64.037843837695164</v>
      </c>
      <c r="AH339" s="26">
        <f t="shared" si="226"/>
        <v>-147.31459219563538</v>
      </c>
      <c r="AI339" s="26">
        <f t="shared" si="227"/>
        <v>-89.999997531727971</v>
      </c>
      <c r="AJ339" s="26">
        <f t="shared" si="228"/>
        <v>54.91751508262611</v>
      </c>
      <c r="AK339" s="26">
        <f t="shared" si="229"/>
        <v>89.89713985988891</v>
      </c>
      <c r="AL339" s="27">
        <f t="shared" si="230"/>
        <v>-3.0825092078423315E-2</v>
      </c>
      <c r="AM339" s="26">
        <f t="shared" si="231"/>
        <v>-4.8242050831462429</v>
      </c>
      <c r="AN339" s="26">
        <f t="shared" si="244"/>
        <v>-5.6266002323081279E-2</v>
      </c>
      <c r="AO339" s="26">
        <f t="shared" si="245"/>
        <v>-6.5145515105112706</v>
      </c>
      <c r="AP339" s="26">
        <f t="shared" si="251"/>
        <v>-28.446324369715615</v>
      </c>
      <c r="AQ339" s="26">
        <f t="shared" si="252"/>
        <v>-11.441614265496575</v>
      </c>
      <c r="AR339" s="25">
        <f t="shared" si="246"/>
        <v>18.562359853877492</v>
      </c>
      <c r="AS339" s="25">
        <f t="shared" si="247"/>
        <v>-26.843517049310353</v>
      </c>
      <c r="AT339" s="56">
        <f t="shared" si="253"/>
        <v>-44.212455211652532</v>
      </c>
      <c r="AU339" s="57">
        <f t="shared" si="232"/>
        <v>-131.9235885587774</v>
      </c>
      <c r="AV339" s="26">
        <f t="shared" si="233"/>
        <v>2.1766284544314554E-7</v>
      </c>
      <c r="AW339" s="26">
        <f t="shared" si="234"/>
        <v>1.2826927060379989E-2</v>
      </c>
      <c r="AX339" s="27">
        <f t="shared" si="235"/>
        <v>-2.1766284511167261E-7</v>
      </c>
      <c r="AY339" s="26">
        <f t="shared" si="236"/>
        <v>-1.2826927060379989E-2</v>
      </c>
      <c r="AZ339" s="28">
        <f t="shared" si="237"/>
        <v>3.3147292372971238E-16</v>
      </c>
      <c r="BA339" s="29">
        <f t="shared" si="238"/>
        <v>0</v>
      </c>
      <c r="BB339" s="5">
        <f t="shared" si="254"/>
        <v>-45.007034104962138</v>
      </c>
      <c r="BC339" s="5">
        <f t="shared" si="255"/>
        <v>-159.23987537303441</v>
      </c>
      <c r="BD339" s="5">
        <f t="shared" si="239"/>
        <v>20.760124626965592</v>
      </c>
      <c r="BE339" s="41"/>
      <c r="BF339" s="40">
        <f t="shared" si="240"/>
        <v>-45</v>
      </c>
      <c r="BG339" s="40">
        <f t="shared" si="241"/>
        <v>-159</v>
      </c>
      <c r="BH339" s="40">
        <f t="shared" si="242"/>
        <v>21</v>
      </c>
      <c r="BL339" s="26">
        <f t="shared" si="248"/>
        <v>-1.3727058893348706E-2</v>
      </c>
      <c r="BM339" s="26">
        <f t="shared" si="249"/>
        <v>-3.2203629913331517</v>
      </c>
      <c r="BO339" s="238" t="str">
        <f t="shared" si="256"/>
        <v>223872.11385685i</v>
      </c>
      <c r="BP339" s="238" t="str">
        <f t="shared" si="257"/>
        <v>0.834378528911289-0.373164317487239i</v>
      </c>
      <c r="BQ339" s="238">
        <f t="shared" si="258"/>
        <v>-0.7808518344162545</v>
      </c>
      <c r="BR339" s="238">
        <f t="shared" si="259"/>
        <v>-24.09592382292384</v>
      </c>
    </row>
    <row r="340" spans="22:70" x14ac:dyDescent="0.3">
      <c r="V340" s="24">
        <v>4.3600000000000296</v>
      </c>
      <c r="W340" s="32">
        <f t="shared" si="217"/>
        <v>229086.76527679298</v>
      </c>
      <c r="X340" s="25">
        <f t="shared" si="250"/>
        <v>31.450501351730402</v>
      </c>
      <c r="Y340" s="26">
        <f t="shared" si="218"/>
        <v>-48.89682384873641</v>
      </c>
      <c r="Z340" s="26">
        <f t="shared" si="219"/>
        <v>-89.794277225366329</v>
      </c>
      <c r="AA340" s="26">
        <f t="shared" si="220"/>
        <v>1.5346154180701883</v>
      </c>
      <c r="AB340" s="26">
        <f t="shared" si="221"/>
        <v>-33.065368429103785</v>
      </c>
      <c r="AC340" s="26">
        <f t="shared" si="222"/>
        <v>4.3528304396587602E-3</v>
      </c>
      <c r="AD340" s="26">
        <f t="shared" si="223"/>
        <v>1.8137610760392664</v>
      </c>
      <c r="AE340" s="26">
        <f t="shared" si="224"/>
        <v>-15.90735424849616</v>
      </c>
      <c r="AF340" s="26">
        <f t="shared" si="225"/>
        <v>-121.04588457843084</v>
      </c>
      <c r="AG340" s="26">
        <f t="shared" si="243"/>
        <v>64.037843837695164</v>
      </c>
      <c r="AH340" s="26">
        <f t="shared" si="226"/>
        <v>-147.51459219563537</v>
      </c>
      <c r="AI340" s="26">
        <f t="shared" si="227"/>
        <v>-89.999997587912702</v>
      </c>
      <c r="AJ340" s="26">
        <f t="shared" si="228"/>
        <v>55.117514452660402</v>
      </c>
      <c r="AK340" s="26">
        <f t="shared" si="229"/>
        <v>89.899481237670472</v>
      </c>
      <c r="AL340" s="27">
        <f t="shared" si="230"/>
        <v>-3.227244929146051E-2</v>
      </c>
      <c r="AM340" s="26">
        <f t="shared" si="231"/>
        <v>-4.9360263562702</v>
      </c>
      <c r="AN340" s="26">
        <f t="shared" si="244"/>
        <v>-5.8899834862816171E-2</v>
      </c>
      <c r="AO340" s="26">
        <f t="shared" si="245"/>
        <v>-6.6649450446324785</v>
      </c>
      <c r="AP340" s="26">
        <f t="shared" si="251"/>
        <v>-28.450406189434087</v>
      </c>
      <c r="AQ340" s="26">
        <f t="shared" si="252"/>
        <v>-11.70148775114491</v>
      </c>
      <c r="AR340" s="25">
        <f t="shared" si="246"/>
        <v>18.562359853877492</v>
      </c>
      <c r="AS340" s="25">
        <f t="shared" si="247"/>
        <v>-26.843517049310353</v>
      </c>
      <c r="AT340" s="56">
        <f t="shared" si="253"/>
        <v>-44.357760437930246</v>
      </c>
      <c r="AU340" s="57">
        <f t="shared" si="232"/>
        <v>-132.74737232957574</v>
      </c>
      <c r="AV340" s="26">
        <f t="shared" si="233"/>
        <v>2.2792097696688802E-7</v>
      </c>
      <c r="AW340" s="26">
        <f t="shared" si="234"/>
        <v>1.3125704563048788E-2</v>
      </c>
      <c r="AX340" s="27">
        <f t="shared" si="235"/>
        <v>-2.2792097716165451E-7</v>
      </c>
      <c r="AY340" s="26">
        <f t="shared" si="236"/>
        <v>-1.3125704563048788E-2</v>
      </c>
      <c r="AZ340" s="28">
        <f t="shared" si="237"/>
        <v>-1.947664911938578E-16</v>
      </c>
      <c r="BA340" s="29">
        <f t="shared" si="238"/>
        <v>0</v>
      </c>
      <c r="BB340" s="5">
        <f t="shared" si="254"/>
        <v>-45.186537317864676</v>
      </c>
      <c r="BC340" s="5">
        <f t="shared" si="255"/>
        <v>-160.6352596750211</v>
      </c>
      <c r="BD340" s="5">
        <f t="shared" si="239"/>
        <v>19.364740324978897</v>
      </c>
      <c r="BE340" s="31"/>
      <c r="BF340" s="40">
        <f t="shared" si="240"/>
        <v>-45</v>
      </c>
      <c r="BG340" s="40">
        <f t="shared" si="241"/>
        <v>-161</v>
      </c>
      <c r="BH340" s="40">
        <f t="shared" si="242"/>
        <v>19</v>
      </c>
      <c r="BL340" s="26">
        <f t="shared" si="248"/>
        <v>-1.4372925887276556E-2</v>
      </c>
      <c r="BM340" s="26">
        <f t="shared" si="249"/>
        <v>-3.2952114564930679</v>
      </c>
      <c r="BO340" s="238" t="str">
        <f t="shared" si="256"/>
        <v>229086.765276793i</v>
      </c>
      <c r="BP340" s="238" t="str">
        <f t="shared" si="257"/>
        <v>0.827907639243397-0.378917704118613i</v>
      </c>
      <c r="BQ340" s="238">
        <f t="shared" si="258"/>
        <v>-0.81440395404715171</v>
      </c>
      <c r="BR340" s="238">
        <f t="shared" si="259"/>
        <v>-24.592675888952311</v>
      </c>
    </row>
    <row r="341" spans="22:70" x14ac:dyDescent="0.3">
      <c r="V341" s="24">
        <v>4.3700000000000303</v>
      </c>
      <c r="W341" s="32">
        <f t="shared" si="217"/>
        <v>234422.88153200864</v>
      </c>
      <c r="X341" s="25">
        <f t="shared" si="250"/>
        <v>31.450501351730402</v>
      </c>
      <c r="Y341" s="26">
        <f t="shared" si="218"/>
        <v>-49.096821328820141</v>
      </c>
      <c r="Z341" s="26">
        <f t="shared" si="219"/>
        <v>-89.798960008546331</v>
      </c>
      <c r="AA341" s="26">
        <f t="shared" si="220"/>
        <v>1.5951190244391262</v>
      </c>
      <c r="AB341" s="26">
        <f t="shared" si="221"/>
        <v>-33.671365957043335</v>
      </c>
      <c r="AC341" s="26">
        <f t="shared" si="222"/>
        <v>4.5578654077277226E-3</v>
      </c>
      <c r="AD341" s="26">
        <f t="shared" si="223"/>
        <v>1.8559797869752324</v>
      </c>
      <c r="AE341" s="26">
        <f t="shared" si="224"/>
        <v>-16.046643087242888</v>
      </c>
      <c r="AF341" s="26">
        <f t="shared" si="225"/>
        <v>-121.61434617861444</v>
      </c>
      <c r="AG341" s="26">
        <f t="shared" si="243"/>
        <v>64.037843837695164</v>
      </c>
      <c r="AH341" s="26">
        <f t="shared" si="226"/>
        <v>-147.71459219563536</v>
      </c>
      <c r="AI341" s="26">
        <f t="shared" si="227"/>
        <v>-89.999997642818514</v>
      </c>
      <c r="AJ341" s="26">
        <f t="shared" si="228"/>
        <v>55.317513851047778</v>
      </c>
      <c r="AK341" s="26">
        <f t="shared" si="229"/>
        <v>89.901769319511331</v>
      </c>
      <c r="AL341" s="27">
        <f t="shared" si="230"/>
        <v>-3.3787501535951822E-2</v>
      </c>
      <c r="AM341" s="26">
        <f t="shared" si="231"/>
        <v>-5.0504132653654379</v>
      </c>
      <c r="AN341" s="26">
        <f t="shared" si="244"/>
        <v>-6.1656085162859135E-2</v>
      </c>
      <c r="AO341" s="26">
        <f t="shared" si="245"/>
        <v>-6.8187462303800137</v>
      </c>
      <c r="AP341" s="26">
        <f t="shared" si="251"/>
        <v>-28.45467809359123</v>
      </c>
      <c r="AQ341" s="26">
        <f t="shared" si="252"/>
        <v>-11.967387819052634</v>
      </c>
      <c r="AR341" s="25">
        <f t="shared" si="246"/>
        <v>18.562359853877492</v>
      </c>
      <c r="AS341" s="25">
        <f t="shared" si="247"/>
        <v>-26.843517049310353</v>
      </c>
      <c r="AT341" s="56">
        <f t="shared" si="253"/>
        <v>-44.501321180834118</v>
      </c>
      <c r="AU341" s="57">
        <f t="shared" si="232"/>
        <v>-133.58173399766707</v>
      </c>
      <c r="AV341" s="26">
        <f t="shared" si="233"/>
        <v>2.3866256246867198E-7</v>
      </c>
      <c r="AW341" s="26">
        <f t="shared" si="234"/>
        <v>1.3431441487041852E-2</v>
      </c>
      <c r="AX341" s="27">
        <f t="shared" si="235"/>
        <v>-2.3866256227612117E-7</v>
      </c>
      <c r="AY341" s="26">
        <f t="shared" si="236"/>
        <v>-1.3431441487041852E-2</v>
      </c>
      <c r="AZ341" s="28">
        <f t="shared" si="237"/>
        <v>1.9255081182251816E-16</v>
      </c>
      <c r="BA341" s="29">
        <f t="shared" si="238"/>
        <v>0</v>
      </c>
      <c r="BB341" s="5">
        <f t="shared" si="254"/>
        <v>-45.365632043538554</v>
      </c>
      <c r="BC341" s="5">
        <f t="shared" si="255"/>
        <v>-162.05056772088304</v>
      </c>
      <c r="BD341" s="5">
        <f t="shared" si="239"/>
        <v>17.949432279116962</v>
      </c>
      <c r="BE341" s="31"/>
      <c r="BF341" s="40">
        <f t="shared" si="240"/>
        <v>-45</v>
      </c>
      <c r="BG341" s="40">
        <f t="shared" si="241"/>
        <v>-162</v>
      </c>
      <c r="BH341" s="40">
        <f t="shared" si="242"/>
        <v>18</v>
      </c>
      <c r="BL341" s="26">
        <f t="shared" si="248"/>
        <v>-1.5049128722870005E-2</v>
      </c>
      <c r="BM341" s="26">
        <f t="shared" si="249"/>
        <v>-3.3717917103095263</v>
      </c>
      <c r="BO341" s="238" t="str">
        <f t="shared" si="256"/>
        <v>234422.881532009i</v>
      </c>
      <c r="BP341" s="238" t="str">
        <f t="shared" si="257"/>
        <v>0.821237677466237-0.384644138961555i</v>
      </c>
      <c r="BQ341" s="238">
        <f t="shared" si="258"/>
        <v>-0.84926173398156346</v>
      </c>
      <c r="BR341" s="238">
        <f t="shared" si="259"/>
        <v>-25.097042012906435</v>
      </c>
    </row>
    <row r="342" spans="22:70" x14ac:dyDescent="0.3">
      <c r="V342" s="24">
        <v>4.3800000000000301</v>
      </c>
      <c r="W342" s="30">
        <f t="shared" si="217"/>
        <v>239883.29190196586</v>
      </c>
      <c r="X342" s="25">
        <f t="shared" si="250"/>
        <v>31.450501351730402</v>
      </c>
      <c r="Y342" s="26">
        <f t="shared" si="218"/>
        <v>-49.296818922317414</v>
      </c>
      <c r="Z342" s="26">
        <f t="shared" si="219"/>
        <v>-89.803536201162743</v>
      </c>
      <c r="AA342" s="26">
        <f t="shared" si="220"/>
        <v>1.6575834326561365</v>
      </c>
      <c r="AB342" s="26">
        <f t="shared" si="221"/>
        <v>-34.282761962184182</v>
      </c>
      <c r="AC342" s="26">
        <f t="shared" si="222"/>
        <v>4.7725530016810075E-3</v>
      </c>
      <c r="AD342" s="26">
        <f t="shared" si="223"/>
        <v>1.8991798106260656</v>
      </c>
      <c r="AE342" s="26">
        <f t="shared" si="224"/>
        <v>-16.183961584929193</v>
      </c>
      <c r="AF342" s="26">
        <f t="shared" si="225"/>
        <v>-122.18711835272086</v>
      </c>
      <c r="AG342" s="26">
        <f t="shared" si="243"/>
        <v>64.037843837695164</v>
      </c>
      <c r="AH342" s="26">
        <f t="shared" si="226"/>
        <v>-147.91459219563538</v>
      </c>
      <c r="AI342" s="26">
        <f t="shared" si="227"/>
        <v>-89.999997696474509</v>
      </c>
      <c r="AJ342" s="26">
        <f t="shared" si="228"/>
        <v>55.517513276512091</v>
      </c>
      <c r="AK342" s="26">
        <f t="shared" si="229"/>
        <v>89.904005318553544</v>
      </c>
      <c r="AL342" s="27">
        <f t="shared" si="230"/>
        <v>-3.5373389714809959E-2</v>
      </c>
      <c r="AM342" s="26">
        <f t="shared" si="231"/>
        <v>-5.167422810544017</v>
      </c>
      <c r="AN342" s="26">
        <f t="shared" si="244"/>
        <v>-6.4540359907140424E-2</v>
      </c>
      <c r="AO342" s="26">
        <f t="shared" si="245"/>
        <v>-6.9760277444852541</v>
      </c>
      <c r="AP342" s="26">
        <f t="shared" si="251"/>
        <v>-28.459148831050076</v>
      </c>
      <c r="AQ342" s="26">
        <f t="shared" si="252"/>
        <v>-12.239442932950237</v>
      </c>
      <c r="AR342" s="25">
        <f t="shared" si="246"/>
        <v>18.562359853877492</v>
      </c>
      <c r="AS342" s="25">
        <f t="shared" si="247"/>
        <v>-26.843517049310353</v>
      </c>
      <c r="AT342" s="56">
        <f t="shared" si="253"/>
        <v>-44.643110415979265</v>
      </c>
      <c r="AU342" s="57">
        <f t="shared" si="232"/>
        <v>-134.42656128567108</v>
      </c>
      <c r="AV342" s="26">
        <f t="shared" si="233"/>
        <v>2.4991038321811824E-7</v>
      </c>
      <c r="AW342" s="26">
        <f t="shared" si="234"/>
        <v>1.3744299938053435E-2</v>
      </c>
      <c r="AX342" s="27">
        <f t="shared" si="235"/>
        <v>-2.4991038365824657E-7</v>
      </c>
      <c r="AY342" s="26">
        <f t="shared" si="236"/>
        <v>-1.3744299938053435E-2</v>
      </c>
      <c r="AZ342" s="28">
        <f t="shared" si="237"/>
        <v>-4.401283249700239E-16</v>
      </c>
      <c r="BA342" s="29">
        <f t="shared" si="238"/>
        <v>0</v>
      </c>
      <c r="BB342" s="5">
        <f t="shared" si="254"/>
        <v>-45.544332435698763</v>
      </c>
      <c r="BC342" s="5">
        <f t="shared" si="255"/>
        <v>-163.48568864635735</v>
      </c>
      <c r="BD342" s="5">
        <f t="shared" si="239"/>
        <v>16.514311353642654</v>
      </c>
      <c r="BE342" s="41"/>
      <c r="BF342" s="40">
        <f t="shared" si="240"/>
        <v>-46</v>
      </c>
      <c r="BG342" s="40">
        <f t="shared" si="241"/>
        <v>-163</v>
      </c>
      <c r="BH342" s="40">
        <f t="shared" si="242"/>
        <v>17</v>
      </c>
      <c r="BL342" s="26">
        <f t="shared" si="248"/>
        <v>-1.5757087188772629E-2</v>
      </c>
      <c r="BM342" s="26">
        <f t="shared" si="249"/>
        <v>-3.4501432615797785</v>
      </c>
      <c r="BO342" s="238" t="str">
        <f t="shared" si="256"/>
        <v>239883.291901966i</v>
      </c>
      <c r="BP342" s="238" t="str">
        <f t="shared" si="257"/>
        <v>0.814366714567156-0.390336172601311i</v>
      </c>
      <c r="BQ342" s="238">
        <f t="shared" si="258"/>
        <v>-0.88546493253072134</v>
      </c>
      <c r="BR342" s="238">
        <f t="shared" si="259"/>
        <v>-25.6089840991065</v>
      </c>
    </row>
    <row r="343" spans="22:70" x14ac:dyDescent="0.3">
      <c r="V343" s="24">
        <v>4.3900000000000299</v>
      </c>
      <c r="W343" s="32">
        <f t="shared" si="217"/>
        <v>245470.89156852019</v>
      </c>
      <c r="X343" s="25">
        <f t="shared" si="250"/>
        <v>31.450501351730402</v>
      </c>
      <c r="Y343" s="26">
        <f t="shared" si="218"/>
        <v>-49.496816624123895</v>
      </c>
      <c r="Z343" s="26">
        <f t="shared" si="219"/>
        <v>-89.808008229339833</v>
      </c>
      <c r="AA343" s="26">
        <f t="shared" si="220"/>
        <v>1.7220428234942071</v>
      </c>
      <c r="AB343" s="26">
        <f t="shared" si="221"/>
        <v>-34.899323666732407</v>
      </c>
      <c r="AC343" s="26">
        <f t="shared" si="222"/>
        <v>4.9973471359780648E-3</v>
      </c>
      <c r="AD343" s="26">
        <f t="shared" si="223"/>
        <v>1.9433838556336207</v>
      </c>
      <c r="AE343" s="26">
        <f t="shared" si="224"/>
        <v>-16.31927510176331</v>
      </c>
      <c r="AF343" s="26">
        <f t="shared" si="225"/>
        <v>-122.76394804043862</v>
      </c>
      <c r="AG343" s="26">
        <f t="shared" si="243"/>
        <v>64.037843837695164</v>
      </c>
      <c r="AH343" s="26">
        <f t="shared" si="226"/>
        <v>-148.11459219563537</v>
      </c>
      <c r="AI343" s="26">
        <f t="shared" si="227"/>
        <v>-89.999997748909152</v>
      </c>
      <c r="AJ343" s="26">
        <f t="shared" si="228"/>
        <v>55.717512727834674</v>
      </c>
      <c r="AK343" s="26">
        <f t="shared" si="229"/>
        <v>89.906190420326169</v>
      </c>
      <c r="AL343" s="27">
        <f t="shared" si="230"/>
        <v>-3.7033398042901337E-2</v>
      </c>
      <c r="AM343" s="26">
        <f t="shared" si="231"/>
        <v>-5.2871131256651411</v>
      </c>
      <c r="AN343" s="26">
        <f t="shared" si="244"/>
        <v>-6.7558514666154632E-2</v>
      </c>
      <c r="AO343" s="26">
        <f t="shared" si="245"/>
        <v>-7.1368634930836103</v>
      </c>
      <c r="AP343" s="26">
        <f t="shared" si="251"/>
        <v>-28.463827542814585</v>
      </c>
      <c r="AQ343" s="26">
        <f t="shared" si="252"/>
        <v>-12.517783947331734</v>
      </c>
      <c r="AR343" s="25">
        <f t="shared" si="246"/>
        <v>18.562359853877492</v>
      </c>
      <c r="AS343" s="25">
        <f t="shared" si="247"/>
        <v>-26.843517049310353</v>
      </c>
      <c r="AT343" s="56">
        <f t="shared" si="253"/>
        <v>-44.783102644577895</v>
      </c>
      <c r="AU343" s="57">
        <f t="shared" si="232"/>
        <v>-135.28173198777034</v>
      </c>
      <c r="AV343" s="26">
        <f t="shared" si="233"/>
        <v>2.6168829474540907E-7</v>
      </c>
      <c r="AW343" s="26">
        <f t="shared" si="234"/>
        <v>1.4064445797700787E-2</v>
      </c>
      <c r="AX343" s="27">
        <f t="shared" si="235"/>
        <v>-2.6168829491492863E-7</v>
      </c>
      <c r="AY343" s="26">
        <f t="shared" si="236"/>
        <v>-1.4064445797700787E-2</v>
      </c>
      <c r="AZ343" s="28">
        <f t="shared" si="237"/>
        <v>-1.6951956247020011E-16</v>
      </c>
      <c r="BA343" s="29">
        <f t="shared" si="238"/>
        <v>0</v>
      </c>
      <c r="BB343" s="5">
        <f t="shared" si="254"/>
        <v>-45.722654591638943</v>
      </c>
      <c r="BC343" s="5">
        <f t="shared" si="255"/>
        <v>-164.94049262652845</v>
      </c>
      <c r="BD343" s="5">
        <f t="shared" si="239"/>
        <v>15.059507373471547</v>
      </c>
      <c r="BE343" s="31"/>
      <c r="BF343" s="40">
        <f t="shared" si="240"/>
        <v>-46</v>
      </c>
      <c r="BG343" s="40">
        <f t="shared" si="241"/>
        <v>-165</v>
      </c>
      <c r="BH343" s="40">
        <f t="shared" si="242"/>
        <v>15</v>
      </c>
      <c r="BL343" s="26">
        <f t="shared" si="248"/>
        <v>-1.6498287036692674E-2</v>
      </c>
      <c r="BM343" s="26">
        <f t="shared" si="249"/>
        <v>-3.5303064805092941</v>
      </c>
      <c r="BO343" s="238" t="str">
        <f t="shared" si="256"/>
        <v>245470.89156852i</v>
      </c>
      <c r="BP343" s="238" t="str">
        <f t="shared" si="257"/>
        <v>0.807293142479295-0.395986086458411i</v>
      </c>
      <c r="BQ343" s="238">
        <f t="shared" si="258"/>
        <v>-0.92305366002435796</v>
      </c>
      <c r="BR343" s="238">
        <f t="shared" si="259"/>
        <v>-26.128454158248829</v>
      </c>
    </row>
    <row r="344" spans="22:70" x14ac:dyDescent="0.3">
      <c r="V344" s="24">
        <v>4.4000000000000297</v>
      </c>
      <c r="W344" s="32">
        <f t="shared" si="217"/>
        <v>251188.64315097555</v>
      </c>
      <c r="X344" s="25">
        <f t="shared" si="250"/>
        <v>31.450501351730402</v>
      </c>
      <c r="Y344" s="26">
        <f t="shared" si="218"/>
        <v>-49.696814429364991</v>
      </c>
      <c r="Z344" s="26">
        <f t="shared" si="219"/>
        <v>-89.812378463988026</v>
      </c>
      <c r="AA344" s="26">
        <f t="shared" si="220"/>
        <v>1.7885301099318185</v>
      </c>
      <c r="AB344" s="26">
        <f t="shared" si="221"/>
        <v>-35.52080680071964</v>
      </c>
      <c r="AC344" s="26">
        <f t="shared" si="222"/>
        <v>5.2327230211145232E-3</v>
      </c>
      <c r="AD344" s="26">
        <f t="shared" si="223"/>
        <v>1.9886151489577144</v>
      </c>
      <c r="AE344" s="26">
        <f t="shared" si="224"/>
        <v>-16.452550244681653</v>
      </c>
      <c r="AF344" s="26">
        <f t="shared" si="225"/>
        <v>-123.34457011574995</v>
      </c>
      <c r="AG344" s="26">
        <f t="shared" si="243"/>
        <v>64.037843837695164</v>
      </c>
      <c r="AH344" s="26">
        <f t="shared" si="226"/>
        <v>-148.31459219563536</v>
      </c>
      <c r="AI344" s="26">
        <f t="shared" si="227"/>
        <v>-89.999997800150226</v>
      </c>
      <c r="AJ344" s="26">
        <f t="shared" si="228"/>
        <v>55.917512203851771</v>
      </c>
      <c r="AK344" s="26">
        <f t="shared" si="229"/>
        <v>89.908325783373627</v>
      </c>
      <c r="AL344" s="27">
        <f t="shared" si="230"/>
        <v>-3.8770960354804582E-2</v>
      </c>
      <c r="AM344" s="26">
        <f t="shared" si="231"/>
        <v>-5.4095434912959073</v>
      </c>
      <c r="AN344" s="26">
        <f t="shared" si="244"/>
        <v>-7.0716664196272344E-2</v>
      </c>
      <c r="AO344" s="26">
        <f t="shared" si="245"/>
        <v>-7.3013286090546661</v>
      </c>
      <c r="AP344" s="26">
        <f t="shared" si="251"/>
        <v>-28.468723778639497</v>
      </c>
      <c r="AQ344" s="26">
        <f t="shared" si="252"/>
        <v>-12.802544117127173</v>
      </c>
      <c r="AR344" s="25">
        <f t="shared" si="246"/>
        <v>18.562359853877492</v>
      </c>
      <c r="AS344" s="25">
        <f t="shared" si="247"/>
        <v>-26.843517049310353</v>
      </c>
      <c r="AT344" s="56">
        <f t="shared" si="253"/>
        <v>-44.921274023321146</v>
      </c>
      <c r="AU344" s="57">
        <f t="shared" si="232"/>
        <v>-136.14711423287713</v>
      </c>
      <c r="AV344" s="26">
        <f t="shared" si="233"/>
        <v>2.7402128470091311E-7</v>
      </c>
      <c r="AW344" s="26">
        <f t="shared" si="234"/>
        <v>1.4392048811476319E-2</v>
      </c>
      <c r="AX344" s="27">
        <f t="shared" si="235"/>
        <v>-2.7402128466675274E-7</v>
      </c>
      <c r="AY344" s="26">
        <f t="shared" si="236"/>
        <v>-1.4392048811476319E-2</v>
      </c>
      <c r="AZ344" s="28">
        <f t="shared" si="237"/>
        <v>3.4160362306733102E-17</v>
      </c>
      <c r="BA344" s="29">
        <f t="shared" si="238"/>
        <v>0</v>
      </c>
      <c r="BB344" s="5">
        <f t="shared" si="254"/>
        <v>-45.900616618879944</v>
      </c>
      <c r="BC344" s="5">
        <f t="shared" si="255"/>
        <v>-166.4148308109761</v>
      </c>
      <c r="BD344" s="5">
        <f t="shared" si="239"/>
        <v>13.585169189023901</v>
      </c>
      <c r="BE344" s="31"/>
      <c r="BF344" s="40">
        <f t="shared" si="240"/>
        <v>-46</v>
      </c>
      <c r="BG344" s="40">
        <f t="shared" si="241"/>
        <v>-166</v>
      </c>
      <c r="BH344" s="40">
        <f t="shared" si="242"/>
        <v>14</v>
      </c>
      <c r="BL344" s="26">
        <f t="shared" si="248"/>
        <v>-1.7274282999304981E-2</v>
      </c>
      <c r="BM344" s="26">
        <f t="shared" si="249"/>
        <v>-3.6123226146234924</v>
      </c>
      <c r="BO344" s="238" t="str">
        <f t="shared" si="256"/>
        <v>251188.643150976i</v>
      </c>
      <c r="BP344" s="238" t="str">
        <f t="shared" si="257"/>
        <v>0.800015699080432-0.401585904990969i</v>
      </c>
      <c r="BQ344" s="238">
        <f t="shared" si="258"/>
        <v>-0.96206831255949532</v>
      </c>
      <c r="BR344" s="238">
        <f t="shared" si="259"/>
        <v>-26.655393963475493</v>
      </c>
    </row>
    <row r="345" spans="22:70" x14ac:dyDescent="0.3">
      <c r="V345" s="24">
        <v>4.4100000000000303</v>
      </c>
      <c r="W345" s="30">
        <f t="shared" si="217"/>
        <v>257039.57827690477</v>
      </c>
      <c r="X345" s="25">
        <f t="shared" si="250"/>
        <v>31.450501351730402</v>
      </c>
      <c r="Y345" s="26">
        <f t="shared" si="218"/>
        <v>-49.896812333385505</v>
      </c>
      <c r="Z345" s="26">
        <f t="shared" si="219"/>
        <v>-89.816649222060093</v>
      </c>
      <c r="AA345" s="26">
        <f t="shared" si="220"/>
        <v>1.85707682411185</v>
      </c>
      <c r="AB345" s="26">
        <f t="shared" si="221"/>
        <v>-36.146955921995279</v>
      </c>
      <c r="AC345" s="26">
        <f t="shared" si="222"/>
        <v>5.4791781580151543E-3</v>
      </c>
      <c r="AD345" s="26">
        <f t="shared" si="223"/>
        <v>2.0348974471920362</v>
      </c>
      <c r="AE345" s="26">
        <f t="shared" si="224"/>
        <v>-16.583754979385237</v>
      </c>
      <c r="AF345" s="26">
        <f t="shared" si="225"/>
        <v>-123.92870769686334</v>
      </c>
      <c r="AG345" s="26">
        <f t="shared" si="243"/>
        <v>64.037843837695164</v>
      </c>
      <c r="AH345" s="26">
        <f t="shared" si="226"/>
        <v>-148.5145921956354</v>
      </c>
      <c r="AI345" s="26">
        <f t="shared" si="227"/>
        <v>-89.999997850224943</v>
      </c>
      <c r="AJ345" s="26">
        <f t="shared" si="228"/>
        <v>56.117511703451932</v>
      </c>
      <c r="AK345" s="26">
        <f t="shared" si="229"/>
        <v>89.910412539869952</v>
      </c>
      <c r="AL345" s="27">
        <f t="shared" si="230"/>
        <v>-4.0589666668059535E-2</v>
      </c>
      <c r="AM345" s="26">
        <f t="shared" si="231"/>
        <v>-5.5347743470629442</v>
      </c>
      <c r="AN345" s="26">
        <f t="shared" si="244"/>
        <v>-7.402119309368467E-2</v>
      </c>
      <c r="AO345" s="26">
        <f t="shared" si="245"/>
        <v>-7.4694994472795253</v>
      </c>
      <c r="AP345" s="26">
        <f t="shared" si="251"/>
        <v>-28.47384751425005</v>
      </c>
      <c r="AQ345" s="26">
        <f t="shared" si="252"/>
        <v>-13.093859104697462</v>
      </c>
      <c r="AR345" s="25">
        <f t="shared" si="246"/>
        <v>18.562359853877492</v>
      </c>
      <c r="AS345" s="25">
        <f t="shared" si="247"/>
        <v>-26.843517049310353</v>
      </c>
      <c r="AT345" s="56">
        <f t="shared" si="253"/>
        <v>-45.057602493635287</v>
      </c>
      <c r="AU345" s="57">
        <f t="shared" si="232"/>
        <v>-137.0225668015608</v>
      </c>
      <c r="AV345" s="26">
        <f t="shared" si="233"/>
        <v>2.8693550949960466E-7</v>
      </c>
      <c r="AW345" s="26">
        <f t="shared" si="234"/>
        <v>1.4727282678748567E-2</v>
      </c>
      <c r="AX345" s="27">
        <f t="shared" si="235"/>
        <v>-2.8693550933515025E-7</v>
      </c>
      <c r="AY345" s="26">
        <f t="shared" si="236"/>
        <v>-1.4727282678748567E-2</v>
      </c>
      <c r="AZ345" s="28">
        <f t="shared" si="237"/>
        <v>1.644544113247378E-16</v>
      </c>
      <c r="BA345" s="29">
        <f t="shared" si="238"/>
        <v>0</v>
      </c>
      <c r="BB345" s="5">
        <f t="shared" si="254"/>
        <v>-46.078238696367222</v>
      </c>
      <c r="BC345" s="5">
        <f t="shared" si="255"/>
        <v>-167.90853533025296</v>
      </c>
      <c r="BD345" s="5">
        <f t="shared" si="239"/>
        <v>12.09146466974704</v>
      </c>
      <c r="BE345" s="41"/>
      <c r="BF345" s="40">
        <f t="shared" si="240"/>
        <v>-46</v>
      </c>
      <c r="BG345" s="40">
        <f t="shared" si="241"/>
        <v>-168</v>
      </c>
      <c r="BH345" s="40">
        <f t="shared" si="242"/>
        <v>12</v>
      </c>
      <c r="BL345" s="26">
        <f t="shared" si="248"/>
        <v>-1.8086701941729764E-2</v>
      </c>
      <c r="BM345" s="26">
        <f t="shared" si="249"/>
        <v>-3.6962338047600434</v>
      </c>
      <c r="BO345" s="238" t="str">
        <f t="shared" si="256"/>
        <v>257039.578276905i</v>
      </c>
      <c r="BP345" s="238" t="str">
        <f t="shared" si="257"/>
        <v>0.792533493078147-0.407127410148225i</v>
      </c>
      <c r="BQ345" s="238">
        <f t="shared" si="258"/>
        <v>-1.0025495007902094</v>
      </c>
      <c r="BR345" s="238">
        <f t="shared" si="259"/>
        <v>-27.189734723932109</v>
      </c>
    </row>
    <row r="346" spans="22:70" x14ac:dyDescent="0.3">
      <c r="V346" s="24">
        <v>4.4200000000000301</v>
      </c>
      <c r="W346" s="32">
        <f t="shared" si="217"/>
        <v>263026.79918955651</v>
      </c>
      <c r="X346" s="25">
        <f t="shared" si="250"/>
        <v>31.450501351730402</v>
      </c>
      <c r="Y346" s="26">
        <f t="shared" si="218"/>
        <v>-50.096810331739647</v>
      </c>
      <c r="Z346" s="26">
        <f t="shared" si="219"/>
        <v>-89.820822767778523</v>
      </c>
      <c r="AA346" s="26">
        <f t="shared" si="220"/>
        <v>1.9277130062412542</v>
      </c>
      <c r="AB346" s="26">
        <f t="shared" si="221"/>
        <v>-36.777504793162514</v>
      </c>
      <c r="AC346" s="26">
        <f t="shared" si="222"/>
        <v>5.7372333783836989E-3</v>
      </c>
      <c r="AD346" s="26">
        <f t="shared" si="223"/>
        <v>2.0822550480898578</v>
      </c>
      <c r="AE346" s="26">
        <f t="shared" si="224"/>
        <v>-16.712858740389606</v>
      </c>
      <c r="AF346" s="26">
        <f t="shared" si="225"/>
        <v>-124.51607251285118</v>
      </c>
      <c r="AG346" s="26">
        <f t="shared" si="243"/>
        <v>64.037843837695164</v>
      </c>
      <c r="AH346" s="26">
        <f t="shared" si="226"/>
        <v>-148.71459219563536</v>
      </c>
      <c r="AI346" s="26">
        <f t="shared" si="227"/>
        <v>-89.99999789915978</v>
      </c>
      <c r="AJ346" s="26">
        <f t="shared" si="228"/>
        <v>56.31751122557371</v>
      </c>
      <c r="AK346" s="26">
        <f t="shared" si="229"/>
        <v>89.912451796218875</v>
      </c>
      <c r="AL346" s="27">
        <f t="shared" si="230"/>
        <v>-4.2493270010035548E-2</v>
      </c>
      <c r="AM346" s="26">
        <f t="shared" si="231"/>
        <v>-5.6628673033214678</v>
      </c>
      <c r="AN346" s="26">
        <f t="shared" si="244"/>
        <v>-7.7478766808165719E-2</v>
      </c>
      <c r="AO346" s="26">
        <f t="shared" si="245"/>
        <v>-7.6414535776472361</v>
      </c>
      <c r="AP346" s="26">
        <f t="shared" si="251"/>
        <v>-28.479209169184688</v>
      </c>
      <c r="AQ346" s="26">
        <f t="shared" si="252"/>
        <v>-13.391866983909608</v>
      </c>
      <c r="AR346" s="25">
        <f t="shared" si="246"/>
        <v>18.562359853877492</v>
      </c>
      <c r="AS346" s="25">
        <f t="shared" si="247"/>
        <v>-26.843517049310353</v>
      </c>
      <c r="AT346" s="56">
        <f t="shared" si="253"/>
        <v>-45.192067909574291</v>
      </c>
      <c r="AU346" s="57">
        <f t="shared" si="232"/>
        <v>-137.90793949676078</v>
      </c>
      <c r="AV346" s="26">
        <f t="shared" si="233"/>
        <v>3.0045836182395862E-7</v>
      </c>
      <c r="AW346" s="26">
        <f t="shared" si="234"/>
        <v>1.507032514485936E-2</v>
      </c>
      <c r="AX346" s="27">
        <f t="shared" si="235"/>
        <v>-3.0045836160967617E-7</v>
      </c>
      <c r="AY346" s="26">
        <f t="shared" si="236"/>
        <v>-1.507032514485936E-2</v>
      </c>
      <c r="AZ346" s="28">
        <f t="shared" si="237"/>
        <v>2.142824479359521E-16</v>
      </c>
      <c r="BA346" s="29">
        <f t="shared" si="238"/>
        <v>0</v>
      </c>
      <c r="BB346" s="5">
        <f t="shared" si="254"/>
        <v>-46.255543129527048</v>
      </c>
      <c r="BC346" s="5">
        <f t="shared" si="255"/>
        <v>-169.4214193766978</v>
      </c>
      <c r="BD346" s="5">
        <f t="shared" si="239"/>
        <v>10.578580623302202</v>
      </c>
      <c r="BE346" s="31"/>
      <c r="BF346" s="40">
        <f t="shared" si="240"/>
        <v>-46</v>
      </c>
      <c r="BG346" s="40">
        <f t="shared" si="241"/>
        <v>-169</v>
      </c>
      <c r="BH346" s="40">
        <f t="shared" si="242"/>
        <v>11</v>
      </c>
      <c r="BL346" s="26">
        <f t="shared" si="248"/>
        <v>-1.8937246152069081E-2</v>
      </c>
      <c r="BM346" s="26">
        <f t="shared" si="249"/>
        <v>-3.782083101123634</v>
      </c>
      <c r="BO346" s="238" t="str">
        <f t="shared" si="256"/>
        <v>263026.799189557i</v>
      </c>
      <c r="BP346" s="238" t="str">
        <f t="shared" si="257"/>
        <v>0.784846028580225-0.41260215814727i</v>
      </c>
      <c r="BQ346" s="238">
        <f t="shared" si="258"/>
        <v>-1.0445379738006837</v>
      </c>
      <c r="BR346" s="238">
        <f t="shared" si="259"/>
        <v>-27.731396778813384</v>
      </c>
    </row>
    <row r="347" spans="22:70" x14ac:dyDescent="0.3">
      <c r="V347" s="24">
        <v>4.4300000000000299</v>
      </c>
      <c r="W347" s="32">
        <f t="shared" si="217"/>
        <v>269153.48039271031</v>
      </c>
      <c r="X347" s="25">
        <f t="shared" si="250"/>
        <v>31.450501351730402</v>
      </c>
      <c r="Y347" s="26">
        <f t="shared" si="218"/>
        <v>-50.296808420181847</v>
      </c>
      <c r="Z347" s="26">
        <f t="shared" si="219"/>
        <v>-89.824901313835269</v>
      </c>
      <c r="AA347" s="26">
        <f t="shared" si="220"/>
        <v>2.0004670961974114</v>
      </c>
      <c r="AB347" s="26">
        <f t="shared" si="221"/>
        <v>-37.412176815241679</v>
      </c>
      <c r="AC347" s="26">
        <f t="shared" si="222"/>
        <v>6.0074339331285826E-3</v>
      </c>
      <c r="AD347" s="26">
        <f t="shared" si="223"/>
        <v>2.1307128023007085</v>
      </c>
      <c r="AE347" s="26">
        <f t="shared" si="224"/>
        <v>-16.839832538320906</v>
      </c>
      <c r="AF347" s="26">
        <f t="shared" si="225"/>
        <v>-125.10636532677624</v>
      </c>
      <c r="AG347" s="26">
        <f t="shared" si="243"/>
        <v>64.037843837695164</v>
      </c>
      <c r="AH347" s="26">
        <f t="shared" si="226"/>
        <v>-148.91459219563535</v>
      </c>
      <c r="AI347" s="26">
        <f t="shared" si="227"/>
        <v>-89.999997946980741</v>
      </c>
      <c r="AJ347" s="26">
        <f t="shared" si="228"/>
        <v>56.517510769203511</v>
      </c>
      <c r="AK347" s="26">
        <f t="shared" si="229"/>
        <v>89.914444633640457</v>
      </c>
      <c r="AL347" s="27">
        <f t="shared" si="230"/>
        <v>-4.4485693516674203E-2</v>
      </c>
      <c r="AM347" s="26">
        <f t="shared" si="231"/>
        <v>-5.7938851520633845</v>
      </c>
      <c r="AN347" s="26">
        <f t="shared" si="244"/>
        <v>-8.1096343020995831E-2</v>
      </c>
      <c r="AO347" s="26">
        <f t="shared" si="245"/>
        <v>-7.8172697756330516</v>
      </c>
      <c r="AP347" s="26">
        <f t="shared" si="251"/>
        <v>-28.484819625274344</v>
      </c>
      <c r="AQ347" s="26">
        <f t="shared" si="252"/>
        <v>-13.69670824103672</v>
      </c>
      <c r="AR347" s="25">
        <f t="shared" si="246"/>
        <v>18.562359853877492</v>
      </c>
      <c r="AS347" s="25">
        <f t="shared" si="247"/>
        <v>-26.843517049310353</v>
      </c>
      <c r="AT347" s="56">
        <f t="shared" si="253"/>
        <v>-45.324652163595246</v>
      </c>
      <c r="AU347" s="57">
        <f t="shared" si="232"/>
        <v>-138.80307356781296</v>
      </c>
      <c r="AV347" s="26">
        <f t="shared" si="233"/>
        <v>3.1461852848356836E-7</v>
      </c>
      <c r="AW347" s="26">
        <f t="shared" si="234"/>
        <v>1.5421358095366584E-2</v>
      </c>
      <c r="AX347" s="27">
        <f t="shared" si="235"/>
        <v>-3.146185283076871E-7</v>
      </c>
      <c r="AY347" s="26">
        <f t="shared" si="236"/>
        <v>-1.5421358095366584E-2</v>
      </c>
      <c r="AZ347" s="28">
        <f t="shared" si="237"/>
        <v>1.7588125636011274E-16</v>
      </c>
      <c r="BA347" s="29">
        <f t="shared" si="238"/>
        <v>0</v>
      </c>
      <c r="BB347" s="5">
        <f t="shared" si="254"/>
        <v>-46.43255439851719</v>
      </c>
      <c r="BC347" s="5">
        <f t="shared" si="255"/>
        <v>-170.95327736217689</v>
      </c>
      <c r="BD347" s="5">
        <f t="shared" si="239"/>
        <v>9.0467226378231089</v>
      </c>
      <c r="BE347" s="31"/>
      <c r="BF347" s="40">
        <f t="shared" si="240"/>
        <v>-46</v>
      </c>
      <c r="BG347" s="40">
        <f t="shared" si="241"/>
        <v>-171</v>
      </c>
      <c r="BH347" s="40">
        <f t="shared" si="242"/>
        <v>9</v>
      </c>
      <c r="BL347" s="26">
        <f t="shared" si="248"/>
        <v>-1.9827696776645927E-2</v>
      </c>
      <c r="BM347" s="26">
        <f t="shared" si="249"/>
        <v>-3.8699144793835658</v>
      </c>
      <c r="BO347" s="238" t="str">
        <f t="shared" si="256"/>
        <v>269153.48039271i</v>
      </c>
      <c r="BP347" s="238" t="str">
        <f t="shared" si="257"/>
        <v>0.77695322913381-0.418001498627484i</v>
      </c>
      <c r="BQ347" s="238">
        <f t="shared" si="258"/>
        <v>-1.0880745381452974</v>
      </c>
      <c r="BR347" s="238">
        <f t="shared" si="259"/>
        <v>-28.280289314980372</v>
      </c>
    </row>
    <row r="348" spans="22:70" x14ac:dyDescent="0.3">
      <c r="V348" s="24">
        <v>4.4400000000000297</v>
      </c>
      <c r="W348" s="30">
        <f t="shared" si="217"/>
        <v>275422.87033383577</v>
      </c>
      <c r="X348" s="25">
        <f t="shared" si="250"/>
        <v>31.450501351730402</v>
      </c>
      <c r="Y348" s="26">
        <f t="shared" si="218"/>
        <v>-50.496806594657535</v>
      </c>
      <c r="Z348" s="26">
        <f t="shared" si="219"/>
        <v>-89.82888702256399</v>
      </c>
      <c r="AA348" s="26">
        <f t="shared" si="220"/>
        <v>2.0753658286159911</v>
      </c>
      <c r="AB348" s="26">
        <f t="shared" si="221"/>
        <v>-38.050685517333534</v>
      </c>
      <c r="AC348" s="26">
        <f t="shared" si="222"/>
        <v>6.2903506309928761E-3</v>
      </c>
      <c r="AD348" s="26">
        <f t="shared" si="223"/>
        <v>2.1802961253187383</v>
      </c>
      <c r="AE348" s="26">
        <f t="shared" si="224"/>
        <v>-16.964649063680149</v>
      </c>
      <c r="AF348" s="26">
        <f t="shared" si="225"/>
        <v>-125.69927641457879</v>
      </c>
      <c r="AG348" s="26">
        <f t="shared" si="243"/>
        <v>64.037843837695164</v>
      </c>
      <c r="AH348" s="26">
        <f t="shared" si="226"/>
        <v>-149.11459219563537</v>
      </c>
      <c r="AI348" s="26">
        <f t="shared" si="227"/>
        <v>-89.999997993713166</v>
      </c>
      <c r="AJ348" s="26">
        <f t="shared" si="228"/>
        <v>56.717510333373312</v>
      </c>
      <c r="AK348" s="26">
        <f t="shared" si="229"/>
        <v>89.916392108744162</v>
      </c>
      <c r="AL348" s="27">
        <f t="shared" si="230"/>
        <v>-4.6571037811340935E-2</v>
      </c>
      <c r="AM348" s="26">
        <f t="shared" si="231"/>
        <v>-5.9278918769799969</v>
      </c>
      <c r="AN348" s="26">
        <f t="shared" si="244"/>
        <v>-8.4881183390664194E-2</v>
      </c>
      <c r="AO348" s="26">
        <f t="shared" si="245"/>
        <v>-7.9970280102605003</v>
      </c>
      <c r="AP348" s="26">
        <f t="shared" si="251"/>
        <v>-28.490690245768896</v>
      </c>
      <c r="AQ348" s="26">
        <f t="shared" si="252"/>
        <v>-14.0085257722095</v>
      </c>
      <c r="AR348" s="25">
        <f t="shared" si="246"/>
        <v>18.562359853877492</v>
      </c>
      <c r="AS348" s="25">
        <f t="shared" si="247"/>
        <v>-26.843517049310353</v>
      </c>
      <c r="AT348" s="56">
        <f t="shared" si="253"/>
        <v>-45.455339309449045</v>
      </c>
      <c r="AU348" s="57">
        <f t="shared" si="232"/>
        <v>-139.70780218678829</v>
      </c>
      <c r="AV348" s="26">
        <f t="shared" si="233"/>
        <v>3.294460424887961E-7</v>
      </c>
      <c r="AW348" s="26">
        <f t="shared" si="234"/>
        <v>1.5780567652481564E-2</v>
      </c>
      <c r="AX348" s="27">
        <f t="shared" si="235"/>
        <v>-3.2944604244805752E-7</v>
      </c>
      <c r="AY348" s="26">
        <f t="shared" si="236"/>
        <v>-1.5780567652481564E-2</v>
      </c>
      <c r="AZ348" s="28">
        <f t="shared" si="237"/>
        <v>4.0738578993787609E-17</v>
      </c>
      <c r="BA348" s="29">
        <f t="shared" si="238"/>
        <v>0</v>
      </c>
      <c r="BB348" s="5">
        <f t="shared" si="254"/>
        <v>-46.609299199038958</v>
      </c>
      <c r="BC348" s="5">
        <f t="shared" si="255"/>
        <v>-172.50388515487234</v>
      </c>
      <c r="BD348" s="5">
        <f t="shared" si="239"/>
        <v>7.4961148451276642</v>
      </c>
      <c r="BE348" s="41"/>
      <c r="BF348" s="40">
        <f t="shared" si="240"/>
        <v>-47</v>
      </c>
      <c r="BG348" s="40">
        <f t="shared" si="241"/>
        <v>-173</v>
      </c>
      <c r="BH348" s="40">
        <f t="shared" si="242"/>
        <v>7</v>
      </c>
      <c r="BL348" s="26">
        <f t="shared" si="248"/>
        <v>-2.075991740581503E-2</v>
      </c>
      <c r="BM348" s="26">
        <f t="shared" si="249"/>
        <v>-3.9597728567922785</v>
      </c>
      <c r="BO348" s="238" t="str">
        <f t="shared" si="256"/>
        <v>275422.870333836i</v>
      </c>
      <c r="BP348" s="238" t="str">
        <f t="shared" si="257"/>
        <v>0.768855461002742-0.423316596217237i</v>
      </c>
      <c r="BQ348" s="238">
        <f t="shared" si="258"/>
        <v>-1.133199972184102</v>
      </c>
      <c r="BR348" s="238">
        <f t="shared" si="259"/>
        <v>-28.836310111291773</v>
      </c>
    </row>
    <row r="349" spans="22:70" x14ac:dyDescent="0.3">
      <c r="V349" s="24">
        <v>4.4500000000000304</v>
      </c>
      <c r="W349" s="32">
        <f t="shared" si="217"/>
        <v>281838.2931264654</v>
      </c>
      <c r="X349" s="25">
        <f t="shared" si="250"/>
        <v>31.450501351730402</v>
      </c>
      <c r="Y349" s="26">
        <f t="shared" si="218"/>
        <v>-50.696804851294658</v>
      </c>
      <c r="Z349" s="26">
        <f t="shared" si="219"/>
        <v>-89.832782007085811</v>
      </c>
      <c r="AA349" s="26">
        <f t="shared" si="220"/>
        <v>2.1524341322358902</v>
      </c>
      <c r="AB349" s="26">
        <f t="shared" si="221"/>
        <v>-38.692735101034913</v>
      </c>
      <c r="AC349" s="26">
        <f t="shared" si="222"/>
        <v>6.5865810296971226E-3</v>
      </c>
      <c r="AD349" s="26">
        <f t="shared" si="223"/>
        <v>2.231031009643492</v>
      </c>
      <c r="AE349" s="26">
        <f t="shared" si="224"/>
        <v>-17.087282786298669</v>
      </c>
      <c r="AF349" s="26">
        <f t="shared" si="225"/>
        <v>-126.29448609847722</v>
      </c>
      <c r="AG349" s="26">
        <f t="shared" si="243"/>
        <v>64.037843837695164</v>
      </c>
      <c r="AH349" s="26">
        <f t="shared" si="226"/>
        <v>-149.31459219563538</v>
      </c>
      <c r="AI349" s="26">
        <f t="shared" si="227"/>
        <v>-89.999998039381836</v>
      </c>
      <c r="AJ349" s="26">
        <f t="shared" si="228"/>
        <v>56.917509917158682</v>
      </c>
      <c r="AK349" s="26">
        <f t="shared" si="229"/>
        <v>89.918295254089045</v>
      </c>
      <c r="AL349" s="27">
        <f t="shared" si="230"/>
        <v>-4.8753588671995411E-2</v>
      </c>
      <c r="AM349" s="26">
        <f t="shared" si="231"/>
        <v>-6.0649526625896968</v>
      </c>
      <c r="AN349" s="26">
        <f t="shared" si="244"/>
        <v>-8.8840865668937646E-2</v>
      </c>
      <c r="AO349" s="26">
        <f t="shared" si="245"/>
        <v>-8.1808094292499991</v>
      </c>
      <c r="AP349" s="26">
        <f t="shared" si="251"/>
        <v>-28.496832895122473</v>
      </c>
      <c r="AQ349" s="26">
        <f t="shared" si="252"/>
        <v>-14.327464877132487</v>
      </c>
      <c r="AR349" s="25">
        <f t="shared" si="246"/>
        <v>18.562359853877492</v>
      </c>
      <c r="AS349" s="25">
        <f t="shared" si="247"/>
        <v>-26.843517049310353</v>
      </c>
      <c r="AT349" s="56">
        <f t="shared" si="253"/>
        <v>-45.584115681421139</v>
      </c>
      <c r="AU349" s="57">
        <f t="shared" si="232"/>
        <v>-140.62195097560971</v>
      </c>
      <c r="AV349" s="26">
        <f t="shared" si="233"/>
        <v>3.4497235441096928E-7</v>
      </c>
      <c r="AW349" s="26">
        <f t="shared" si="234"/>
        <v>1.6148144273753207E-2</v>
      </c>
      <c r="AX349" s="27">
        <f t="shared" si="235"/>
        <v>-3.4497235461144827E-7</v>
      </c>
      <c r="AY349" s="26">
        <f t="shared" si="236"/>
        <v>-1.6148144273753207E-2</v>
      </c>
      <c r="AZ349" s="28">
        <f t="shared" si="237"/>
        <v>-2.0047898726925921E-16</v>
      </c>
      <c r="BA349" s="29">
        <f t="shared" si="238"/>
        <v>0</v>
      </c>
      <c r="BB349" s="5">
        <f t="shared" si="254"/>
        <v>-46.785806475126556</v>
      </c>
      <c r="BC349" s="5">
        <f t="shared" si="255"/>
        <v>-174.07300039673186</v>
      </c>
      <c r="BD349" s="5">
        <f t="shared" si="239"/>
        <v>5.9269996032681433</v>
      </c>
      <c r="BE349" s="31"/>
      <c r="BF349" s="40">
        <f t="shared" si="240"/>
        <v>-47</v>
      </c>
      <c r="BG349" s="40">
        <f t="shared" si="241"/>
        <v>-174</v>
      </c>
      <c r="BH349" s="40">
        <f t="shared" si="242"/>
        <v>6</v>
      </c>
      <c r="BL349" s="26">
        <f t="shared" si="248"/>
        <v>-2.1735857816346967E-2</v>
      </c>
      <c r="BM349" s="26">
        <f t="shared" si="249"/>
        <v>-4.0517041083014229</v>
      </c>
      <c r="BO349" s="238" t="str">
        <f t="shared" si="256"/>
        <v>281838.293126465i</v>
      </c>
      <c r="BP349" s="238" t="str">
        <f t="shared" si="257"/>
        <v>0.760553555440153-0.428538454524928i</v>
      </c>
      <c r="BQ349" s="238">
        <f t="shared" si="258"/>
        <v>-1.1799549358890711</v>
      </c>
      <c r="BR349" s="238">
        <f t="shared" si="259"/>
        <v>-29.39934531282071</v>
      </c>
    </row>
    <row r="350" spans="22:70" x14ac:dyDescent="0.3">
      <c r="V350" s="24">
        <v>4.4600000000000302</v>
      </c>
      <c r="W350" s="32">
        <f t="shared" si="217"/>
        <v>288403.1503126811</v>
      </c>
      <c r="X350" s="25">
        <f t="shared" si="250"/>
        <v>31.450501351730402</v>
      </c>
      <c r="Y350" s="26">
        <f t="shared" si="218"/>
        <v>-50.89680318639536</v>
      </c>
      <c r="Z350" s="26">
        <f t="shared" si="219"/>
        <v>-89.836588332429031</v>
      </c>
      <c r="AA350" s="26">
        <f t="shared" si="220"/>
        <v>2.2316950342679229</v>
      </c>
      <c r="AB350" s="26">
        <f t="shared" si="221"/>
        <v>-39.338021037823488</v>
      </c>
      <c r="AC350" s="26">
        <f t="shared" si="222"/>
        <v>6.8967506819134052E-3</v>
      </c>
      <c r="AD350" s="26">
        <f t="shared" si="223"/>
        <v>2.2829440371532885</v>
      </c>
      <c r="AE350" s="26">
        <f t="shared" si="224"/>
        <v>-17.207710049715121</v>
      </c>
      <c r="AF350" s="26">
        <f t="shared" si="225"/>
        <v>-126.89166533309923</v>
      </c>
      <c r="AG350" s="26">
        <f t="shared" si="243"/>
        <v>64.037843837695164</v>
      </c>
      <c r="AH350" s="26">
        <f t="shared" si="226"/>
        <v>-149.51459219563537</v>
      </c>
      <c r="AI350" s="26">
        <f t="shared" si="227"/>
        <v>-89.999998084010954</v>
      </c>
      <c r="AJ350" s="26">
        <f t="shared" si="228"/>
        <v>57.117509519676744</v>
      </c>
      <c r="AK350" s="26">
        <f t="shared" si="229"/>
        <v>89.920155078731185</v>
      </c>
      <c r="AL350" s="27">
        <f t="shared" si="230"/>
        <v>-5.1037824994838867E-2</v>
      </c>
      <c r="AM350" s="26">
        <f t="shared" si="231"/>
        <v>-6.2051339023343042</v>
      </c>
      <c r="AN350" s="26">
        <f t="shared" si="244"/>
        <v>-9.2983296188823006E-2</v>
      </c>
      <c r="AO350" s="26">
        <f t="shared" si="245"/>
        <v>-8.3686963411453021</v>
      </c>
      <c r="AP350" s="26">
        <f t="shared" si="251"/>
        <v>-28.503259959447128</v>
      </c>
      <c r="AQ350" s="26">
        <f t="shared" si="252"/>
        <v>-14.653673248759375</v>
      </c>
      <c r="AR350" s="25">
        <f t="shared" si="246"/>
        <v>18.562359853877492</v>
      </c>
      <c r="AS350" s="25">
        <f t="shared" si="247"/>
        <v>-26.843517049310353</v>
      </c>
      <c r="AT350" s="56">
        <f t="shared" si="253"/>
        <v>-45.710970009162253</v>
      </c>
      <c r="AU350" s="57">
        <f t="shared" si="232"/>
        <v>-141.5453385818586</v>
      </c>
      <c r="AV350" s="26">
        <f t="shared" si="233"/>
        <v>3.612304018139185E-7</v>
      </c>
      <c r="AW350" s="26">
        <f t="shared" si="234"/>
        <v>1.6524282853050399E-2</v>
      </c>
      <c r="AX350" s="27">
        <f t="shared" si="235"/>
        <v>-3.6123040140759647E-7</v>
      </c>
      <c r="AY350" s="26">
        <f t="shared" si="236"/>
        <v>-1.6524282853050399E-2</v>
      </c>
      <c r="AZ350" s="28">
        <f t="shared" si="237"/>
        <v>4.0632202243524309E-16</v>
      </c>
      <c r="BA350" s="29">
        <f t="shared" si="238"/>
        <v>0</v>
      </c>
      <c r="BB350" s="5">
        <f t="shared" si="254"/>
        <v>-46.962107443384561</v>
      </c>
      <c r="BC350" s="5">
        <f t="shared" si="255"/>
        <v>-175.66036290264194</v>
      </c>
      <c r="BD350" s="5">
        <f t="shared" si="239"/>
        <v>4.3396370973580645</v>
      </c>
      <c r="BE350" s="31"/>
      <c r="BF350" s="40">
        <f t="shared" si="240"/>
        <v>-47</v>
      </c>
      <c r="BG350" s="40">
        <f t="shared" si="241"/>
        <v>-176</v>
      </c>
      <c r="BH350" s="40">
        <f t="shared" si="242"/>
        <v>4</v>
      </c>
      <c r="BL350" s="26">
        <f t="shared" si="248"/>
        <v>-2.27575578765923E-2</v>
      </c>
      <c r="BM350" s="26">
        <f t="shared" si="249"/>
        <v>-4.1457550826495009</v>
      </c>
      <c r="BO350" s="238" t="str">
        <f t="shared" si="256"/>
        <v>288403.150312681i</v>
      </c>
      <c r="BP350" s="238" t="str">
        <f t="shared" si="257"/>
        <v>0.752048829703123-0.433657942541664i</v>
      </c>
      <c r="BQ350" s="238">
        <f t="shared" si="258"/>
        <v>-1.228379876345711</v>
      </c>
      <c r="BR350" s="238">
        <f t="shared" si="259"/>
        <v>-29.969269238133812</v>
      </c>
    </row>
    <row r="351" spans="22:70" x14ac:dyDescent="0.3">
      <c r="V351" s="24">
        <v>4.4700000000000299</v>
      </c>
      <c r="W351" s="30">
        <f t="shared" si="217"/>
        <v>295120.922666659</v>
      </c>
      <c r="X351" s="25">
        <f t="shared" si="250"/>
        <v>31.450501351730402</v>
      </c>
      <c r="Y351" s="26">
        <f t="shared" si="218"/>
        <v>-51.096801596428264</v>
      </c>
      <c r="Z351" s="26">
        <f t="shared" si="219"/>
        <v>-89.84030801662324</v>
      </c>
      <c r="AA351" s="26">
        <f t="shared" si="220"/>
        <v>2.3131695705359654</v>
      </c>
      <c r="AB351" s="26">
        <f t="shared" si="221"/>
        <v>-39.98623071709801</v>
      </c>
      <c r="AC351" s="26">
        <f t="shared" si="222"/>
        <v>7.2215144385771165E-3</v>
      </c>
      <c r="AD351" s="26">
        <f t="shared" si="223"/>
        <v>2.3360623916912617</v>
      </c>
      <c r="AE351" s="26">
        <f t="shared" si="224"/>
        <v>-17.32590915972332</v>
      </c>
      <c r="AF351" s="26">
        <f t="shared" si="225"/>
        <v>-127.49047634202998</v>
      </c>
      <c r="AG351" s="26">
        <f t="shared" si="243"/>
        <v>64.037843837695164</v>
      </c>
      <c r="AH351" s="26">
        <f t="shared" si="226"/>
        <v>-149.71459219563536</v>
      </c>
      <c r="AI351" s="26">
        <f t="shared" si="227"/>
        <v>-89.999998127624195</v>
      </c>
      <c r="AJ351" s="26">
        <f t="shared" si="228"/>
        <v>57.317509140084383</v>
      </c>
      <c r="AK351" s="26">
        <f t="shared" si="229"/>
        <v>89.92197256875852</v>
      </c>
      <c r="AL351" s="27">
        <f t="shared" si="230"/>
        <v>-5.3428427062537927E-2</v>
      </c>
      <c r="AM351" s="26">
        <f t="shared" si="231"/>
        <v>-6.348503205541685</v>
      </c>
      <c r="AN351" s="26">
        <f t="shared" si="244"/>
        <v>-9.7316722724727828E-2</v>
      </c>
      <c r="AO351" s="26">
        <f t="shared" si="245"/>
        <v>-8.560772194198897</v>
      </c>
      <c r="AP351" s="26">
        <f t="shared" si="251"/>
        <v>-28.509984367643082</v>
      </c>
      <c r="AQ351" s="26">
        <f t="shared" si="252"/>
        <v>-14.987300958606259</v>
      </c>
      <c r="AR351" s="25">
        <f t="shared" si="246"/>
        <v>18.562359853877492</v>
      </c>
      <c r="AS351" s="25">
        <f t="shared" si="247"/>
        <v>-26.843517049310353</v>
      </c>
      <c r="AT351" s="56">
        <f t="shared" si="253"/>
        <v>-45.835893527366402</v>
      </c>
      <c r="AU351" s="57">
        <f t="shared" si="232"/>
        <v>-142.47777730063623</v>
      </c>
      <c r="AV351" s="26">
        <f t="shared" si="233"/>
        <v>3.7825466518492733E-7</v>
      </c>
      <c r="AW351" s="26">
        <f t="shared" si="234"/>
        <v>1.6909182823896904E-2</v>
      </c>
      <c r="AX351" s="27">
        <f t="shared" si="235"/>
        <v>-3.7825466526366179E-7</v>
      </c>
      <c r="AY351" s="26">
        <f t="shared" si="236"/>
        <v>-1.6909182823896904E-2</v>
      </c>
      <c r="AZ351" s="28">
        <f t="shared" si="237"/>
        <v>-7.8734465304365793E-17</v>
      </c>
      <c r="BA351" s="29">
        <f t="shared" si="238"/>
        <v>0</v>
      </c>
      <c r="BB351" s="5">
        <f t="shared" si="254"/>
        <v>-47.13823560821313</v>
      </c>
      <c r="BC351" s="5">
        <f t="shared" si="255"/>
        <v>-177.26569514179582</v>
      </c>
      <c r="BD351" s="5">
        <f t="shared" si="239"/>
        <v>2.7343048582041831</v>
      </c>
      <c r="BE351" s="41"/>
      <c r="BF351" s="40">
        <f t="shared" si="240"/>
        <v>-47</v>
      </c>
      <c r="BG351" s="40">
        <f t="shared" si="241"/>
        <v>-177</v>
      </c>
      <c r="BH351" s="40">
        <f t="shared" si="242"/>
        <v>3</v>
      </c>
      <c r="BL351" s="26">
        <f t="shared" si="248"/>
        <v>-2.3827151620861502E-2</v>
      </c>
      <c r="BM351" s="26">
        <f t="shared" si="249"/>
        <v>-4.2419736183931391</v>
      </c>
      <c r="BO351" s="238" t="str">
        <f t="shared" si="256"/>
        <v>295120.922666659i</v>
      </c>
      <c r="BP351" s="238" t="str">
        <f t="shared" si="257"/>
        <v>0.743343106548518-0.438665823415714i</v>
      </c>
      <c r="BQ351" s="238">
        <f t="shared" si="258"/>
        <v>-1.2785149292258635</v>
      </c>
      <c r="BR351" s="238">
        <f t="shared" si="259"/>
        <v>-30.54594422276644</v>
      </c>
    </row>
    <row r="352" spans="22:70" x14ac:dyDescent="0.3">
      <c r="V352" s="24">
        <v>4.4800000000000297</v>
      </c>
      <c r="W352" s="32">
        <f t="shared" si="217"/>
        <v>301995.1720402225</v>
      </c>
      <c r="X352" s="25">
        <f t="shared" si="250"/>
        <v>31.450501351730402</v>
      </c>
      <c r="Y352" s="26">
        <f t="shared" si="218"/>
        <v>-51.296800078020944</v>
      </c>
      <c r="Z352" s="26">
        <f t="shared" si="219"/>
        <v>-89.84394303176876</v>
      </c>
      <c r="AA352" s="26">
        <f t="shared" si="220"/>
        <v>2.3968767021114381</v>
      </c>
      <c r="AB352" s="26">
        <f t="shared" si="221"/>
        <v>-40.637044142032842</v>
      </c>
      <c r="AC352" s="26">
        <f t="shared" si="222"/>
        <v>7.5615578120508025E-3</v>
      </c>
      <c r="AD352" s="26">
        <f t="shared" si="223"/>
        <v>2.3904138718636494</v>
      </c>
      <c r="AE352" s="26">
        <f t="shared" si="224"/>
        <v>-17.441860466367054</v>
      </c>
      <c r="AF352" s="26">
        <f t="shared" si="225"/>
        <v>-128.09057330193795</v>
      </c>
      <c r="AG352" s="26">
        <f t="shared" si="243"/>
        <v>64.037843837695164</v>
      </c>
      <c r="AH352" s="26">
        <f t="shared" si="226"/>
        <v>-149.91459219563535</v>
      </c>
      <c r="AI352" s="26">
        <f t="shared" si="227"/>
        <v>-89.999998170244666</v>
      </c>
      <c r="AJ352" s="26">
        <f t="shared" si="228"/>
        <v>57.517508777576495</v>
      </c>
      <c r="AK352" s="26">
        <f t="shared" si="229"/>
        <v>89.923748687813685</v>
      </c>
      <c r="AL352" s="27">
        <f t="shared" si="230"/>
        <v>-5.5930285124886625E-2</v>
      </c>
      <c r="AM352" s="26">
        <f t="shared" si="231"/>
        <v>-6.4951294031451354</v>
      </c>
      <c r="AN352" s="26">
        <f t="shared" si="244"/>
        <v>-0.10184974772376149</v>
      </c>
      <c r="AO352" s="26">
        <f t="shared" si="245"/>
        <v>-8.7571215517859819</v>
      </c>
      <c r="AP352" s="26">
        <f t="shared" si="251"/>
        <v>-28.517019613212341</v>
      </c>
      <c r="AQ352" s="26">
        <f t="shared" si="252"/>
        <v>-15.328500437362099</v>
      </c>
      <c r="AR352" s="25">
        <f t="shared" si="246"/>
        <v>18.562359853877492</v>
      </c>
      <c r="AS352" s="25">
        <f t="shared" si="247"/>
        <v>-26.843517049310353</v>
      </c>
      <c r="AT352" s="56">
        <f t="shared" si="253"/>
        <v>-45.958880079579394</v>
      </c>
      <c r="AU352" s="57">
        <f t="shared" si="232"/>
        <v>-143.41907373930005</v>
      </c>
      <c r="AV352" s="26">
        <f t="shared" si="233"/>
        <v>3.9608125665281124E-7</v>
      </c>
      <c r="AW352" s="26">
        <f t="shared" si="234"/>
        <v>1.7303048265213047E-2</v>
      </c>
      <c r="AX352" s="27">
        <f t="shared" si="235"/>
        <v>-3.9608125639210859E-7</v>
      </c>
      <c r="AY352" s="26">
        <f t="shared" si="236"/>
        <v>-1.7303048265213047E-2</v>
      </c>
      <c r="AZ352" s="28">
        <f t="shared" si="237"/>
        <v>2.6070265924212554E-16</v>
      </c>
      <c r="BA352" s="29">
        <f t="shared" si="238"/>
        <v>0</v>
      </c>
      <c r="BB352" s="5">
        <f t="shared" si="254"/>
        <v>-47.314226767638885</v>
      </c>
      <c r="BC352" s="5">
        <f t="shared" si="255"/>
        <v>-178.88870280111757</v>
      </c>
      <c r="BD352" s="5">
        <f t="shared" si="239"/>
        <v>1.1112971988824256</v>
      </c>
      <c r="BE352" s="31"/>
      <c r="BF352" s="40">
        <f t="shared" si="240"/>
        <v>-47</v>
      </c>
      <c r="BG352" s="40">
        <f t="shared" si="241"/>
        <v>-179</v>
      </c>
      <c r="BH352" s="40">
        <f t="shared" si="242"/>
        <v>1</v>
      </c>
      <c r="BL352" s="26">
        <f t="shared" si="248"/>
        <v>-2.4946871499532279E-2</v>
      </c>
      <c r="BM352" s="26">
        <f t="shared" si="249"/>
        <v>-4.3404085598514142</v>
      </c>
      <c r="BO352" s="238" t="str">
        <f t="shared" si="256"/>
        <v>301995.172040223i</v>
      </c>
      <c r="BP352" s="238" t="str">
        <f t="shared" si="257"/>
        <v>0.73443873194426-0.44355278552995i</v>
      </c>
      <c r="BQ352" s="238">
        <f t="shared" si="258"/>
        <v>-1.3303998165599593</v>
      </c>
      <c r="BR352" s="238">
        <f t="shared" si="259"/>
        <v>-31.12922050196611</v>
      </c>
    </row>
    <row r="353" spans="22:70" x14ac:dyDescent="0.3">
      <c r="V353" s="24">
        <v>4.4900000000000304</v>
      </c>
      <c r="W353" s="32">
        <f t="shared" si="217"/>
        <v>309029.54325138091</v>
      </c>
      <c r="X353" s="25">
        <f t="shared" si="250"/>
        <v>31.450501351730402</v>
      </c>
      <c r="Y353" s="26">
        <f t="shared" si="218"/>
        <v>-51.496798627952735</v>
      </c>
      <c r="Z353" s="26">
        <f t="shared" si="219"/>
        <v>-89.847495305081608</v>
      </c>
      <c r="AA353" s="26">
        <f t="shared" si="220"/>
        <v>2.4828332391247434</v>
      </c>
      <c r="AB353" s="26">
        <f t="shared" si="221"/>
        <v>-41.290134669896595</v>
      </c>
      <c r="AC353" s="26">
        <f t="shared" si="222"/>
        <v>7.9175984018808963E-3</v>
      </c>
      <c r="AD353" s="26">
        <f t="shared" si="223"/>
        <v>2.4460269040495697</v>
      </c>
      <c r="AE353" s="26">
        <f t="shared" si="224"/>
        <v>-17.555546438695707</v>
      </c>
      <c r="AF353" s="26">
        <f t="shared" si="225"/>
        <v>-128.69160307092864</v>
      </c>
      <c r="AG353" s="26">
        <f t="shared" si="243"/>
        <v>64.037843837695164</v>
      </c>
      <c r="AH353" s="26">
        <f t="shared" si="226"/>
        <v>-150.11459219563537</v>
      </c>
      <c r="AI353" s="26">
        <f t="shared" si="227"/>
        <v>-89.999998211894976</v>
      </c>
      <c r="AJ353" s="26">
        <f t="shared" si="228"/>
        <v>57.717508431384118</v>
      </c>
      <c r="AK353" s="26">
        <f t="shared" si="229"/>
        <v>89.925484377604832</v>
      </c>
      <c r="AL353" s="27">
        <f t="shared" si="230"/>
        <v>-5.8548508299728325E-2</v>
      </c>
      <c r="AM353" s="26">
        <f t="shared" si="231"/>
        <v>-6.6450825520429921</v>
      </c>
      <c r="AN353" s="26">
        <f t="shared" si="244"/>
        <v>-0.10659134190555325</v>
      </c>
      <c r="AO353" s="26">
        <f t="shared" si="245"/>
        <v>-8.9578300641055471</v>
      </c>
      <c r="AP353" s="26">
        <f t="shared" si="251"/>
        <v>-28.524379776761368</v>
      </c>
      <c r="AQ353" s="26">
        <f t="shared" si="252"/>
        <v>-15.677426450438684</v>
      </c>
      <c r="AR353" s="25">
        <f t="shared" si="246"/>
        <v>18.562359853877492</v>
      </c>
      <c r="AS353" s="25">
        <f t="shared" si="247"/>
        <v>-26.843517049310353</v>
      </c>
      <c r="AT353" s="56">
        <f t="shared" si="253"/>
        <v>-46.079926215457078</v>
      </c>
      <c r="AU353" s="57">
        <f t="shared" si="232"/>
        <v>-144.36902952136731</v>
      </c>
      <c r="AV353" s="26">
        <f t="shared" si="233"/>
        <v>4.147479894194434E-7</v>
      </c>
      <c r="AW353" s="26">
        <f t="shared" si="234"/>
        <v>1.7706088009520247E-2</v>
      </c>
      <c r="AX353" s="27">
        <f t="shared" si="235"/>
        <v>-4.1474798897262828E-7</v>
      </c>
      <c r="AY353" s="26">
        <f t="shared" si="236"/>
        <v>-1.7706088009520247E-2</v>
      </c>
      <c r="AZ353" s="28">
        <f t="shared" si="237"/>
        <v>4.4681512069300456E-16</v>
      </c>
      <c r="BA353" s="29">
        <f t="shared" si="238"/>
        <v>0</v>
      </c>
      <c r="BB353" s="5">
        <f t="shared" si="254"/>
        <v>-47.49011900945856</v>
      </c>
      <c r="BC353" s="5">
        <f t="shared" si="255"/>
        <v>-180.52907542995629</v>
      </c>
      <c r="BD353" s="5">
        <f t="shared" si="239"/>
        <v>-0.52907542995629342</v>
      </c>
      <c r="BE353" s="31"/>
      <c r="BF353" s="40">
        <f t="shared" si="240"/>
        <v>-47</v>
      </c>
      <c r="BG353" s="40">
        <f t="shared" si="241"/>
        <v>-181</v>
      </c>
      <c r="BH353" s="40">
        <f t="shared" si="242"/>
        <v>-1</v>
      </c>
      <c r="BL353" s="26">
        <f t="shared" si="248"/>
        <v>-2.6119052811712493E-2</v>
      </c>
      <c r="BM353" s="26">
        <f t="shared" si="249"/>
        <v>-4.4411097729300923</v>
      </c>
      <c r="BO353" s="238" t="str">
        <f t="shared" si="256"/>
        <v>309029.543251381i</v>
      </c>
      <c r="BP353" s="238" t="str">
        <f t="shared" si="257"/>
        <v>0.725338590728851-0.44830947578271i</v>
      </c>
      <c r="BQ353" s="238">
        <f t="shared" si="258"/>
        <v>-1.3840737411897666</v>
      </c>
      <c r="BR353" s="238">
        <f t="shared" si="259"/>
        <v>-31.718936135658879</v>
      </c>
    </row>
    <row r="354" spans="22:70" x14ac:dyDescent="0.3">
      <c r="V354" s="24">
        <v>4.5000000000000302</v>
      </c>
      <c r="W354" s="30">
        <f t="shared" si="217"/>
        <v>316227.76601686032</v>
      </c>
      <c r="X354" s="25">
        <f t="shared" si="250"/>
        <v>31.450501351730402</v>
      </c>
      <c r="Y354" s="26">
        <f t="shared" si="218"/>
        <v>-51.696797243147884</v>
      </c>
      <c r="Z354" s="26">
        <f t="shared" si="219"/>
        <v>-89.850966719914808</v>
      </c>
      <c r="AA354" s="26">
        <f t="shared" si="220"/>
        <v>2.5710537723907385</v>
      </c>
      <c r="AB354" s="26">
        <f t="shared" si="221"/>
        <v>-41.945169792999195</v>
      </c>
      <c r="AC354" s="26">
        <f t="shared" si="222"/>
        <v>8.2903873858572036E-3</v>
      </c>
      <c r="AD354" s="26">
        <f t="shared" si="223"/>
        <v>2.5029305556211727</v>
      </c>
      <c r="AE354" s="26">
        <f t="shared" si="224"/>
        <v>-17.666951731640889</v>
      </c>
      <c r="AF354" s="26">
        <f t="shared" si="225"/>
        <v>-129.29320595729286</v>
      </c>
      <c r="AG354" s="26">
        <f t="shared" si="243"/>
        <v>64.037843837695164</v>
      </c>
      <c r="AH354" s="26">
        <f t="shared" si="226"/>
        <v>-150.31459219563538</v>
      </c>
      <c r="AI354" s="26">
        <f t="shared" si="227"/>
        <v>-89.999998252597223</v>
      </c>
      <c r="AJ354" s="26">
        <f t="shared" si="228"/>
        <v>57.917508100772928</v>
      </c>
      <c r="AK354" s="26">
        <f t="shared" si="229"/>
        <v>89.927180558404928</v>
      </c>
      <c r="AL354" s="27">
        <f t="shared" si="230"/>
        <v>-6.128843380157091E-2</v>
      </c>
      <c r="AM354" s="26">
        <f t="shared" si="231"/>
        <v>-6.7984339379746022</v>
      </c>
      <c r="AN354" s="26">
        <f t="shared" si="244"/>
        <v>-0.11155085822629836</v>
      </c>
      <c r="AO354" s="26">
        <f t="shared" si="245"/>
        <v>-9.1629844359158792</v>
      </c>
      <c r="AP354" s="26">
        <f t="shared" si="251"/>
        <v>-28.532079549195164</v>
      </c>
      <c r="AQ354" s="26">
        <f t="shared" si="252"/>
        <v>-16.034236068082777</v>
      </c>
      <c r="AR354" s="25">
        <f t="shared" si="246"/>
        <v>18.562359853877492</v>
      </c>
      <c r="AS354" s="25">
        <f t="shared" si="247"/>
        <v>-26.843517049310353</v>
      </c>
      <c r="AT354" s="56">
        <f t="shared" si="253"/>
        <v>-46.199031280836053</v>
      </c>
      <c r="AU354" s="57">
        <f t="shared" si="232"/>
        <v>-145.32744202537563</v>
      </c>
      <c r="AV354" s="26">
        <f t="shared" si="233"/>
        <v>4.3429446069185883E-7</v>
      </c>
      <c r="AW354" s="26">
        <f t="shared" si="234"/>
        <v>1.8118515753666107E-2</v>
      </c>
      <c r="AX354" s="27">
        <f t="shared" si="235"/>
        <v>-4.3429446022704902E-7</v>
      </c>
      <c r="AY354" s="26">
        <f t="shared" si="236"/>
        <v>-1.8118515753666107E-2</v>
      </c>
      <c r="AZ354" s="28">
        <f t="shared" si="237"/>
        <v>4.6480980626183014E-16</v>
      </c>
      <c r="BA354" s="29">
        <f t="shared" si="238"/>
        <v>0</v>
      </c>
      <c r="BB354" s="5">
        <f t="shared" si="254"/>
        <v>-47.6659526974993</v>
      </c>
      <c r="BC354" s="5">
        <f t="shared" si="255"/>
        <v>-182.18648716461186</v>
      </c>
      <c r="BD354" s="5">
        <f t="shared" si="239"/>
        <v>-2.1864871646118615</v>
      </c>
      <c r="BE354" s="41"/>
      <c r="BF354" s="40">
        <f t="shared" si="240"/>
        <v>-48</v>
      </c>
      <c r="BG354" s="40">
        <f t="shared" si="241"/>
        <v>-182</v>
      </c>
      <c r="BH354" s="40">
        <f t="shared" si="242"/>
        <v>-2</v>
      </c>
      <c r="BL354" s="26">
        <f t="shared" si="248"/>
        <v>-2.7346138327332365E-2</v>
      </c>
      <c r="BM354" s="26">
        <f t="shared" si="249"/>
        <v>-4.5441281607899713</v>
      </c>
      <c r="BO354" s="238" t="str">
        <f t="shared" si="256"/>
        <v>316227.76601686i</v>
      </c>
      <c r="BP354" s="238" t="str">
        <f t="shared" si="257"/>
        <v>0.716046119954092-0.452926534940572i</v>
      </c>
      <c r="BQ354" s="238">
        <f t="shared" si="258"/>
        <v>-1.4395752783359186</v>
      </c>
      <c r="BR354" s="238">
        <f t="shared" si="259"/>
        <v>-32.31491697844627</v>
      </c>
    </row>
    <row r="355" spans="22:70" x14ac:dyDescent="0.3">
      <c r="V355" s="24">
        <v>4.51000000000003</v>
      </c>
      <c r="W355" s="32">
        <f t="shared" si="217"/>
        <v>323593.6569296511</v>
      </c>
      <c r="X355" s="25">
        <f t="shared" si="250"/>
        <v>31.450501351730402</v>
      </c>
      <c r="Y355" s="26">
        <f t="shared" si="218"/>
        <v>-51.896795920669092</v>
      </c>
      <c r="Z355" s="26">
        <f t="shared" si="219"/>
        <v>-89.85435911675647</v>
      </c>
      <c r="AA355" s="26">
        <f t="shared" si="220"/>
        <v>2.6615506134297675</v>
      </c>
      <c r="AB355" s="26">
        <f t="shared" si="221"/>
        <v>-42.601811955978164</v>
      </c>
      <c r="AC355" s="26">
        <f t="shared" si="222"/>
        <v>8.6807110793494149E-3</v>
      </c>
      <c r="AD355" s="26">
        <f t="shared" si="223"/>
        <v>2.5611545483725595</v>
      </c>
      <c r="AE355" s="26">
        <f t="shared" si="224"/>
        <v>-17.776063244429572</v>
      </c>
      <c r="AF355" s="26">
        <f t="shared" si="225"/>
        <v>-129.89501652436206</v>
      </c>
      <c r="AG355" s="26">
        <f t="shared" si="243"/>
        <v>64.037843837695164</v>
      </c>
      <c r="AH355" s="26">
        <f t="shared" si="226"/>
        <v>-150.51459219563537</v>
      </c>
      <c r="AI355" s="26">
        <f t="shared" si="227"/>
        <v>-89.999998292372965</v>
      </c>
      <c r="AJ355" s="26">
        <f t="shared" si="228"/>
        <v>58.117507785041667</v>
      </c>
      <c r="AK355" s="26">
        <f t="shared" si="229"/>
        <v>89.928838129539599</v>
      </c>
      <c r="AL355" s="27">
        <f t="shared" si="230"/>
        <v>-6.4155636505099672E-2</v>
      </c>
      <c r="AM355" s="26">
        <f t="shared" si="231"/>
        <v>-6.9552560767807794</v>
      </c>
      <c r="AN355" s="26">
        <f t="shared" si="244"/>
        <v>-0.11673804620081295</v>
      </c>
      <c r="AO355" s="26">
        <f t="shared" si="245"/>
        <v>-9.3726723900401687</v>
      </c>
      <c r="AP355" s="26">
        <f t="shared" si="251"/>
        <v>-28.540134255604453</v>
      </c>
      <c r="AQ355" s="26">
        <f t="shared" si="252"/>
        <v>-16.399088629654315</v>
      </c>
      <c r="AR355" s="25">
        <f t="shared" si="246"/>
        <v>18.562359853877492</v>
      </c>
      <c r="AS355" s="25">
        <f t="shared" si="247"/>
        <v>-26.843517049310353</v>
      </c>
      <c r="AT355" s="56">
        <f t="shared" si="253"/>
        <v>-46.316197500034022</v>
      </c>
      <c r="AU355" s="57">
        <f t="shared" si="232"/>
        <v>-146.29410515401639</v>
      </c>
      <c r="AV355" s="26">
        <f t="shared" si="233"/>
        <v>4.5476212689973514E-7</v>
      </c>
      <c r="AW355" s="26">
        <f t="shared" si="234"/>
        <v>1.8540550172128665E-2</v>
      </c>
      <c r="AX355" s="27">
        <f t="shared" si="235"/>
        <v>-4.5476212660126746E-7</v>
      </c>
      <c r="AY355" s="26">
        <f t="shared" si="236"/>
        <v>-1.8540550172128665E-2</v>
      </c>
      <c r="AZ355" s="28">
        <f t="shared" si="237"/>
        <v>2.9846767613501773E-16</v>
      </c>
      <c r="BA355" s="29">
        <f t="shared" si="238"/>
        <v>0</v>
      </c>
      <c r="BB355" s="5">
        <f t="shared" si="254"/>
        <v>-47.841770447906242</v>
      </c>
      <c r="BC355" s="5">
        <f t="shared" si="255"/>
        <v>-183.86059753058225</v>
      </c>
      <c r="BD355" s="5">
        <f t="shared" si="239"/>
        <v>-3.860597530582254</v>
      </c>
      <c r="BE355" s="31"/>
      <c r="BF355" s="40">
        <f t="shared" si="240"/>
        <v>-48</v>
      </c>
      <c r="BG355" s="40">
        <f t="shared" si="241"/>
        <v>-184</v>
      </c>
      <c r="BH355" s="40">
        <f t="shared" si="242"/>
        <v>-4</v>
      </c>
      <c r="BL355" s="26">
        <f t="shared" si="248"/>
        <v>-2.8630683105821626E-2</v>
      </c>
      <c r="BM355" s="26">
        <f t="shared" si="249"/>
        <v>-4.6495156793204906</v>
      </c>
      <c r="BO355" s="238" t="str">
        <f t="shared" si="256"/>
        <v>323593.656929651i</v>
      </c>
      <c r="BP355" s="238" t="str">
        <f t="shared" si="257"/>
        <v>0.706565319652124-0.457394634898694i</v>
      </c>
      <c r="BQ355" s="238">
        <f t="shared" si="258"/>
        <v>-1.4969422647663968</v>
      </c>
      <c r="BR355" s="238">
        <f t="shared" si="259"/>
        <v>-32.916976697245374</v>
      </c>
    </row>
    <row r="356" spans="22:70" x14ac:dyDescent="0.3">
      <c r="V356" s="24">
        <v>4.5200000000000298</v>
      </c>
      <c r="W356" s="32">
        <f t="shared" si="217"/>
        <v>331131.1214826139</v>
      </c>
      <c r="X356" s="25">
        <f t="shared" si="250"/>
        <v>31.450501351730402</v>
      </c>
      <c r="Y356" s="26">
        <f t="shared" si="218"/>
        <v>-52.096794657711271</v>
      </c>
      <c r="Z356" s="26">
        <f t="shared" si="219"/>
        <v>-89.857674294205125</v>
      </c>
      <c r="AA356" s="26">
        <f t="shared" si="220"/>
        <v>2.7543337434017112</v>
      </c>
      <c r="AB356" s="26">
        <f t="shared" si="221"/>
        <v>-43.25971940472153</v>
      </c>
      <c r="AC356" s="26">
        <f t="shared" si="222"/>
        <v>9.0893925658939966E-3</v>
      </c>
      <c r="AD356" s="26">
        <f t="shared" si="223"/>
        <v>2.6207292721553159</v>
      </c>
      <c r="AE356" s="26">
        <f t="shared" si="224"/>
        <v>-17.882870170013263</v>
      </c>
      <c r="AF356" s="26">
        <f t="shared" si="225"/>
        <v>-130.49666442677136</v>
      </c>
      <c r="AG356" s="26">
        <f t="shared" si="243"/>
        <v>64.037843837695164</v>
      </c>
      <c r="AH356" s="26">
        <f t="shared" si="226"/>
        <v>-150.71459219563536</v>
      </c>
      <c r="AI356" s="26">
        <f t="shared" si="227"/>
        <v>-89.999998331243305</v>
      </c>
      <c r="AJ356" s="26">
        <f t="shared" si="228"/>
        <v>58.317507483520629</v>
      </c>
      <c r="AK356" s="26">
        <f t="shared" si="229"/>
        <v>89.930457969863866</v>
      </c>
      <c r="AL356" s="27">
        <f t="shared" si="230"/>
        <v>-6.7155938850427283E-2</v>
      </c>
      <c r="AM356" s="26">
        <f t="shared" si="231"/>
        <v>-7.115622713908599</v>
      </c>
      <c r="AN356" s="26">
        <f t="shared" si="244"/>
        <v>-0.12216306657431625</v>
      </c>
      <c r="AO356" s="26">
        <f t="shared" si="245"/>
        <v>-9.5869826263662254</v>
      </c>
      <c r="AP356" s="26">
        <f t="shared" si="251"/>
        <v>-28.548559879844312</v>
      </c>
      <c r="AQ356" s="26">
        <f t="shared" si="252"/>
        <v>-16.772145701654264</v>
      </c>
      <c r="AR356" s="25">
        <f t="shared" si="246"/>
        <v>18.562359853877492</v>
      </c>
      <c r="AS356" s="25">
        <f t="shared" si="247"/>
        <v>-26.843517049310353</v>
      </c>
      <c r="AT356" s="56">
        <f t="shared" si="253"/>
        <v>-46.431430049857575</v>
      </c>
      <c r="AU356" s="57">
        <f t="shared" si="232"/>
        <v>-147.26881012842563</v>
      </c>
      <c r="AV356" s="26">
        <f t="shared" si="233"/>
        <v>4.7619440398537917E-7</v>
      </c>
      <c r="AW356" s="26">
        <f t="shared" si="234"/>
        <v>1.8972415032959565E-2</v>
      </c>
      <c r="AX356" s="27">
        <f t="shared" si="235"/>
        <v>-4.7619440405537517E-7</v>
      </c>
      <c r="AY356" s="26">
        <f t="shared" si="236"/>
        <v>-1.8972415032959565E-2</v>
      </c>
      <c r="AZ356" s="28">
        <f t="shared" si="237"/>
        <v>-6.99959969644576E-17</v>
      </c>
      <c r="BA356" s="29">
        <f t="shared" si="238"/>
        <v>0</v>
      </c>
      <c r="BB356" s="5">
        <f t="shared" si="254"/>
        <v>-48.01761709547889</v>
      </c>
      <c r="BC356" s="5">
        <f t="shared" si="255"/>
        <v>-185.55105231974812</v>
      </c>
      <c r="BD356" s="5">
        <f t="shared" si="239"/>
        <v>-5.5510523197481234</v>
      </c>
      <c r="BE356" s="31"/>
      <c r="BF356" s="40">
        <f t="shared" si="240"/>
        <v>-48</v>
      </c>
      <c r="BG356" s="40">
        <f t="shared" si="241"/>
        <v>-186</v>
      </c>
      <c r="BH356" s="40">
        <f t="shared" si="242"/>
        <v>-6</v>
      </c>
      <c r="BL356" s="26">
        <f t="shared" si="248"/>
        <v>-2.997535951862608E-2</v>
      </c>
      <c r="BM356" s="26">
        <f t="shared" si="249"/>
        <v>-4.7573253523764896</v>
      </c>
      <c r="BO356" s="238" t="str">
        <f t="shared" si="256"/>
        <v>331131.121482614i</v>
      </c>
      <c r="BP356" s="238" t="str">
        <f t="shared" si="257"/>
        <v>0.696900760778316-0.461704517651206i</v>
      </c>
      <c r="BQ356" s="238">
        <f t="shared" si="258"/>
        <v>-1.5562116861026889</v>
      </c>
      <c r="BR356" s="238">
        <f t="shared" si="259"/>
        <v>-33.524916838946005</v>
      </c>
    </row>
    <row r="357" spans="22:70" x14ac:dyDescent="0.3">
      <c r="V357" s="24">
        <v>4.5300000000000296</v>
      </c>
      <c r="W357" s="30">
        <f t="shared" si="217"/>
        <v>338844.15613922582</v>
      </c>
      <c r="X357" s="25">
        <f t="shared" si="250"/>
        <v>31.450501351730402</v>
      </c>
      <c r="Y357" s="26">
        <f t="shared" si="218"/>
        <v>-52.296793451595576</v>
      </c>
      <c r="Z357" s="26">
        <f t="shared" si="219"/>
        <v>-89.860914009922837</v>
      </c>
      <c r="AA357" s="26">
        <f t="shared" si="220"/>
        <v>2.8494107713993588</v>
      </c>
      <c r="AB357" s="26">
        <f t="shared" si="221"/>
        <v>-43.918547061860991</v>
      </c>
      <c r="AC357" s="26">
        <f t="shared" si="222"/>
        <v>9.5172934022046303E-3</v>
      </c>
      <c r="AD357" s="26">
        <f t="shared" si="223"/>
        <v>2.6816857987181049</v>
      </c>
      <c r="AE357" s="26">
        <f t="shared" si="224"/>
        <v>-17.98736403506361</v>
      </c>
      <c r="AF357" s="26">
        <f t="shared" si="225"/>
        <v>-131.09777527306574</v>
      </c>
      <c r="AG357" s="26">
        <f t="shared" si="243"/>
        <v>64.037843837695164</v>
      </c>
      <c r="AH357" s="26">
        <f t="shared" si="226"/>
        <v>-150.91459219563535</v>
      </c>
      <c r="AI357" s="26">
        <f t="shared" si="227"/>
        <v>-89.999998369228848</v>
      </c>
      <c r="AJ357" s="26">
        <f t="shared" si="228"/>
        <v>58.517507195570253</v>
      </c>
      <c r="AK357" s="26">
        <f t="shared" si="229"/>
        <v>89.932040938228184</v>
      </c>
      <c r="AL357" s="27">
        <f t="shared" si="230"/>
        <v>-7.0295421096422755E-2</v>
      </c>
      <c r="AM357" s="26">
        <f t="shared" si="231"/>
        <v>-7.2796088220121398</v>
      </c>
      <c r="AN357" s="26">
        <f t="shared" si="244"/>
        <v>-0.12783650633330476</v>
      </c>
      <c r="AO357" s="26">
        <f t="shared" si="245"/>
        <v>-9.806004776053296</v>
      </c>
      <c r="AP357" s="26">
        <f t="shared" si="251"/>
        <v>-28.557373089799661</v>
      </c>
      <c r="AQ357" s="26">
        <f t="shared" si="252"/>
        <v>-17.1535710290661</v>
      </c>
      <c r="AR357" s="25">
        <f t="shared" si="246"/>
        <v>18.562359853877492</v>
      </c>
      <c r="AS357" s="25">
        <f t="shared" si="247"/>
        <v>-26.843517049310353</v>
      </c>
      <c r="AT357" s="56">
        <f t="shared" si="253"/>
        <v>-46.544737124863275</v>
      </c>
      <c r="AU357" s="57">
        <f t="shared" si="232"/>
        <v>-148.25134630213182</v>
      </c>
      <c r="AV357" s="26">
        <f t="shared" si="233"/>
        <v>4.9863675419312383E-7</v>
      </c>
      <c r="AW357" s="26">
        <f t="shared" si="234"/>
        <v>1.9414339316428081E-2</v>
      </c>
      <c r="AX357" s="27">
        <f t="shared" si="235"/>
        <v>-4.9863675388887796E-7</v>
      </c>
      <c r="AY357" s="26">
        <f t="shared" si="236"/>
        <v>-1.9414339316428081E-2</v>
      </c>
      <c r="AZ357" s="28">
        <f t="shared" si="237"/>
        <v>3.0424587020339055E-16</v>
      </c>
      <c r="BA357" s="29">
        <f t="shared" si="238"/>
        <v>0</v>
      </c>
      <c r="BB357" s="5">
        <f t="shared" si="254"/>
        <v>-48.193539650194694</v>
      </c>
      <c r="BC357" s="5">
        <f t="shared" si="255"/>
        <v>-187.257484539047</v>
      </c>
      <c r="BD357" s="5">
        <f t="shared" si="239"/>
        <v>-7.2574845390469989</v>
      </c>
      <c r="BE357" s="41"/>
      <c r="BF357" s="40">
        <f t="shared" si="240"/>
        <v>-48</v>
      </c>
      <c r="BG357" s="40">
        <f t="shared" si="241"/>
        <v>-187</v>
      </c>
      <c r="BH357" s="40">
        <f t="shared" si="242"/>
        <v>-7</v>
      </c>
      <c r="BL357" s="26">
        <f t="shared" si="248"/>
        <v>-3.138296248299479E-2</v>
      </c>
      <c r="BM357" s="26">
        <f t="shared" si="249"/>
        <v>-4.8676112867329353</v>
      </c>
      <c r="BO357" s="238" t="str">
        <f t="shared" si="256"/>
        <v>338844.156139226i</v>
      </c>
      <c r="BP357" s="238" t="str">
        <f t="shared" si="257"/>
        <v>0.687057590096331-0.465847035741276i</v>
      </c>
      <c r="BQ357" s="238">
        <f t="shared" si="258"/>
        <v>-1.6174195628484231</v>
      </c>
      <c r="BR357" s="238">
        <f t="shared" si="259"/>
        <v>-34.138526950182239</v>
      </c>
    </row>
    <row r="358" spans="22:70" x14ac:dyDescent="0.3">
      <c r="V358" s="24">
        <v>4.5400000000000302</v>
      </c>
      <c r="W358" s="32">
        <f t="shared" si="217"/>
        <v>346736.85045255604</v>
      </c>
      <c r="X358" s="25">
        <f t="shared" si="250"/>
        <v>31.450501351730402</v>
      </c>
      <c r="Y358" s="26">
        <f t="shared" si="218"/>
        <v>-52.49679229976374</v>
      </c>
      <c r="Z358" s="26">
        <f t="shared" si="219"/>
        <v>-89.864079981566917</v>
      </c>
      <c r="AA358" s="26">
        <f t="shared" si="220"/>
        <v>2.9467869024690243</v>
      </c>
      <c r="AB358" s="26">
        <f t="shared" si="221"/>
        <v>-44.577947423457189</v>
      </c>
      <c r="AC358" s="26">
        <f t="shared" si="222"/>
        <v>9.9653154008599171E-3</v>
      </c>
      <c r="AD358" s="26">
        <f t="shared" si="223"/>
        <v>2.7440558957470467</v>
      </c>
      <c r="AE358" s="26">
        <f t="shared" si="224"/>
        <v>-18.089538730163454</v>
      </c>
      <c r="AF358" s="26">
        <f t="shared" si="225"/>
        <v>-131.69797150927707</v>
      </c>
      <c r="AG358" s="26">
        <f t="shared" si="243"/>
        <v>64.037843837695164</v>
      </c>
      <c r="AH358" s="26">
        <f t="shared" si="226"/>
        <v>-151.11459219563537</v>
      </c>
      <c r="AI358" s="26">
        <f t="shared" si="227"/>
        <v>-89.999998406349732</v>
      </c>
      <c r="AJ358" s="26">
        <f t="shared" si="228"/>
        <v>58.717506920579787</v>
      </c>
      <c r="AK358" s="26">
        <f t="shared" si="229"/>
        <v>89.933587873933632</v>
      </c>
      <c r="AL358" s="27">
        <f t="shared" si="230"/>
        <v>-7.3580431927982248E-2</v>
      </c>
      <c r="AM358" s="26">
        <f t="shared" si="231"/>
        <v>-7.4472905964915279</v>
      </c>
      <c r="AN358" s="26">
        <f t="shared" si="244"/>
        <v>-0.13376939404243859</v>
      </c>
      <c r="AO358" s="26">
        <f t="shared" si="245"/>
        <v>-10.029829350647127</v>
      </c>
      <c r="AP358" s="26">
        <f t="shared" si="251"/>
        <v>-28.566591263330839</v>
      </c>
      <c r="AQ358" s="26">
        <f t="shared" si="252"/>
        <v>-17.543530479554754</v>
      </c>
      <c r="AR358" s="25">
        <f t="shared" si="246"/>
        <v>18.562359853877492</v>
      </c>
      <c r="AS358" s="25">
        <f t="shared" si="247"/>
        <v>-26.843517049310353</v>
      </c>
      <c r="AT358" s="56">
        <f t="shared" si="253"/>
        <v>-46.656129993494289</v>
      </c>
      <c r="AU358" s="57">
        <f t="shared" si="232"/>
        <v>-149.24150198883183</v>
      </c>
      <c r="AV358" s="26">
        <f t="shared" si="233"/>
        <v>5.2213677864468244E-7</v>
      </c>
      <c r="AW358" s="26">
        <f t="shared" si="234"/>
        <v>1.986655733642843E-2</v>
      </c>
      <c r="AX358" s="27">
        <f t="shared" si="235"/>
        <v>-5.2213677820919813E-7</v>
      </c>
      <c r="AY358" s="26">
        <f t="shared" si="236"/>
        <v>-1.986655733642843E-2</v>
      </c>
      <c r="AZ358" s="28">
        <f t="shared" si="237"/>
        <v>4.3548430801802459E-16</v>
      </c>
      <c r="BA358" s="29">
        <f t="shared" si="238"/>
        <v>0</v>
      </c>
      <c r="BB358" s="5">
        <f t="shared" si="254"/>
        <v>-48.369587244178639</v>
      </c>
      <c r="BC358" s="5">
        <f t="shared" si="255"/>
        <v>-188.97951542652737</v>
      </c>
      <c r="BD358" s="5">
        <f t="shared" si="239"/>
        <v>-8.9795154265273709</v>
      </c>
      <c r="BE358" s="31"/>
      <c r="BF358" s="40">
        <f t="shared" si="240"/>
        <v>-48</v>
      </c>
      <c r="BG358" s="40">
        <f t="shared" si="241"/>
        <v>-189</v>
      </c>
      <c r="BH358" s="40">
        <f t="shared" si="242"/>
        <v>-9</v>
      </c>
      <c r="BL358" s="26">
        <f t="shared" si="248"/>
        <v>-3.2856414914648732E-2</v>
      </c>
      <c r="BM358" s="26">
        <f t="shared" si="249"/>
        <v>-4.980428686708537</v>
      </c>
      <c r="BO358" s="238" t="str">
        <f t="shared" si="256"/>
        <v>346736.850452556i</v>
      </c>
      <c r="BP358" s="238" t="str">
        <f t="shared" si="257"/>
        <v>0.677041531791127-0.46981319392838i</v>
      </c>
      <c r="BQ358" s="238">
        <f t="shared" si="258"/>
        <v>-1.6806008357697035</v>
      </c>
      <c r="BR358" s="238">
        <f t="shared" si="259"/>
        <v>-34.757584750987</v>
      </c>
    </row>
    <row r="359" spans="22:70" x14ac:dyDescent="0.3">
      <c r="V359" s="24">
        <v>4.55000000000003</v>
      </c>
      <c r="W359" s="32">
        <f t="shared" si="217"/>
        <v>354813.38923360041</v>
      </c>
      <c r="X359" s="25">
        <f t="shared" si="250"/>
        <v>31.450501351730402</v>
      </c>
      <c r="Y359" s="26">
        <f t="shared" si="218"/>
        <v>-52.696791199772576</v>
      </c>
      <c r="Z359" s="26">
        <f t="shared" si="219"/>
        <v>-89.867173887700005</v>
      </c>
      <c r="AA359" s="26">
        <f t="shared" si="220"/>
        <v>3.0464649156429449</v>
      </c>
      <c r="AB359" s="26">
        <f t="shared" si="221"/>
        <v>-45.237571471249773</v>
      </c>
      <c r="AC359" s="26">
        <f t="shared" si="222"/>
        <v>1.0434402494101019E-2</v>
      </c>
      <c r="AD359" s="26">
        <f t="shared" si="223"/>
        <v>2.8078720411031233</v>
      </c>
      <c r="AE359" s="26">
        <f t="shared" si="224"/>
        <v>-18.189390529905129</v>
      </c>
      <c r="AF359" s="26">
        <f t="shared" si="225"/>
        <v>-132.29687331784666</v>
      </c>
      <c r="AG359" s="26">
        <f t="shared" si="243"/>
        <v>64.037843837695164</v>
      </c>
      <c r="AH359" s="26">
        <f t="shared" si="226"/>
        <v>-151.31459219563536</v>
      </c>
      <c r="AI359" s="26">
        <f t="shared" si="227"/>
        <v>-89.999998442625639</v>
      </c>
      <c r="AJ359" s="26">
        <f t="shared" si="228"/>
        <v>58.917506657965895</v>
      </c>
      <c r="AK359" s="26">
        <f t="shared" si="229"/>
        <v>89.935099597176972</v>
      </c>
      <c r="AL359" s="27">
        <f t="shared" si="230"/>
        <v>-7.7017599422439048E-2</v>
      </c>
      <c r="AM359" s="26">
        <f t="shared" si="231"/>
        <v>-7.6187454488036783</v>
      </c>
      <c r="AN359" s="26">
        <f t="shared" si="244"/>
        <v>-0.13997321549146571</v>
      </c>
      <c r="AO359" s="26">
        <f t="shared" si="245"/>
        <v>-10.258547685793827</v>
      </c>
      <c r="AP359" s="26">
        <f t="shared" si="251"/>
        <v>-28.576232514888204</v>
      </c>
      <c r="AQ359" s="26">
        <f t="shared" si="252"/>
        <v>-17.942191980046172</v>
      </c>
      <c r="AR359" s="25">
        <f t="shared" si="246"/>
        <v>18.562359853877492</v>
      </c>
      <c r="AS359" s="25">
        <f t="shared" si="247"/>
        <v>-26.843517049310353</v>
      </c>
      <c r="AT359" s="56">
        <f t="shared" si="253"/>
        <v>-46.76562304479333</v>
      </c>
      <c r="AU359" s="57">
        <f t="shared" si="232"/>
        <v>-150.23906529789284</v>
      </c>
      <c r="AV359" s="26">
        <f t="shared" si="233"/>
        <v>5.4674432534373365E-7</v>
      </c>
      <c r="AW359" s="26">
        <f t="shared" si="234"/>
        <v>2.0329308864715071E-2</v>
      </c>
      <c r="AX359" s="27">
        <f t="shared" si="235"/>
        <v>-5.4674432504345899E-7</v>
      </c>
      <c r="AY359" s="26">
        <f t="shared" si="236"/>
        <v>-2.0329308864715071E-2</v>
      </c>
      <c r="AZ359" s="28">
        <f t="shared" si="237"/>
        <v>3.0027466210930717E-16</v>
      </c>
      <c r="BA359" s="29">
        <f t="shared" si="238"/>
        <v>0</v>
      </c>
      <c r="BB359" s="5">
        <f t="shared" si="254"/>
        <v>-48.54581106949712</v>
      </c>
      <c r="BC359" s="5">
        <f t="shared" si="255"/>
        <v>-190.71675553003871</v>
      </c>
      <c r="BD359" s="5">
        <f t="shared" si="239"/>
        <v>-10.716755530038711</v>
      </c>
      <c r="BE359" s="31"/>
      <c r="BF359" s="40">
        <f t="shared" si="240"/>
        <v>-49</v>
      </c>
      <c r="BG359" s="40">
        <f t="shared" si="241"/>
        <v>-191</v>
      </c>
      <c r="BH359" s="40">
        <f t="shared" si="242"/>
        <v>-11</v>
      </c>
      <c r="BL359" s="26">
        <f t="shared" si="248"/>
        <v>-3.4398773407034094E-2</v>
      </c>
      <c r="BM359" s="26">
        <f t="shared" si="249"/>
        <v>-5.0958338684056637</v>
      </c>
      <c r="BO359" s="238" t="str">
        <f t="shared" si="256"/>
        <v>354813.3892336i</v>
      </c>
      <c r="BP359" s="238" t="str">
        <f t="shared" si="257"/>
        <v>0.66685888561956-0.473594191779876i</v>
      </c>
      <c r="BQ359" s="238">
        <f t="shared" si="258"/>
        <v>-1.745789251296757</v>
      </c>
      <c r="BR359" s="238">
        <f t="shared" si="259"/>
        <v>-35.381856363740226</v>
      </c>
    </row>
    <row r="360" spans="22:70" x14ac:dyDescent="0.3">
      <c r="V360" s="24">
        <v>4.5600000000000298</v>
      </c>
      <c r="W360" s="30">
        <f t="shared" si="217"/>
        <v>363078.05477012682</v>
      </c>
      <c r="X360" s="25">
        <f t="shared" si="250"/>
        <v>31.450501351730402</v>
      </c>
      <c r="Y360" s="26">
        <f t="shared" si="218"/>
        <v>-52.896790149288904</v>
      </c>
      <c r="Z360" s="26">
        <f t="shared" si="219"/>
        <v>-89.870197368679911</v>
      </c>
      <c r="AA360" s="26">
        <f t="shared" si="220"/>
        <v>3.1484451521800056</v>
      </c>
      <c r="AB360" s="26">
        <f t="shared" si="221"/>
        <v>-45.897069594659733</v>
      </c>
      <c r="AC360" s="26">
        <f t="shared" si="222"/>
        <v>1.0925542682260148E-2</v>
      </c>
      <c r="AD360" s="26">
        <f t="shared" si="223"/>
        <v>2.8731674372521061</v>
      </c>
      <c r="AE360" s="26">
        <f t="shared" si="224"/>
        <v>-18.286918102696237</v>
      </c>
      <c r="AF360" s="26">
        <f t="shared" si="225"/>
        <v>-132.89409952608753</v>
      </c>
      <c r="AG360" s="26">
        <f t="shared" si="243"/>
        <v>64.037843837695164</v>
      </c>
      <c r="AH360" s="26">
        <f t="shared" si="226"/>
        <v>-151.51459219563537</v>
      </c>
      <c r="AI360" s="26">
        <f t="shared" si="227"/>
        <v>-89.99999847807581</v>
      </c>
      <c r="AJ360" s="26">
        <f t="shared" si="228"/>
        <v>59.117506407171561</v>
      </c>
      <c r="AK360" s="26">
        <f t="shared" si="229"/>
        <v>89.936576909485481</v>
      </c>
      <c r="AL360" s="27">
        <f t="shared" si="230"/>
        <v>-8.0613842379661377E-2</v>
      </c>
      <c r="AM360" s="26">
        <f t="shared" si="231"/>
        <v>-7.7940519973685678</v>
      </c>
      <c r="AN360" s="26">
        <f t="shared" si="244"/>
        <v>-0.14645992963330637</v>
      </c>
      <c r="AO360" s="26">
        <f t="shared" si="245"/>
        <v>-10.492251879232134</v>
      </c>
      <c r="AP360" s="26">
        <f t="shared" si="251"/>
        <v>-28.586315722781617</v>
      </c>
      <c r="AQ360" s="26">
        <f t="shared" si="252"/>
        <v>-18.34972544519103</v>
      </c>
      <c r="AR360" s="25">
        <f t="shared" si="246"/>
        <v>18.562359853877492</v>
      </c>
      <c r="AS360" s="25">
        <f t="shared" si="247"/>
        <v>-26.843517049310353</v>
      </c>
      <c r="AT360" s="56">
        <f t="shared" si="253"/>
        <v>-46.873233825477854</v>
      </c>
      <c r="AU360" s="57">
        <f t="shared" si="232"/>
        <v>-151.24382497127857</v>
      </c>
      <c r="AV360" s="26">
        <f t="shared" si="233"/>
        <v>5.7251158946587916E-7</v>
      </c>
      <c r="AW360" s="26">
        <f t="shared" si="234"/>
        <v>2.0802839258031947E-2</v>
      </c>
      <c r="AX360" s="27">
        <f t="shared" si="235"/>
        <v>-5.7251158959296841E-7</v>
      </c>
      <c r="AY360" s="26">
        <f t="shared" si="236"/>
        <v>-2.0802839258031947E-2</v>
      </c>
      <c r="AZ360" s="28">
        <f t="shared" si="237"/>
        <v>-1.2708924692250885E-16</v>
      </c>
      <c r="BA360" s="29">
        <f t="shared" si="238"/>
        <v>0</v>
      </c>
      <c r="BB360" s="5">
        <f t="shared" si="254"/>
        <v>-48.722264307274479</v>
      </c>
      <c r="BC360" s="5">
        <f t="shared" si="255"/>
        <v>-192.46880584320189</v>
      </c>
      <c r="BD360" s="5">
        <f t="shared" si="239"/>
        <v>-12.468805843201892</v>
      </c>
      <c r="BE360" s="41"/>
      <c r="BF360" s="40">
        <f t="shared" si="240"/>
        <v>-49</v>
      </c>
      <c r="BG360" s="40">
        <f t="shared" si="241"/>
        <v>-192</v>
      </c>
      <c r="BH360" s="40">
        <f t="shared" si="242"/>
        <v>-12</v>
      </c>
      <c r="BL360" s="26">
        <f t="shared" si="248"/>
        <v>-3.6013234145052225E-2</v>
      </c>
      <c r="BM360" s="26">
        <f t="shared" si="249"/>
        <v>-5.2138842735098629</v>
      </c>
      <c r="BO360" s="238" t="str">
        <f t="shared" si="256"/>
        <v>363078.054770127i</v>
      </c>
      <c r="BP360" s="238" t="str">
        <f t="shared" si="257"/>
        <v>0.656516521436723-0.477181466865642i</v>
      </c>
      <c r="BQ360" s="238">
        <f t="shared" si="258"/>
        <v>-1.8130172476515691</v>
      </c>
      <c r="BR360" s="238">
        <f t="shared" si="259"/>
        <v>-36.011096598413452</v>
      </c>
    </row>
    <row r="361" spans="22:70" x14ac:dyDescent="0.3">
      <c r="V361" s="24">
        <v>4.5700000000000296</v>
      </c>
      <c r="W361" s="32">
        <f t="shared" ref="W361:W424" si="260">10*10^V361</f>
        <v>371535.22909719788</v>
      </c>
      <c r="X361" s="25">
        <f t="shared" si="250"/>
        <v>31.450501351730402</v>
      </c>
      <c r="Y361" s="26">
        <f t="shared" ref="Y361:Y424" si="261">20*LOG(1/SQRT((W361/fp)^2+1))</f>
        <v>-53.096789146084546</v>
      </c>
      <c r="Z361" s="26">
        <f t="shared" ref="Z361:Z424" si="262">-180/PI()*ATAN(W361/fp)</f>
        <v>-89.87315202752886</v>
      </c>
      <c r="AA361" s="26">
        <f t="shared" ref="AA361:AA424" si="263">20*LOG(SQRT((W361/fzRHP)^2+1))</f>
        <v>3.2527255141202134</v>
      </c>
      <c r="AB361" s="26">
        <f t="shared" ref="AB361:AB424" si="264">-180/PI()*ATAN(W361/fzRHP)</f>
        <v>-46.556092516613752</v>
      </c>
      <c r="AC361" s="26">
        <f t="shared" ref="AC361:AC424" si="265">20*LOG(SQRT((W361/fzESR)^2+1))</f>
        <v>1.1439770070517349E-2</v>
      </c>
      <c r="AD361" s="26">
        <f t="shared" ref="AD361:AD424" si="266">180/PI()*ATAN(W361/fzESR)</f>
        <v>2.9399760258817182</v>
      </c>
      <c r="AE361" s="26">
        <f t="shared" ref="AE361:AE424" si="267">X361+Y361+AA361+AC361</f>
        <v>-18.382122510163413</v>
      </c>
      <c r="AF361" s="26">
        <f t="shared" ref="AF361:AF424" si="268">Z361+AB361+AD361</f>
        <v>-133.4892685182609</v>
      </c>
      <c r="AG361" s="26">
        <f t="shared" si="243"/>
        <v>64.037843837695164</v>
      </c>
      <c r="AH361" s="26">
        <f t="shared" ref="AH361:AH424" si="269">20*LOG(1/SQRT((W361/fp_comp1)^2+1))</f>
        <v>-151.71459219563536</v>
      </c>
      <c r="AI361" s="26">
        <f t="shared" ref="AI361:AI424" si="270">-180/PI()*ATAN(W361/fp_comp1)</f>
        <v>-89.999998512719031</v>
      </c>
      <c r="AJ361" s="26">
        <f t="shared" ref="AJ361:AJ424" si="271">20*LOG(SQRT((W361/fz_comp)^2+1))</f>
        <v>59.317506167664803</v>
      </c>
      <c r="AK361" s="26">
        <f t="shared" ref="AK361:AK424" si="272">180/PI()*ATAN(W361/fz_comp)</f>
        <v>89.938020594141804</v>
      </c>
      <c r="AL361" s="27">
        <f t="shared" ref="AL361:AL424" si="273">20*LOG(1/SQRT((W361/fp_comp2)^2+1))</f>
        <v>-8.4376382019462973E-2</v>
      </c>
      <c r="AM361" s="26">
        <f t="shared" ref="AM361:AM424" si="274">-180/PI()*ATAN(W361/fp_comp2)</f>
        <v>-7.9732900558845188</v>
      </c>
      <c r="AN361" s="26">
        <f t="shared" si="244"/>
        <v>-0.15324198479105236</v>
      </c>
      <c r="AO361" s="26">
        <f t="shared" si="245"/>
        <v>-10.731034722733167</v>
      </c>
      <c r="AP361" s="26">
        <f t="shared" si="251"/>
        <v>-28.596860557085911</v>
      </c>
      <c r="AQ361" s="26">
        <f t="shared" si="252"/>
        <v>-18.766302697194913</v>
      </c>
      <c r="AR361" s="25">
        <f t="shared" si="246"/>
        <v>18.562359853877492</v>
      </c>
      <c r="AS361" s="25">
        <f t="shared" si="247"/>
        <v>-26.843517049310353</v>
      </c>
      <c r="AT361" s="56">
        <f t="shared" si="253"/>
        <v>-46.978983067249324</v>
      </c>
      <c r="AU361" s="57">
        <f t="shared" ref="AU361:AU424" si="275">AF361+AQ361</f>
        <v>-152.2555712154558</v>
      </c>
      <c r="AV361" s="26">
        <f t="shared" ref="AV361:AV424" si="276">20*LOG(SQRT((W361/fz_ff)^2+1))</f>
        <v>5.9949322714917482E-7</v>
      </c>
      <c r="AW361" s="26">
        <f t="shared" ref="AW361:AW424" si="277">180/PI()*ATAN(W361/fz_ff)</f>
        <v>2.1287399588202565E-2</v>
      </c>
      <c r="AX361" s="27">
        <f t="shared" ref="AX361:AX424" si="278">20*LOG(1/SQRT((W361/fp_ff)^2+1))</f>
        <v>-5.9949322705964174E-7</v>
      </c>
      <c r="AY361" s="26">
        <f t="shared" ref="AY361:AY424" si="279">-180/PI()*ATAN(W361/fp_ff)</f>
        <v>-2.1287399588202565E-2</v>
      </c>
      <c r="AZ361" s="28">
        <f t="shared" ref="AZ361:AZ424" si="280">AV361+AX361</f>
        <v>8.9533076590674054E-17</v>
      </c>
      <c r="BA361" s="29">
        <f t="shared" ref="BA361:BA424" si="281">AW361+AY361</f>
        <v>0</v>
      </c>
      <c r="BB361" s="5">
        <f t="shared" si="254"/>
        <v>-48.899002048745494</v>
      </c>
      <c r="BC361" s="5">
        <f t="shared" si="255"/>
        <v>-194.23525899272175</v>
      </c>
      <c r="BD361" s="5">
        <f t="shared" ref="BD361:BD424" si="282">BC361+180</f>
        <v>-14.235258992721754</v>
      </c>
      <c r="BE361" s="31"/>
      <c r="BF361" s="40">
        <f t="shared" ref="BF361:BF424" si="283">ROUND(BB361,0)</f>
        <v>-49</v>
      </c>
      <c r="BG361" s="40">
        <f t="shared" ref="BG361:BG424" si="284">ROUND(BC361,0)</f>
        <v>-194</v>
      </c>
      <c r="BH361" s="40">
        <f t="shared" ref="BH361:BH424" si="285">ROUND(BD361,0)</f>
        <v>-14</v>
      </c>
      <c r="BL361" s="26">
        <f t="shared" si="248"/>
        <v>-3.7703139061205156E-2</v>
      </c>
      <c r="BM361" s="26">
        <f t="shared" si="249"/>
        <v>-5.3346384825878586</v>
      </c>
      <c r="BO361" s="238" t="str">
        <f t="shared" si="256"/>
        <v>371535.229097198i</v>
      </c>
      <c r="BP361" s="238" t="str">
        <f t="shared" si="257"/>
        <v>0.646021869968897-0.480566738209213i</v>
      </c>
      <c r="BQ361" s="238">
        <f t="shared" si="258"/>
        <v>-1.8823158424349615</v>
      </c>
      <c r="BR361" s="238">
        <f t="shared" si="259"/>
        <v>-36.645049294678088</v>
      </c>
    </row>
    <row r="362" spans="22:70" x14ac:dyDescent="0.3">
      <c r="V362" s="24">
        <v>4.5800000000000303</v>
      </c>
      <c r="W362" s="32">
        <f t="shared" si="260"/>
        <v>380189.39632058778</v>
      </c>
      <c r="X362" s="25">
        <f t="shared" si="250"/>
        <v>31.450501351730402</v>
      </c>
      <c r="Y362" s="26">
        <f t="shared" si="261"/>
        <v>-53.296788188031627</v>
      </c>
      <c r="Z362" s="26">
        <f t="shared" si="262"/>
        <v>-89.87603943078318</v>
      </c>
      <c r="AA362" s="26">
        <f t="shared" si="263"/>
        <v>3.3593014731660857</v>
      </c>
      <c r="AB362" s="26">
        <f t="shared" si="264"/>
        <v>-47.21429221721619</v>
      </c>
      <c r="AC362" s="26">
        <f t="shared" si="265"/>
        <v>1.1978166997795671E-2</v>
      </c>
      <c r="AD362" s="26">
        <f t="shared" si="266"/>
        <v>3.0083325027001173</v>
      </c>
      <c r="AE362" s="26">
        <f t="shared" si="267"/>
        <v>-18.475007196137344</v>
      </c>
      <c r="AF362" s="26">
        <f t="shared" si="268"/>
        <v>-134.08199914529925</v>
      </c>
      <c r="AG362" s="26">
        <f t="shared" si="243"/>
        <v>64.037843837695164</v>
      </c>
      <c r="AH362" s="26">
        <f t="shared" si="269"/>
        <v>-151.91459219563538</v>
      </c>
      <c r="AI362" s="26">
        <f t="shared" si="270"/>
        <v>-89.999998546573664</v>
      </c>
      <c r="AJ362" s="26">
        <f t="shared" si="271"/>
        <v>59.517505938937646</v>
      </c>
      <c r="AK362" s="26">
        <f t="shared" si="272"/>
        <v>89.939431416599334</v>
      </c>
      <c r="AL362" s="27">
        <f t="shared" si="273"/>
        <v>-8.8312754049135134E-2</v>
      </c>
      <c r="AM362" s="26">
        <f t="shared" si="274"/>
        <v>-8.1565406188564396</v>
      </c>
      <c r="AN362" s="26">
        <f t="shared" si="244"/>
        <v>-0.16033233510808131</v>
      </c>
      <c r="AO362" s="26">
        <f t="shared" si="245"/>
        <v>-10.974989627647698</v>
      </c>
      <c r="AP362" s="26">
        <f t="shared" si="251"/>
        <v>-28.607887508159784</v>
      </c>
      <c r="AQ362" s="26">
        <f t="shared" si="252"/>
        <v>-19.192097376478468</v>
      </c>
      <c r="AR362" s="25">
        <f t="shared" si="246"/>
        <v>18.562359853877492</v>
      </c>
      <c r="AS362" s="25">
        <f t="shared" si="247"/>
        <v>-26.843517049310353</v>
      </c>
      <c r="AT362" s="56">
        <f t="shared" si="253"/>
        <v>-47.082894704297132</v>
      </c>
      <c r="AU362" s="57">
        <f t="shared" si="275"/>
        <v>-153.27409652177772</v>
      </c>
      <c r="AV362" s="26">
        <f t="shared" si="276"/>
        <v>6.2774647121330741E-7</v>
      </c>
      <c r="AW362" s="26">
        <f t="shared" si="277"/>
        <v>2.1783246775250602E-2</v>
      </c>
      <c r="AX362" s="27">
        <f t="shared" si="278"/>
        <v>-6.277464712583991E-7</v>
      </c>
      <c r="AY362" s="26">
        <f t="shared" si="279"/>
        <v>-2.1783246775250602E-2</v>
      </c>
      <c r="AZ362" s="28">
        <f t="shared" si="280"/>
        <v>-4.5091693067964272E-17</v>
      </c>
      <c r="BA362" s="29">
        <f t="shared" si="281"/>
        <v>0</v>
      </c>
      <c r="BB362" s="5">
        <f t="shared" si="254"/>
        <v>-49.07608120896851</v>
      </c>
      <c r="BC362" s="5">
        <f t="shared" si="255"/>
        <v>-196.01570047057277</v>
      </c>
      <c r="BD362" s="5">
        <f t="shared" si="282"/>
        <v>-16.015700470572767</v>
      </c>
      <c r="BE362" s="31"/>
      <c r="BF362" s="40">
        <f t="shared" si="283"/>
        <v>-49</v>
      </c>
      <c r="BG362" s="40">
        <f t="shared" si="284"/>
        <v>-196</v>
      </c>
      <c r="BH362" s="40">
        <f t="shared" si="285"/>
        <v>-16</v>
      </c>
      <c r="BL362" s="26">
        <f t="shared" si="248"/>
        <v>-3.9471982242255413E-2</v>
      </c>
      <c r="BM362" s="26">
        <f t="shared" si="249"/>
        <v>-5.4581562278186952</v>
      </c>
      <c r="BO362" s="238" t="str">
        <f t="shared" si="256"/>
        <v>380189.396320588i</v>
      </c>
      <c r="BP362" s="238" t="str">
        <f t="shared" si="257"/>
        <v>0.635382909740679-0.483742049627072i</v>
      </c>
      <c r="BQ362" s="238">
        <f t="shared" si="258"/>
        <v>-1.9537145224291264</v>
      </c>
      <c r="BR362" s="238">
        <f t="shared" si="259"/>
        <v>-37.283447720976334</v>
      </c>
    </row>
    <row r="363" spans="22:70" x14ac:dyDescent="0.3">
      <c r="V363" s="24">
        <v>4.5900000000000301</v>
      </c>
      <c r="W363" s="30">
        <f t="shared" si="260"/>
        <v>389045.14499430778</v>
      </c>
      <c r="X363" s="25">
        <f t="shared" si="250"/>
        <v>31.450501351730402</v>
      </c>
      <c r="Y363" s="26">
        <f t="shared" si="261"/>
        <v>-53.496787273097979</v>
      </c>
      <c r="Z363" s="26">
        <f t="shared" si="262"/>
        <v>-89.878861109323637</v>
      </c>
      <c r="AA363" s="26">
        <f t="shared" si="263"/>
        <v>3.4681660898109707</v>
      </c>
      <c r="AB363" s="26">
        <f t="shared" si="264"/>
        <v>-47.871322849318055</v>
      </c>
      <c r="AC363" s="26">
        <f t="shared" si="265"/>
        <v>1.2541866261818519E-2</v>
      </c>
      <c r="AD363" s="26">
        <f t="shared" si="266"/>
        <v>3.0782723324086931</v>
      </c>
      <c r="AE363" s="26">
        <f t="shared" si="267"/>
        <v>-18.565577965294786</v>
      </c>
      <c r="AF363" s="26">
        <f t="shared" si="268"/>
        <v>-134.671911626233</v>
      </c>
      <c r="AG363" s="26">
        <f t="shared" si="243"/>
        <v>64.037843837695164</v>
      </c>
      <c r="AH363" s="26">
        <f t="shared" si="269"/>
        <v>-152.11459219563537</v>
      </c>
      <c r="AI363" s="26">
        <f t="shared" si="270"/>
        <v>-89.999998579657699</v>
      </c>
      <c r="AJ363" s="26">
        <f t="shared" si="271"/>
        <v>59.717505720504882</v>
      </c>
      <c r="AK363" s="26">
        <f t="shared" si="272"/>
        <v>89.94081012488796</v>
      </c>
      <c r="AL363" s="27">
        <f t="shared" si="273"/>
        <v>-9.2430821102701829E-2</v>
      </c>
      <c r="AM363" s="26">
        <f t="shared" si="274"/>
        <v>-8.3438858441296819</v>
      </c>
      <c r="AN363" s="26">
        <f t="shared" si="244"/>
        <v>-0.16774445721162667</v>
      </c>
      <c r="AO363" s="26">
        <f t="shared" si="245"/>
        <v>-11.224210543711232</v>
      </c>
      <c r="AP363" s="26">
        <f t="shared" si="251"/>
        <v>-28.619417915749651</v>
      </c>
      <c r="AQ363" s="26">
        <f t="shared" si="252"/>
        <v>-19.627284842610653</v>
      </c>
      <c r="AR363" s="25">
        <f t="shared" si="246"/>
        <v>18.562359853877492</v>
      </c>
      <c r="AS363" s="25">
        <f t="shared" si="247"/>
        <v>-26.843517049310353</v>
      </c>
      <c r="AT363" s="56">
        <f t="shared" si="253"/>
        <v>-47.184995881044436</v>
      </c>
      <c r="AU363" s="57">
        <f t="shared" si="275"/>
        <v>-154.29919646884366</v>
      </c>
      <c r="AV363" s="26">
        <f t="shared" si="276"/>
        <v>6.5733124880741499E-7</v>
      </c>
      <c r="AW363" s="26">
        <f t="shared" si="277"/>
        <v>2.2290643723620562E-2</v>
      </c>
      <c r="AX363" s="27">
        <f t="shared" si="278"/>
        <v>-6.5733124840793816E-7</v>
      </c>
      <c r="AY363" s="26">
        <f t="shared" si="279"/>
        <v>-2.2290643723620562E-2</v>
      </c>
      <c r="AZ363" s="28">
        <f t="shared" si="280"/>
        <v>3.9947683155112587E-16</v>
      </c>
      <c r="BA363" s="29">
        <f t="shared" si="281"/>
        <v>0</v>
      </c>
      <c r="BB363" s="5">
        <f t="shared" si="254"/>
        <v>-49.25356043402433</v>
      </c>
      <c r="BC363" s="5">
        <f t="shared" si="255"/>
        <v>-197.80970990408596</v>
      </c>
      <c r="BD363" s="5">
        <f t="shared" si="282"/>
        <v>-17.809709904085963</v>
      </c>
      <c r="BE363" s="41"/>
      <c r="BF363" s="40">
        <f t="shared" si="283"/>
        <v>-49</v>
      </c>
      <c r="BG363" s="40">
        <f t="shared" si="284"/>
        <v>-198</v>
      </c>
      <c r="BH363" s="40">
        <f t="shared" si="285"/>
        <v>-18</v>
      </c>
      <c r="BL363" s="26">
        <f t="shared" si="248"/>
        <v>-4.1323416594526714E-2</v>
      </c>
      <c r="BM363" s="26">
        <f t="shared" si="249"/>
        <v>-5.5844984050875013</v>
      </c>
      <c r="BO363" s="238" t="str">
        <f t="shared" si="256"/>
        <v>389045.144994308i</v>
      </c>
      <c r="BP363" s="238" t="str">
        <f t="shared" si="257"/>
        <v>0.624608150104241-0.486699812570228i</v>
      </c>
      <c r="BQ363" s="238">
        <f t="shared" si="258"/>
        <v>-2.0272411363853653</v>
      </c>
      <c r="BR363" s="238">
        <f t="shared" si="259"/>
        <v>-37.926015030154794</v>
      </c>
    </row>
    <row r="364" spans="22:70" x14ac:dyDescent="0.3">
      <c r="V364" s="24">
        <v>4.6000000000000298</v>
      </c>
      <c r="W364" s="32">
        <f t="shared" si="260"/>
        <v>398107.17055352498</v>
      </c>
      <c r="X364" s="25">
        <f t="shared" si="250"/>
        <v>31.450501351730402</v>
      </c>
      <c r="Y364" s="26">
        <f t="shared" si="261"/>
        <v>-53.696786399342955</v>
      </c>
      <c r="Z364" s="26">
        <f t="shared" si="262"/>
        <v>-89.88161855918672</v>
      </c>
      <c r="AA364" s="26">
        <f t="shared" si="263"/>
        <v>3.5793100425432556</v>
      </c>
      <c r="AB364" s="26">
        <f t="shared" si="264"/>
        <v>-48.526841640132311</v>
      </c>
      <c r="AC364" s="26">
        <f t="shared" si="265"/>
        <v>1.3132053444386886E-2</v>
      </c>
      <c r="AD364" s="26">
        <f t="shared" si="266"/>
        <v>3.1498317638415987</v>
      </c>
      <c r="AE364" s="26">
        <f t="shared" si="267"/>
        <v>-18.65384295162491</v>
      </c>
      <c r="AF364" s="26">
        <f t="shared" si="268"/>
        <v>-135.25862843547742</v>
      </c>
      <c r="AG364" s="26">
        <f t="shared" si="243"/>
        <v>64.037843837695164</v>
      </c>
      <c r="AH364" s="26">
        <f t="shared" si="269"/>
        <v>-152.31459219563536</v>
      </c>
      <c r="AI364" s="26">
        <f t="shared" si="270"/>
        <v>-89.99999861198863</v>
      </c>
      <c r="AJ364" s="26">
        <f t="shared" si="271"/>
        <v>59.917505511903187</v>
      </c>
      <c r="AK364" s="26">
        <f t="shared" si="272"/>
        <v>89.942157450010683</v>
      </c>
      <c r="AL364" s="27">
        <f t="shared" si="273"/>
        <v>-9.6738785552456255E-2</v>
      </c>
      <c r="AM364" s="26">
        <f t="shared" si="274"/>
        <v>-8.5354090322122786</v>
      </c>
      <c r="AN364" s="26">
        <f t="shared" si="244"/>
        <v>-0.17549236705598126</v>
      </c>
      <c r="AO364" s="26">
        <f t="shared" si="245"/>
        <v>-11.478791870750412</v>
      </c>
      <c r="AP364" s="26">
        <f t="shared" si="251"/>
        <v>-28.631473998645443</v>
      </c>
      <c r="AQ364" s="26">
        <f t="shared" si="252"/>
        <v>-20.072042064940639</v>
      </c>
      <c r="AR364" s="25">
        <f t="shared" si="246"/>
        <v>18.562359853877492</v>
      </c>
      <c r="AS364" s="25">
        <f t="shared" si="247"/>
        <v>-26.843517049310353</v>
      </c>
      <c r="AT364" s="56">
        <f t="shared" si="253"/>
        <v>-47.285316950270357</v>
      </c>
      <c r="AU364" s="57">
        <f t="shared" si="275"/>
        <v>-155.33067050041805</v>
      </c>
      <c r="AV364" s="26">
        <f t="shared" si="276"/>
        <v>6.8831031255847738E-7</v>
      </c>
      <c r="AW364" s="26">
        <f t="shared" si="277"/>
        <v>2.2809859461572178E-2</v>
      </c>
      <c r="AX364" s="27">
        <f t="shared" si="278"/>
        <v>-6.8831031213672379E-7</v>
      </c>
      <c r="AY364" s="26">
        <f t="shared" si="279"/>
        <v>-2.2809859461572178E-2</v>
      </c>
      <c r="AZ364" s="28">
        <f t="shared" si="280"/>
        <v>4.2175358630567716E-16</v>
      </c>
      <c r="BA364" s="29">
        <f t="shared" si="281"/>
        <v>0</v>
      </c>
      <c r="BB364" s="5">
        <f t="shared" si="254"/>
        <v>-49.431500002619941</v>
      </c>
      <c r="BC364" s="5">
        <f t="shared" si="255"/>
        <v>-199.61686235653892</v>
      </c>
      <c r="BD364" s="5">
        <f t="shared" si="282"/>
        <v>-19.616862356538917</v>
      </c>
      <c r="BE364" s="31"/>
      <c r="BF364" s="40">
        <f t="shared" si="283"/>
        <v>-49</v>
      </c>
      <c r="BG364" s="40">
        <f t="shared" si="284"/>
        <v>-200</v>
      </c>
      <c r="BH364" s="40">
        <f t="shared" si="285"/>
        <v>-20</v>
      </c>
      <c r="BL364" s="26">
        <f t="shared" si="248"/>
        <v>-4.3261260776070044E-2</v>
      </c>
      <c r="BM364" s="26">
        <f t="shared" si="249"/>
        <v>-5.7137270853668509</v>
      </c>
      <c r="BO364" s="238" t="str">
        <f t="shared" si="256"/>
        <v>398107.170553525i</v>
      </c>
      <c r="BP364" s="238" t="str">
        <f t="shared" si="257"/>
        <v>0.613706610361913-0.489432848069613i</v>
      </c>
      <c r="BQ364" s="238">
        <f t="shared" si="258"/>
        <v>-2.1029217915735181</v>
      </c>
      <c r="BR364" s="238">
        <f t="shared" si="259"/>
        <v>-38.572464770754017</v>
      </c>
    </row>
    <row r="365" spans="22:70" x14ac:dyDescent="0.3">
      <c r="V365" s="24">
        <v>4.6100000000000296</v>
      </c>
      <c r="W365" s="32">
        <f t="shared" si="260"/>
        <v>407380.27780414105</v>
      </c>
      <c r="X365" s="25">
        <f t="shared" si="250"/>
        <v>31.450501351730402</v>
      </c>
      <c r="Y365" s="26">
        <f t="shared" si="261"/>
        <v>-53.896785564913216</v>
      </c>
      <c r="Z365" s="26">
        <f t="shared" si="262"/>
        <v>-89.884313242357734</v>
      </c>
      <c r="AA365" s="26">
        <f t="shared" si="263"/>
        <v>3.6927216668659666</v>
      </c>
      <c r="AB365" s="26">
        <f t="shared" si="264"/>
        <v>-49.180509773207419</v>
      </c>
      <c r="AC365" s="26">
        <f t="shared" si="265"/>
        <v>1.3749969341234423E-2</v>
      </c>
      <c r="AD365" s="26">
        <f t="shared" si="266"/>
        <v>3.2230478452630567</v>
      </c>
      <c r="AE365" s="26">
        <f t="shared" si="267"/>
        <v>-18.739812576975613</v>
      </c>
      <c r="AF365" s="26">
        <f t="shared" si="268"/>
        <v>-135.84177517030207</v>
      </c>
      <c r="AG365" s="26">
        <f t="shared" si="243"/>
        <v>64.037843837695164</v>
      </c>
      <c r="AH365" s="26">
        <f t="shared" si="269"/>
        <v>-152.51459219563537</v>
      </c>
      <c r="AI365" s="26">
        <f t="shared" si="270"/>
        <v>-89.999998643583623</v>
      </c>
      <c r="AJ365" s="26">
        <f t="shared" si="271"/>
        <v>60.11750531269012</v>
      </c>
      <c r="AK365" s="26">
        <f t="shared" si="272"/>
        <v>89.943474106331152</v>
      </c>
      <c r="AL365" s="27">
        <f t="shared" si="273"/>
        <v>-0.1012452026918073</v>
      </c>
      <c r="AM365" s="26">
        <f t="shared" si="274"/>
        <v>-8.7311946021563536</v>
      </c>
      <c r="AN365" s="26">
        <f t="shared" si="244"/>
        <v>-0.18359063690701766</v>
      </c>
      <c r="AO365" s="26">
        <f t="shared" si="245"/>
        <v>-11.738828362926178</v>
      </c>
      <c r="AP365" s="26">
        <f t="shared" si="251"/>
        <v>-28.644078884848913</v>
      </c>
      <c r="AQ365" s="26">
        <f t="shared" si="252"/>
        <v>-20.526547502335003</v>
      </c>
      <c r="AR365" s="25">
        <f t="shared" si="246"/>
        <v>18.562359853877492</v>
      </c>
      <c r="AS365" s="25">
        <f t="shared" si="247"/>
        <v>-26.843517049310353</v>
      </c>
      <c r="AT365" s="56">
        <f t="shared" si="253"/>
        <v>-47.383891461824525</v>
      </c>
      <c r="AU365" s="57">
        <f t="shared" si="275"/>
        <v>-156.36832267263708</v>
      </c>
      <c r="AV365" s="26">
        <f t="shared" si="276"/>
        <v>7.2074937557700424E-7</v>
      </c>
      <c r="AW365" s="26">
        <f t="shared" si="277"/>
        <v>2.3341169283821048E-2</v>
      </c>
      <c r="AX365" s="27">
        <f t="shared" si="278"/>
        <v>-7.2074937559600775E-7</v>
      </c>
      <c r="AY365" s="26">
        <f t="shared" si="279"/>
        <v>-2.3341169283821048E-2</v>
      </c>
      <c r="AZ365" s="28">
        <f t="shared" si="280"/>
        <v>-1.9003501809005448E-17</v>
      </c>
      <c r="BA365" s="29">
        <f t="shared" si="281"/>
        <v>0</v>
      </c>
      <c r="BB365" s="5">
        <f t="shared" si="254"/>
        <v>-49.609961723094848</v>
      </c>
      <c r="BC365" s="5">
        <f t="shared" si="255"/>
        <v>-201.43672965045118</v>
      </c>
      <c r="BD365" s="5">
        <f t="shared" si="282"/>
        <v>-21.436729650451184</v>
      </c>
      <c r="BE365" s="31"/>
      <c r="BF365" s="40">
        <f t="shared" si="283"/>
        <v>-50</v>
      </c>
      <c r="BG365" s="40">
        <f t="shared" si="284"/>
        <v>-201</v>
      </c>
      <c r="BH365" s="40">
        <f t="shared" si="285"/>
        <v>-21</v>
      </c>
      <c r="BL365" s="26">
        <f t="shared" si="248"/>
        <v>-4.5289506403912952E-2</v>
      </c>
      <c r="BM365" s="26">
        <f t="shared" si="249"/>
        <v>-5.8459055253046772</v>
      </c>
      <c r="BO365" s="238" t="str">
        <f t="shared" si="256"/>
        <v>407380.277804141i</v>
      </c>
      <c r="BP365" s="238" t="str">
        <f t="shared" si="257"/>
        <v>0.602687795019147-0.491934427379487i</v>
      </c>
      <c r="BQ365" s="238">
        <f t="shared" si="258"/>
        <v>-2.1807807548664142</v>
      </c>
      <c r="BR365" s="238">
        <f t="shared" si="259"/>
        <v>-39.222501452509434</v>
      </c>
    </row>
    <row r="366" spans="22:70" x14ac:dyDescent="0.3">
      <c r="V366" s="24">
        <v>4.6200000000000303</v>
      </c>
      <c r="W366" s="30">
        <f t="shared" si="260"/>
        <v>416869.38347036514</v>
      </c>
      <c r="X366" s="25">
        <f t="shared" si="250"/>
        <v>31.450501351730402</v>
      </c>
      <c r="Y366" s="26">
        <f t="shared" si="261"/>
        <v>-54.096784768038866</v>
      </c>
      <c r="Z366" s="26">
        <f t="shared" si="262"/>
        <v>-89.886946587545665</v>
      </c>
      <c r="AA366" s="26">
        <f t="shared" si="263"/>
        <v>3.8083870037867218</v>
      </c>
      <c r="AB366" s="26">
        <f t="shared" si="264"/>
        <v>-49.831993245306641</v>
      </c>
      <c r="AC366" s="26">
        <f t="shared" si="265"/>
        <v>1.439691250086849E-2</v>
      </c>
      <c r="AD366" s="26">
        <f t="shared" si="266"/>
        <v>3.2979584398127306</v>
      </c>
      <c r="AE366" s="26">
        <f t="shared" si="267"/>
        <v>-18.823499500020876</v>
      </c>
      <c r="AF366" s="26">
        <f t="shared" si="268"/>
        <v>-136.42098139303957</v>
      </c>
      <c r="AG366" s="26">
        <f t="shared" si="243"/>
        <v>64.037843837695164</v>
      </c>
      <c r="AH366" s="26">
        <f t="shared" si="269"/>
        <v>-152.71459219563536</v>
      </c>
      <c r="AI366" s="26">
        <f t="shared" si="270"/>
        <v>-89.999998674459434</v>
      </c>
      <c r="AJ366" s="26">
        <f t="shared" si="271"/>
        <v>60.317505122443123</v>
      </c>
      <c r="AK366" s="26">
        <f t="shared" si="272"/>
        <v>89.944760791952405</v>
      </c>
      <c r="AL366" s="27">
        <f t="shared" si="273"/>
        <v>-0.10595899428712713</v>
      </c>
      <c r="AM366" s="26">
        <f t="shared" si="274"/>
        <v>-8.9313280637590342</v>
      </c>
      <c r="AN366" s="26">
        <f t="shared" si="244"/>
        <v>-0.19205441242489005</v>
      </c>
      <c r="AO366" s="26">
        <f t="shared" si="245"/>
        <v>-12.004415025144631</v>
      </c>
      <c r="AP366" s="26">
        <f t="shared" si="251"/>
        <v>-28.657256642209095</v>
      </c>
      <c r="AQ366" s="26">
        <f t="shared" si="252"/>
        <v>-20.990980971410693</v>
      </c>
      <c r="AR366" s="25">
        <f t="shared" si="246"/>
        <v>18.562359853877492</v>
      </c>
      <c r="AS366" s="25">
        <f t="shared" si="247"/>
        <v>-26.843517049310353</v>
      </c>
      <c r="AT366" s="56">
        <f t="shared" si="253"/>
        <v>-47.480756142229971</v>
      </c>
      <c r="AU366" s="57">
        <f t="shared" si="275"/>
        <v>-157.41196236445026</v>
      </c>
      <c r="AV366" s="26">
        <f t="shared" si="276"/>
        <v>7.5471724453405293E-7</v>
      </c>
      <c r="AW366" s="26">
        <f t="shared" si="277"/>
        <v>2.3884854897501983E-2</v>
      </c>
      <c r="AX366" s="27">
        <f t="shared" si="278"/>
        <v>-7.5471724453719214E-7</v>
      </c>
      <c r="AY366" s="26">
        <f t="shared" si="279"/>
        <v>-2.3884854897501983E-2</v>
      </c>
      <c r="AZ366" s="28">
        <f t="shared" si="280"/>
        <v>-3.1392099816428438E-18</v>
      </c>
      <c r="BA366" s="29">
        <f t="shared" si="281"/>
        <v>0</v>
      </c>
      <c r="BB366" s="5">
        <f t="shared" si="254"/>
        <v>-49.78900882689527</v>
      </c>
      <c r="BC366" s="5">
        <f t="shared" si="255"/>
        <v>-203.26888170547809</v>
      </c>
      <c r="BD366" s="5">
        <f t="shared" si="282"/>
        <v>-23.268881705478094</v>
      </c>
      <c r="BE366" s="41"/>
      <c r="BF366" s="40">
        <f t="shared" si="283"/>
        <v>-50</v>
      </c>
      <c r="BG366" s="40">
        <f t="shared" si="284"/>
        <v>-203</v>
      </c>
      <c r="BH366" s="40">
        <f t="shared" si="285"/>
        <v>-23</v>
      </c>
      <c r="BL366" s="26">
        <f t="shared" si="248"/>
        <v>-4.7412325544623893E-2</v>
      </c>
      <c r="BM366" s="26">
        <f t="shared" si="249"/>
        <v>-5.9810981769326066</v>
      </c>
      <c r="BO366" s="238" t="str">
        <f t="shared" si="256"/>
        <v>416869.383470365i</v>
      </c>
      <c r="BP366" s="238" t="str">
        <f t="shared" si="257"/>
        <v>0.591561665252249-0.494198310911708i</v>
      </c>
      <c r="BQ366" s="238">
        <f t="shared" si="258"/>
        <v>-2.2608403591206678</v>
      </c>
      <c r="BR366" s="238">
        <f t="shared" si="259"/>
        <v>-39.875821164095207</v>
      </c>
    </row>
    <row r="367" spans="22:70" x14ac:dyDescent="0.3">
      <c r="V367" s="24">
        <v>4.6300000000000301</v>
      </c>
      <c r="W367" s="32">
        <f t="shared" si="260"/>
        <v>426579.51880162227</v>
      </c>
      <c r="X367" s="25">
        <f t="shared" si="250"/>
        <v>31.450501351730402</v>
      </c>
      <c r="Y367" s="26">
        <f t="shared" si="261"/>
        <v>-54.296784007029608</v>
      </c>
      <c r="Z367" s="26">
        <f t="shared" si="262"/>
        <v>-89.889519990940457</v>
      </c>
      <c r="AA367" s="26">
        <f t="shared" si="263"/>
        <v>3.9262898573530163</v>
      </c>
      <c r="AB367" s="26">
        <f t="shared" si="264"/>
        <v>-50.480963693032606</v>
      </c>
      <c r="AC367" s="26">
        <f t="shared" si="265"/>
        <v>1.5074241877015657E-2</v>
      </c>
      <c r="AD367" s="26">
        <f t="shared" si="266"/>
        <v>3.3746022410881049</v>
      </c>
      <c r="AE367" s="26">
        <f t="shared" si="267"/>
        <v>-18.904918556069173</v>
      </c>
      <c r="AF367" s="26">
        <f t="shared" si="268"/>
        <v>-136.99588144288498</v>
      </c>
      <c r="AG367" s="26">
        <f t="shared" si="243"/>
        <v>64.037843837695164</v>
      </c>
      <c r="AH367" s="26">
        <f t="shared" si="269"/>
        <v>-152.91459219563538</v>
      </c>
      <c r="AI367" s="26">
        <f t="shared" si="270"/>
        <v>-89.999998704632432</v>
      </c>
      <c r="AJ367" s="26">
        <f t="shared" si="271"/>
        <v>60.517504940758606</v>
      </c>
      <c r="AK367" s="26">
        <f t="shared" si="272"/>
        <v>89.946018189087013</v>
      </c>
      <c r="AL367" s="27">
        <f t="shared" si="273"/>
        <v>-0.11088946249444698</v>
      </c>
      <c r="AM367" s="26">
        <f t="shared" si="274"/>
        <v>-9.1358959858313238</v>
      </c>
      <c r="AN367" s="26">
        <f t="shared" si="244"/>
        <v>-0.20089942979666128</v>
      </c>
      <c r="AO367" s="26">
        <f t="shared" si="245"/>
        <v>-12.275647001262099</v>
      </c>
      <c r="AP367" s="26">
        <f t="shared" si="251"/>
        <v>-28.671032309472718</v>
      </c>
      <c r="AQ367" s="26">
        <f t="shared" si="252"/>
        <v>-21.465523502638842</v>
      </c>
      <c r="AR367" s="25">
        <f t="shared" si="246"/>
        <v>18.562359853877492</v>
      </c>
      <c r="AS367" s="25">
        <f t="shared" si="247"/>
        <v>-26.843517049310353</v>
      </c>
      <c r="AT367" s="56">
        <f t="shared" si="253"/>
        <v>-47.575950865541891</v>
      </c>
      <c r="AU367" s="57">
        <f t="shared" si="275"/>
        <v>-158.46140494552381</v>
      </c>
      <c r="AV367" s="26">
        <f t="shared" si="276"/>
        <v>7.9028597009612311E-7</v>
      </c>
      <c r="AW367" s="26">
        <f t="shared" si="277"/>
        <v>2.4441204571531878E-2</v>
      </c>
      <c r="AX367" s="27">
        <f t="shared" si="278"/>
        <v>-7.902859696757594E-7</v>
      </c>
      <c r="AY367" s="26">
        <f t="shared" si="279"/>
        <v>-2.4441204571531878E-2</v>
      </c>
      <c r="AZ367" s="28">
        <f t="shared" si="280"/>
        <v>4.2036371111835126E-16</v>
      </c>
      <c r="BA367" s="29">
        <f t="shared" si="281"/>
        <v>0</v>
      </c>
      <c r="BB367" s="5">
        <f t="shared" si="254"/>
        <v>-49.968705859632117</v>
      </c>
      <c r="BC367" s="5">
        <f t="shared" si="255"/>
        <v>-205.11288788253069</v>
      </c>
      <c r="BD367" s="5">
        <f t="shared" si="282"/>
        <v>-25.112887882530686</v>
      </c>
      <c r="BE367" s="31"/>
      <c r="BF367" s="40">
        <f t="shared" si="283"/>
        <v>-50</v>
      </c>
      <c r="BG367" s="40">
        <f t="shared" si="284"/>
        <v>-205</v>
      </c>
      <c r="BH367" s="40">
        <f t="shared" si="285"/>
        <v>-25</v>
      </c>
      <c r="BL367" s="26">
        <f t="shared" si="248"/>
        <v>-4.9634078496414352E-2</v>
      </c>
      <c r="BM367" s="26">
        <f t="shared" si="249"/>
        <v>-6.119370696402239</v>
      </c>
      <c r="BO367" s="238" t="str">
        <f t="shared" si="256"/>
        <v>426579.518801622i</v>
      </c>
      <c r="BP367" s="238" t="str">
        <f t="shared" si="257"/>
        <v>0.580338606723569-0.496218785058388i</v>
      </c>
      <c r="BQ367" s="238">
        <f t="shared" si="258"/>
        <v>-2.34312091559381</v>
      </c>
      <c r="BR367" s="238">
        <f t="shared" si="259"/>
        <v>-40.532112240604647</v>
      </c>
    </row>
    <row r="368" spans="22:70" x14ac:dyDescent="0.3">
      <c r="V368" s="24">
        <v>4.6400000000000299</v>
      </c>
      <c r="W368" s="32">
        <f t="shared" si="260"/>
        <v>436515.83224019624</v>
      </c>
      <c r="X368" s="25">
        <f t="shared" si="250"/>
        <v>31.450501351730402</v>
      </c>
      <c r="Y368" s="26">
        <f t="shared" si="261"/>
        <v>-54.496783280271295</v>
      </c>
      <c r="Z368" s="26">
        <f t="shared" si="262"/>
        <v>-89.8920348169531</v>
      </c>
      <c r="AA368" s="26">
        <f t="shared" si="263"/>
        <v>4.0464118607346951</v>
      </c>
      <c r="AB368" s="26">
        <f t="shared" si="264"/>
        <v>-51.127099184389031</v>
      </c>
      <c r="AC368" s="26">
        <f t="shared" si="265"/>
        <v>1.578337959947301E-2</v>
      </c>
      <c r="AD368" s="26">
        <f t="shared" si="266"/>
        <v>3.4530187888518147</v>
      </c>
      <c r="AE368" s="26">
        <f t="shared" si="267"/>
        <v>-18.984086688206727</v>
      </c>
      <c r="AF368" s="26">
        <f t="shared" si="268"/>
        <v>-137.56611521249033</v>
      </c>
      <c r="AG368" s="26">
        <f t="shared" si="243"/>
        <v>64.037843837695164</v>
      </c>
      <c r="AH368" s="26">
        <f t="shared" si="269"/>
        <v>-153.11459219563537</v>
      </c>
      <c r="AI368" s="26">
        <f t="shared" si="270"/>
        <v>-89.999998734118591</v>
      </c>
      <c r="AJ368" s="26">
        <f t="shared" si="271"/>
        <v>60.717504767251256</v>
      </c>
      <c r="AK368" s="26">
        <f t="shared" si="272"/>
        <v>89.94724696441871</v>
      </c>
      <c r="AL368" s="27">
        <f t="shared" si="273"/>
        <v>-0.1160463041351381</v>
      </c>
      <c r="AM368" s="26">
        <f t="shared" si="274"/>
        <v>-9.3449859602724832</v>
      </c>
      <c r="AN368" s="26">
        <f t="shared" si="244"/>
        <v>-0.21014203286512714</v>
      </c>
      <c r="AO368" s="26">
        <f t="shared" si="245"/>
        <v>-12.552619453709593</v>
      </c>
      <c r="AP368" s="26">
        <f t="shared" si="251"/>
        <v>-28.685431927689216</v>
      </c>
      <c r="AQ368" s="26">
        <f t="shared" si="252"/>
        <v>-21.950357183681959</v>
      </c>
      <c r="AR368" s="25">
        <f t="shared" si="246"/>
        <v>18.562359853877492</v>
      </c>
      <c r="AS368" s="25">
        <f t="shared" si="247"/>
        <v>-26.843517049310353</v>
      </c>
      <c r="AT368" s="56">
        <f t="shared" si="253"/>
        <v>-47.669518615895939</v>
      </c>
      <c r="AU368" s="57">
        <f t="shared" si="275"/>
        <v>-159.51647239617228</v>
      </c>
      <c r="AV368" s="26">
        <f t="shared" si="276"/>
        <v>8.2753099736003381E-7</v>
      </c>
      <c r="AW368" s="26">
        <f t="shared" si="277"/>
        <v>2.5010513289452311E-2</v>
      </c>
      <c r="AX368" s="27">
        <f t="shared" si="278"/>
        <v>-8.2753099712656453E-7</v>
      </c>
      <c r="AY368" s="26">
        <f t="shared" si="279"/>
        <v>-2.5010513289452311E-2</v>
      </c>
      <c r="AZ368" s="28">
        <f t="shared" si="280"/>
        <v>2.334692794384789E-16</v>
      </c>
      <c r="BA368" s="29">
        <f t="shared" si="281"/>
        <v>0</v>
      </c>
      <c r="BB368" s="5">
        <f t="shared" si="254"/>
        <v>-50.149118570873071</v>
      </c>
      <c r="BC368" s="5">
        <f t="shared" si="255"/>
        <v>-206.96831832556663</v>
      </c>
      <c r="BD368" s="5">
        <f t="shared" si="282"/>
        <v>-26.968318325566628</v>
      </c>
      <c r="BE368" s="31"/>
      <c r="BF368" s="40">
        <f t="shared" si="283"/>
        <v>-50</v>
      </c>
      <c r="BG368" s="40">
        <f t="shared" si="284"/>
        <v>-207</v>
      </c>
      <c r="BH368" s="40">
        <f t="shared" si="285"/>
        <v>-27</v>
      </c>
      <c r="BL368" s="26">
        <f t="shared" si="248"/>
        <v>-5.1959321870869886E-2</v>
      </c>
      <c r="BM368" s="26">
        <f t="shared" si="249"/>
        <v>-6.2607899516510459</v>
      </c>
      <c r="BO368" s="238" t="str">
        <f t="shared" si="256"/>
        <v>436515.832240196i</v>
      </c>
      <c r="BP368" s="238" t="str">
        <f t="shared" si="257"/>
        <v>0.56902939392506-0.497990696511612i</v>
      </c>
      <c r="BQ368" s="238">
        <f t="shared" si="258"/>
        <v>-2.4276406331062668</v>
      </c>
      <c r="BR368" s="238">
        <f t="shared" si="259"/>
        <v>-41.191055977743297</v>
      </c>
    </row>
    <row r="369" spans="22:70" x14ac:dyDescent="0.3">
      <c r="V369" s="24">
        <v>4.6500000000000297</v>
      </c>
      <c r="W369" s="30">
        <f t="shared" si="260"/>
        <v>446683.59215099411</v>
      </c>
      <c r="X369" s="25">
        <f t="shared" si="250"/>
        <v>31.450501351730402</v>
      </c>
      <c r="Y369" s="26">
        <f t="shared" si="261"/>
        <v>-54.696782586222383</v>
      </c>
      <c r="Z369" s="26">
        <f t="shared" si="262"/>
        <v>-89.894492398938851</v>
      </c>
      <c r="AA369" s="26">
        <f t="shared" si="263"/>
        <v>4.1687325502888539</v>
      </c>
      <c r="AB369" s="26">
        <f t="shared" si="264"/>
        <v>-51.770084970868844</v>
      </c>
      <c r="AC369" s="26">
        <f t="shared" si="265"/>
        <v>1.6525813868281631E-2</v>
      </c>
      <c r="AD369" s="26">
        <f t="shared" si="266"/>
        <v>3.5332484848501697</v>
      </c>
      <c r="AE369" s="26">
        <f t="shared" si="267"/>
        <v>-19.061022870334845</v>
      </c>
      <c r="AF369" s="26">
        <f t="shared" si="268"/>
        <v>-138.13132888495753</v>
      </c>
      <c r="AG369" s="26">
        <f t="shared" si="243"/>
        <v>64.037843837695164</v>
      </c>
      <c r="AH369" s="26">
        <f t="shared" si="269"/>
        <v>-153.31459219563536</v>
      </c>
      <c r="AI369" s="26">
        <f t="shared" si="270"/>
        <v>-89.999998762933572</v>
      </c>
      <c r="AJ369" s="26">
        <f t="shared" si="271"/>
        <v>60.917504601553006</v>
      </c>
      <c r="AK369" s="26">
        <f t="shared" si="272"/>
        <v>89.94844776945591</v>
      </c>
      <c r="AL369" s="27">
        <f t="shared" si="273"/>
        <v>-0.12143962532247424</v>
      </c>
      <c r="AM369" s="26">
        <f t="shared" si="274"/>
        <v>-9.5586865616750476</v>
      </c>
      <c r="AN369" s="26">
        <f t="shared" si="244"/>
        <v>-0.2197991901942381</v>
      </c>
      <c r="AO369" s="26">
        <f t="shared" si="245"/>
        <v>-12.835427434160659</v>
      </c>
      <c r="AP369" s="26">
        <f t="shared" si="251"/>
        <v>-28.700482571903898</v>
      </c>
      <c r="AQ369" s="26">
        <f t="shared" si="252"/>
        <v>-22.445664989313368</v>
      </c>
      <c r="AR369" s="25">
        <f t="shared" si="246"/>
        <v>18.562359853877492</v>
      </c>
      <c r="AS369" s="25">
        <f t="shared" si="247"/>
        <v>-26.843517049310353</v>
      </c>
      <c r="AT369" s="56">
        <f t="shared" si="253"/>
        <v>-47.761505442238743</v>
      </c>
      <c r="AU369" s="57">
        <f t="shared" si="275"/>
        <v>-160.5769938742709</v>
      </c>
      <c r="AV369" s="26">
        <f t="shared" si="276"/>
        <v>8.6653132785970997E-7</v>
      </c>
      <c r="AW369" s="26">
        <f t="shared" si="277"/>
        <v>2.5593082905831243E-2</v>
      </c>
      <c r="AX369" s="27">
        <f t="shared" si="278"/>
        <v>-8.665313275180947E-7</v>
      </c>
      <c r="AY369" s="26">
        <f t="shared" si="279"/>
        <v>-2.5593082905831243E-2</v>
      </c>
      <c r="AZ369" s="28">
        <f t="shared" si="280"/>
        <v>3.4161526977035577E-16</v>
      </c>
      <c r="BA369" s="29">
        <f t="shared" si="281"/>
        <v>0</v>
      </c>
      <c r="BB369" s="5">
        <f t="shared" si="254"/>
        <v>-50.330313803837441</v>
      </c>
      <c r="BC369" s="5">
        <f t="shared" si="255"/>
        <v>-208.83474529237031</v>
      </c>
      <c r="BD369" s="5">
        <f t="shared" si="282"/>
        <v>-28.834745292370314</v>
      </c>
      <c r="BE369" s="41"/>
      <c r="BF369" s="40">
        <f t="shared" si="283"/>
        <v>-50</v>
      </c>
      <c r="BG369" s="40">
        <f t="shared" si="284"/>
        <v>-209</v>
      </c>
      <c r="BH369" s="40">
        <f t="shared" si="285"/>
        <v>-29</v>
      </c>
      <c r="BL369" s="26">
        <f t="shared" si="248"/>
        <v>-5.4392816982364825E-2</v>
      </c>
      <c r="BM369" s="26">
        <f t="shared" si="249"/>
        <v>-6.4054240288923063</v>
      </c>
      <c r="BO369" s="238" t="str">
        <f t="shared" si="256"/>
        <v>446683.592150994i</v>
      </c>
      <c r="BP369" s="238" t="str">
        <f t="shared" si="257"/>
        <v>0.557645151278354-0.499509483706417i</v>
      </c>
      <c r="BQ369" s="238">
        <f t="shared" si="258"/>
        <v>-2.5144155446163303</v>
      </c>
      <c r="BR369" s="238">
        <f t="shared" si="259"/>
        <v>-41.852327389207112</v>
      </c>
    </row>
    <row r="370" spans="22:70" x14ac:dyDescent="0.3">
      <c r="V370" s="24">
        <v>4.6600000000000303</v>
      </c>
      <c r="W370" s="32">
        <f t="shared" si="260"/>
        <v>457088.18961490749</v>
      </c>
      <c r="X370" s="25">
        <f t="shared" si="250"/>
        <v>31.450501351730402</v>
      </c>
      <c r="Y370" s="26">
        <f t="shared" si="261"/>
        <v>-54.896781923410728</v>
      </c>
      <c r="Z370" s="26">
        <f t="shared" si="262"/>
        <v>-89.896894039903998</v>
      </c>
      <c r="AA370" s="26">
        <f t="shared" si="263"/>
        <v>4.2932294469851371</v>
      </c>
      <c r="AB370" s="26">
        <f t="shared" si="264"/>
        <v>-52.409614196103945</v>
      </c>
      <c r="AC370" s="26">
        <f t="shared" si="265"/>
        <v>1.7303101976387271E-2</v>
      </c>
      <c r="AD370" s="26">
        <f t="shared" si="266"/>
        <v>3.615332608728163</v>
      </c>
      <c r="AE370" s="26">
        <f t="shared" si="267"/>
        <v>-19.135748022718801</v>
      </c>
      <c r="AF370" s="26">
        <f t="shared" si="268"/>
        <v>-138.69117562727979</v>
      </c>
      <c r="AG370" s="26">
        <f t="shared" si="243"/>
        <v>64.037843837695164</v>
      </c>
      <c r="AH370" s="26">
        <f t="shared" si="269"/>
        <v>-153.51459219563537</v>
      </c>
      <c r="AI370" s="26">
        <f t="shared" si="270"/>
        <v>-89.999998791092636</v>
      </c>
      <c r="AJ370" s="26">
        <f t="shared" si="271"/>
        <v>61.117504443312427</v>
      </c>
      <c r="AK370" s="26">
        <f t="shared" si="272"/>
        <v>89.949621240877164</v>
      </c>
      <c r="AL370" s="27">
        <f t="shared" si="273"/>
        <v>-0.12707995642887451</v>
      </c>
      <c r="AM370" s="26">
        <f t="shared" si="274"/>
        <v>-9.777087302175298</v>
      </c>
      <c r="AN370" s="26">
        <f t="shared" si="244"/>
        <v>-0.22988851200542987</v>
      </c>
      <c r="AO370" s="26">
        <f t="shared" si="245"/>
        <v>-13.124165744870755</v>
      </c>
      <c r="AP370" s="26">
        <f t="shared" si="251"/>
        <v>-28.716212383062089</v>
      </c>
      <c r="AQ370" s="26">
        <f t="shared" si="252"/>
        <v>-22.951630597261527</v>
      </c>
      <c r="AR370" s="25">
        <f t="shared" si="246"/>
        <v>18.562359853877492</v>
      </c>
      <c r="AS370" s="25">
        <f t="shared" si="247"/>
        <v>-26.843517049310353</v>
      </c>
      <c r="AT370" s="56">
        <f t="shared" si="253"/>
        <v>-47.851960405780886</v>
      </c>
      <c r="AU370" s="57">
        <f t="shared" si="275"/>
        <v>-161.64280622454132</v>
      </c>
      <c r="AV370" s="26">
        <f t="shared" si="276"/>
        <v>9.0736968543025698E-7</v>
      </c>
      <c r="AW370" s="26">
        <f t="shared" si="277"/>
        <v>2.6189222306308445E-2</v>
      </c>
      <c r="AX370" s="27">
        <f t="shared" si="278"/>
        <v>-9.0736968571435394E-7</v>
      </c>
      <c r="AY370" s="26">
        <f t="shared" si="279"/>
        <v>-2.6189222306308445E-2</v>
      </c>
      <c r="AZ370" s="28">
        <f t="shared" si="280"/>
        <v>-2.8409696809146047E-16</v>
      </c>
      <c r="BA370" s="29">
        <f t="shared" si="281"/>
        <v>0</v>
      </c>
      <c r="BB370" s="5">
        <f t="shared" si="254"/>
        <v>-50.512359386160036</v>
      </c>
      <c r="BC370" s="5">
        <f t="shared" si="255"/>
        <v>-210.71174446560292</v>
      </c>
      <c r="BD370" s="5">
        <f t="shared" si="282"/>
        <v>-30.711744465602919</v>
      </c>
      <c r="BE370" s="31"/>
      <c r="BF370" s="40">
        <f t="shared" si="283"/>
        <v>-51</v>
      </c>
      <c r="BG370" s="40">
        <f t="shared" si="284"/>
        <v>-211</v>
      </c>
      <c r="BH370" s="40">
        <f t="shared" si="285"/>
        <v>-31</v>
      </c>
      <c r="BL370" s="26">
        <f t="shared" si="248"/>
        <v>-5.6939538553012412E-2</v>
      </c>
      <c r="BM370" s="26">
        <f t="shared" si="249"/>
        <v>-6.5533422378173398</v>
      </c>
      <c r="BO370" s="238" t="str">
        <f t="shared" si="256"/>
        <v>457088.189614907i</v>
      </c>
      <c r="BP370" s="238" t="str">
        <f t="shared" si="257"/>
        <v>0.54619731126486-0.500771205037149i</v>
      </c>
      <c r="BQ370" s="238">
        <f t="shared" si="258"/>
        <v>-2.603459441826141</v>
      </c>
      <c r="BR370" s="238">
        <f t="shared" si="259"/>
        <v>-42.515596003244276</v>
      </c>
    </row>
    <row r="371" spans="22:70" x14ac:dyDescent="0.3">
      <c r="V371" s="24">
        <v>4.6700000000000301</v>
      </c>
      <c r="W371" s="32">
        <f t="shared" si="260"/>
        <v>467735.14128723129</v>
      </c>
      <c r="X371" s="25">
        <f t="shared" si="250"/>
        <v>31.450501351730402</v>
      </c>
      <c r="Y371" s="26">
        <f t="shared" si="261"/>
        <v>-55.096781290430393</v>
      </c>
      <c r="Z371" s="26">
        <f t="shared" si="262"/>
        <v>-89.89924101319663</v>
      </c>
      <c r="AA371" s="26">
        <f t="shared" si="263"/>
        <v>4.4198781445196493</v>
      </c>
      <c r="AB371" s="26">
        <f t="shared" si="264"/>
        <v>-53.045388557586506</v>
      </c>
      <c r="AC371" s="26">
        <f t="shared" si="265"/>
        <v>1.8116873466053968E-2</v>
      </c>
      <c r="AD371" s="26">
        <f t="shared" si="266"/>
        <v>3.6993133340243305</v>
      </c>
      <c r="AE371" s="26">
        <f t="shared" si="267"/>
        <v>-19.208284920714288</v>
      </c>
      <c r="AF371" s="26">
        <f t="shared" si="268"/>
        <v>-139.24531623675881</v>
      </c>
      <c r="AG371" s="26">
        <f t="shared" si="243"/>
        <v>64.037843837695164</v>
      </c>
      <c r="AH371" s="26">
        <f t="shared" si="269"/>
        <v>-153.71459219563536</v>
      </c>
      <c r="AI371" s="26">
        <f t="shared" si="270"/>
        <v>-89.999998818610734</v>
      </c>
      <c r="AJ371" s="26">
        <f t="shared" si="271"/>
        <v>61.317504292193817</v>
      </c>
      <c r="AK371" s="26">
        <f t="shared" si="272"/>
        <v>89.950768000868564</v>
      </c>
      <c r="AL371" s="27">
        <f t="shared" si="273"/>
        <v>-0.13297826738096569</v>
      </c>
      <c r="AM371" s="26">
        <f t="shared" si="274"/>
        <v>-10.000278581251642</v>
      </c>
      <c r="AN371" s="26">
        <f t="shared" si="244"/>
        <v>-0.24042826691263997</v>
      </c>
      <c r="AO371" s="26">
        <f t="shared" si="245"/>
        <v>-13.4189287903201</v>
      </c>
      <c r="AP371" s="26">
        <f t="shared" si="251"/>
        <v>-28.732650600039989</v>
      </c>
      <c r="AQ371" s="26">
        <f t="shared" si="252"/>
        <v>-23.468438189313915</v>
      </c>
      <c r="AR371" s="25">
        <f t="shared" si="246"/>
        <v>18.562359853877492</v>
      </c>
      <c r="AS371" s="25">
        <f t="shared" si="247"/>
        <v>-26.843517049310353</v>
      </c>
      <c r="AT371" s="56">
        <f t="shared" si="253"/>
        <v>-47.94093552075428</v>
      </c>
      <c r="AU371" s="57">
        <f t="shared" si="275"/>
        <v>-162.71375442607274</v>
      </c>
      <c r="AV371" s="26">
        <f t="shared" si="276"/>
        <v>9.5013269750124873E-7</v>
      </c>
      <c r="AW371" s="26">
        <f t="shared" si="277"/>
        <v>2.6799247571368215E-2</v>
      </c>
      <c r="AX371" s="27">
        <f t="shared" si="278"/>
        <v>-9.5013269728706374E-7</v>
      </c>
      <c r="AY371" s="26">
        <f t="shared" si="279"/>
        <v>-2.6799247571368215E-2</v>
      </c>
      <c r="AZ371" s="28">
        <f t="shared" si="280"/>
        <v>2.1418498620745866E-16</v>
      </c>
      <c r="BA371" s="29">
        <f t="shared" si="281"/>
        <v>0</v>
      </c>
      <c r="BB371" s="5">
        <f t="shared" si="254"/>
        <v>-50.695324022873244</v>
      </c>
      <c r="BC371" s="5">
        <f t="shared" si="255"/>
        <v>-212.59889623542156</v>
      </c>
      <c r="BD371" s="5">
        <f t="shared" si="282"/>
        <v>-32.598896235421563</v>
      </c>
      <c r="BE371" s="31"/>
      <c r="BF371" s="40">
        <f t="shared" si="283"/>
        <v>-51</v>
      </c>
      <c r="BG371" s="40">
        <f t="shared" si="284"/>
        <v>-213</v>
      </c>
      <c r="BH371" s="40">
        <f t="shared" si="285"/>
        <v>-33</v>
      </c>
      <c r="BL371" s="26">
        <f t="shared" si="248"/>
        <v>-5.9604683740773087E-2</v>
      </c>
      <c r="BM371" s="26">
        <f t="shared" si="249"/>
        <v>-6.7046151153903715</v>
      </c>
      <c r="BO371" s="238" t="str">
        <f t="shared" si="256"/>
        <v>467735.141287231i</v>
      </c>
      <c r="BP371" s="238" t="str">
        <f t="shared" si="257"/>
        <v>0.534697569901861-0.501772563527321i</v>
      </c>
      <c r="BQ371" s="238">
        <f t="shared" si="258"/>
        <v>-2.6947838183781898</v>
      </c>
      <c r="BR371" s="238">
        <f t="shared" si="259"/>
        <v>-43.180526693958456</v>
      </c>
    </row>
    <row r="372" spans="22:70" x14ac:dyDescent="0.3">
      <c r="V372" s="24">
        <v>4.6800000000000299</v>
      </c>
      <c r="W372" s="30">
        <f t="shared" si="260"/>
        <v>478630.09232267219</v>
      </c>
      <c r="X372" s="25">
        <f t="shared" si="250"/>
        <v>31.450501351730402</v>
      </c>
      <c r="Y372" s="26">
        <f t="shared" si="261"/>
        <v>-55.296780685938799</v>
      </c>
      <c r="Z372" s="26">
        <f t="shared" si="262"/>
        <v>-89.901534563181514</v>
      </c>
      <c r="AA372" s="26">
        <f t="shared" si="263"/>
        <v>4.5486524034062397</v>
      </c>
      <c r="AB372" s="26">
        <f t="shared" si="264"/>
        <v>-53.677118918477824</v>
      </c>
      <c r="AC372" s="26">
        <f t="shared" si="265"/>
        <v>1.8968833424559087E-2</v>
      </c>
      <c r="AD372" s="26">
        <f t="shared" si="266"/>
        <v>3.7852337442274884</v>
      </c>
      <c r="AE372" s="26">
        <f t="shared" si="267"/>
        <v>-19.278658097377598</v>
      </c>
      <c r="AF372" s="26">
        <f t="shared" si="268"/>
        <v>-139.79341973743183</v>
      </c>
      <c r="AG372" s="26">
        <f t="shared" si="243"/>
        <v>64.037843837695164</v>
      </c>
      <c r="AH372" s="26">
        <f t="shared" si="269"/>
        <v>-153.91459219563535</v>
      </c>
      <c r="AI372" s="26">
        <f t="shared" si="270"/>
        <v>-89.999998845502446</v>
      </c>
      <c r="AJ372" s="26">
        <f t="shared" si="271"/>
        <v>61.517504147876672</v>
      </c>
      <c r="AK372" s="26">
        <f t="shared" si="272"/>
        <v>89.951888657453779</v>
      </c>
      <c r="AL372" s="27">
        <f t="shared" si="273"/>
        <v>-0.13914598326698152</v>
      </c>
      <c r="AM372" s="26">
        <f t="shared" si="274"/>
        <v>-10.228351630162987</v>
      </c>
      <c r="AN372" s="26">
        <f t="shared" si="244"/>
        <v>-0.2514373983769389</v>
      </c>
      <c r="AO372" s="26">
        <f t="shared" si="245"/>
        <v>-13.719810418801304</v>
      </c>
      <c r="AP372" s="26">
        <f t="shared" si="251"/>
        <v>-28.749827591707437</v>
      </c>
      <c r="AQ372" s="26">
        <f t="shared" si="252"/>
        <v>-23.99627223701296</v>
      </c>
      <c r="AR372" s="25">
        <f t="shared" si="246"/>
        <v>18.562359853877492</v>
      </c>
      <c r="AS372" s="25">
        <f t="shared" si="247"/>
        <v>-26.843517049310353</v>
      </c>
      <c r="AT372" s="56">
        <f t="shared" si="253"/>
        <v>-48.028485689085031</v>
      </c>
      <c r="AU372" s="57">
        <f t="shared" si="275"/>
        <v>-163.78969197444479</v>
      </c>
      <c r="AV372" s="26">
        <f t="shared" si="276"/>
        <v>9.9491106674671916E-7</v>
      </c>
      <c r="AW372" s="26">
        <f t="shared" si="277"/>
        <v>2.7423482143927251E-2</v>
      </c>
      <c r="AX372" s="27">
        <f t="shared" si="278"/>
        <v>-9.9491106691654397E-7</v>
      </c>
      <c r="AY372" s="26">
        <f t="shared" si="279"/>
        <v>-2.7423482143927251E-2</v>
      </c>
      <c r="AZ372" s="28">
        <f t="shared" si="280"/>
        <v>-1.6982481196856688E-16</v>
      </c>
      <c r="BA372" s="29">
        <f t="shared" si="281"/>
        <v>0</v>
      </c>
      <c r="BB372" s="5">
        <f t="shared" si="254"/>
        <v>-50.879277192718462</v>
      </c>
      <c r="BC372" s="5">
        <f t="shared" si="255"/>
        <v>-214.49578694507056</v>
      </c>
      <c r="BD372" s="5">
        <f t="shared" si="282"/>
        <v>-34.495786945070563</v>
      </c>
      <c r="BE372" s="41"/>
      <c r="BF372" s="40">
        <f t="shared" si="283"/>
        <v>-51</v>
      </c>
      <c r="BG372" s="40">
        <f t="shared" si="284"/>
        <v>-214</v>
      </c>
      <c r="BH372" s="40">
        <f t="shared" si="285"/>
        <v>-34</v>
      </c>
      <c r="BL372" s="26">
        <f t="shared" si="248"/>
        <v>-6.239368149814907E-2</v>
      </c>
      <c r="BM372" s="26">
        <f t="shared" si="249"/>
        <v>-6.8593144281092151</v>
      </c>
      <c r="BO372" s="238" t="str">
        <f t="shared" si="256"/>
        <v>478630.092322672i</v>
      </c>
      <c r="BP372" s="238" t="str">
        <f t="shared" si="257"/>
        <v>0.52315783991928-0.502510927668851i</v>
      </c>
      <c r="BQ372" s="238">
        <f t="shared" si="258"/>
        <v>-2.7883978221352814</v>
      </c>
      <c r="BR372" s="238">
        <f t="shared" si="259"/>
        <v>-43.846780542516555</v>
      </c>
    </row>
    <row r="373" spans="22:70" x14ac:dyDescent="0.3">
      <c r="V373" s="24">
        <v>4.6900000000000297</v>
      </c>
      <c r="W373" s="32">
        <f t="shared" si="260"/>
        <v>489778.81936847995</v>
      </c>
      <c r="X373" s="25">
        <f t="shared" si="250"/>
        <v>31.450501351730402</v>
      </c>
      <c r="Y373" s="26">
        <f t="shared" si="261"/>
        <v>-55.496780108653702</v>
      </c>
      <c r="Z373" s="26">
        <f t="shared" si="262"/>
        <v>-89.903775905899764</v>
      </c>
      <c r="AA373" s="26">
        <f t="shared" si="263"/>
        <v>4.6795242503030607</v>
      </c>
      <c r="AB373" s="26">
        <f t="shared" si="264"/>
        <v>-54.304525867040759</v>
      </c>
      <c r="AC373" s="26">
        <f t="shared" si="265"/>
        <v>1.9860765924794337E-2</v>
      </c>
      <c r="AD373" s="26">
        <f t="shared" si="266"/>
        <v>3.8731378488753809</v>
      </c>
      <c r="AE373" s="26">
        <f t="shared" si="267"/>
        <v>-19.346893740695446</v>
      </c>
      <c r="AF373" s="26">
        <f t="shared" si="268"/>
        <v>-140.33516392406514</v>
      </c>
      <c r="AG373" s="26">
        <f t="shared" si="243"/>
        <v>64.037843837695164</v>
      </c>
      <c r="AH373" s="26">
        <f t="shared" si="269"/>
        <v>-154.11459219563537</v>
      </c>
      <c r="AI373" s="26">
        <f t="shared" si="270"/>
        <v>-89.999998871781997</v>
      </c>
      <c r="AJ373" s="26">
        <f t="shared" si="271"/>
        <v>61.717504010054832</v>
      </c>
      <c r="AK373" s="26">
        <f t="shared" si="272"/>
        <v>89.952983804816327</v>
      </c>
      <c r="AL373" s="27">
        <f t="shared" si="273"/>
        <v>-0.14559500023795216</v>
      </c>
      <c r="AM373" s="26">
        <f t="shared" si="274"/>
        <v>-10.461398450707796</v>
      </c>
      <c r="AN373" s="26">
        <f t="shared" si="244"/>
        <v>-0.26293554079463333</v>
      </c>
      <c r="AO373" s="26">
        <f t="shared" si="245"/>
        <v>-14.026903753603916</v>
      </c>
      <c r="AP373" s="26">
        <f t="shared" si="251"/>
        <v>-28.767774888917959</v>
      </c>
      <c r="AQ373" s="26">
        <f t="shared" si="252"/>
        <v>-24.535317271277382</v>
      </c>
      <c r="AR373" s="25">
        <f t="shared" si="246"/>
        <v>18.562359853877492</v>
      </c>
      <c r="AS373" s="25">
        <f t="shared" si="247"/>
        <v>-26.843517049310353</v>
      </c>
      <c r="AT373" s="56">
        <f t="shared" si="253"/>
        <v>-48.114668629613405</v>
      </c>
      <c r="AU373" s="57">
        <f t="shared" si="275"/>
        <v>-164.87048119534253</v>
      </c>
      <c r="AV373" s="26">
        <f t="shared" si="276"/>
        <v>1.0417997755222522E-6</v>
      </c>
      <c r="AW373" s="26">
        <f t="shared" si="277"/>
        <v>2.8062257000825479E-2</v>
      </c>
      <c r="AX373" s="27">
        <f t="shared" si="278"/>
        <v>-1.0417997751148463E-6</v>
      </c>
      <c r="AY373" s="26">
        <f t="shared" si="279"/>
        <v>-2.8062257000825479E-2</v>
      </c>
      <c r="AZ373" s="28">
        <f t="shared" si="280"/>
        <v>4.0740590697037338E-16</v>
      </c>
      <c r="BA373" s="29">
        <f t="shared" si="281"/>
        <v>0</v>
      </c>
      <c r="BB373" s="5">
        <f t="shared" si="254"/>
        <v>-51.064289048844543</v>
      </c>
      <c r="BC373" s="5">
        <f t="shared" si="255"/>
        <v>-216.40201009101435</v>
      </c>
      <c r="BD373" s="5">
        <f t="shared" si="282"/>
        <v>-36.402010091014347</v>
      </c>
      <c r="BE373" s="31"/>
      <c r="BF373" s="40">
        <f t="shared" si="283"/>
        <v>-51</v>
      </c>
      <c r="BG373" s="40">
        <f t="shared" si="284"/>
        <v>-216</v>
      </c>
      <c r="BH373" s="40">
        <f t="shared" si="285"/>
        <v>-36</v>
      </c>
      <c r="BL373" s="26">
        <f t="shared" si="248"/>
        <v>-6.5312202268485858E-2</v>
      </c>
      <c r="BM373" s="26">
        <f t="shared" si="249"/>
        <v>-7.0175131725965567</v>
      </c>
      <c r="BO373" s="238" t="str">
        <f t="shared" si="256"/>
        <v>489778.81936848i</v>
      </c>
      <c r="BP373" s="238" t="str">
        <f t="shared" si="257"/>
        <v>0.511590202025913-0.502984348187495i</v>
      </c>
      <c r="BQ373" s="238">
        <f t="shared" si="258"/>
        <v>-2.8843082169626486</v>
      </c>
      <c r="BR373" s="238">
        <f t="shared" si="259"/>
        <v>-44.514015723075268</v>
      </c>
    </row>
    <row r="374" spans="22:70" x14ac:dyDescent="0.3">
      <c r="V374" s="24">
        <v>4.7000000000000304</v>
      </c>
      <c r="W374" s="32">
        <f t="shared" si="260"/>
        <v>501187.23362730764</v>
      </c>
      <c r="X374" s="25">
        <f t="shared" si="250"/>
        <v>31.450501351730402</v>
      </c>
      <c r="Y374" s="26">
        <f t="shared" si="261"/>
        <v>-55.696779557350673</v>
      </c>
      <c r="Z374" s="26">
        <f t="shared" si="262"/>
        <v>-89.905966229713542</v>
      </c>
      <c r="AA374" s="26">
        <f t="shared" si="263"/>
        <v>4.8124640818120143</v>
      </c>
      <c r="AB374" s="26">
        <f t="shared" si="264"/>
        <v>-54.927340221765803</v>
      </c>
      <c r="AC374" s="26">
        <f t="shared" si="265"/>
        <v>2.0794537616631342E-2</v>
      </c>
      <c r="AD374" s="26">
        <f t="shared" si="266"/>
        <v>3.9630705996736584</v>
      </c>
      <c r="AE374" s="26">
        <f t="shared" si="267"/>
        <v>-19.413019586191627</v>
      </c>
      <c r="AF374" s="26">
        <f t="shared" si="268"/>
        <v>-140.87023585180569</v>
      </c>
      <c r="AG374" s="26">
        <f t="shared" si="243"/>
        <v>64.037843837695164</v>
      </c>
      <c r="AH374" s="26">
        <f t="shared" si="269"/>
        <v>-154.31459219563538</v>
      </c>
      <c r="AI374" s="26">
        <f t="shared" si="270"/>
        <v>-89.999998897463385</v>
      </c>
      <c r="AJ374" s="26">
        <f t="shared" si="271"/>
        <v>61.917503878436037</v>
      </c>
      <c r="AK374" s="26">
        <f t="shared" si="272"/>
        <v>89.954054023614646</v>
      </c>
      <c r="AL374" s="27">
        <f t="shared" si="273"/>
        <v>-0.15233770168092056</v>
      </c>
      <c r="AM374" s="26">
        <f t="shared" si="274"/>
        <v>-10.699511747974761</v>
      </c>
      <c r="AN374" s="26">
        <f t="shared" si="244"/>
        <v>-0.27494303512518425</v>
      </c>
      <c r="AO374" s="26">
        <f t="shared" si="245"/>
        <v>-14.340301013464527</v>
      </c>
      <c r="AP374" s="26">
        <f t="shared" si="251"/>
        <v>-28.786525216310288</v>
      </c>
      <c r="AQ374" s="26">
        <f t="shared" si="252"/>
        <v>-25.085757635288026</v>
      </c>
      <c r="AR374" s="25">
        <f t="shared" si="246"/>
        <v>18.562359853877492</v>
      </c>
      <c r="AS374" s="25">
        <f t="shared" si="247"/>
        <v>-26.843517049310353</v>
      </c>
      <c r="AT374" s="56">
        <f t="shared" si="253"/>
        <v>-48.199544802501919</v>
      </c>
      <c r="AU374" s="57">
        <f t="shared" si="275"/>
        <v>-165.95599348709371</v>
      </c>
      <c r="AV374" s="26">
        <f t="shared" si="276"/>
        <v>1.0908982787301167E-6</v>
      </c>
      <c r="AW374" s="26">
        <f t="shared" si="277"/>
        <v>2.871591082831183E-2</v>
      </c>
      <c r="AX374" s="27">
        <f t="shared" si="278"/>
        <v>-1.0908982788062283E-6</v>
      </c>
      <c r="AY374" s="26">
        <f t="shared" si="279"/>
        <v>-2.871591082831183E-2</v>
      </c>
      <c r="AZ374" s="28">
        <f t="shared" si="280"/>
        <v>-7.6111627783192852E-17</v>
      </c>
      <c r="BA374" s="29">
        <f t="shared" si="281"/>
        <v>0</v>
      </c>
      <c r="BB374" s="5">
        <f t="shared" si="254"/>
        <v>-51.250430324879467</v>
      </c>
      <c r="BC374" s="5">
        <f t="shared" si="255"/>
        <v>-218.31716746942692</v>
      </c>
      <c r="BD374" s="5">
        <f t="shared" si="282"/>
        <v>-38.31716746942692</v>
      </c>
      <c r="BE374" s="31"/>
      <c r="BF374" s="40">
        <f t="shared" si="283"/>
        <v>-51</v>
      </c>
      <c r="BG374" s="40">
        <f t="shared" si="284"/>
        <v>-218</v>
      </c>
      <c r="BH374" s="40">
        <f t="shared" si="285"/>
        <v>-38</v>
      </c>
      <c r="BL374" s="26">
        <f t="shared" si="248"/>
        <v>-6.8366168026546076E-2</v>
      </c>
      <c r="BM374" s="26">
        <f t="shared" si="249"/>
        <v>-7.17928557437875</v>
      </c>
      <c r="BO374" s="238" t="str">
        <f t="shared" si="256"/>
        <v>501187.233627308i</v>
      </c>
      <c r="BP374" s="238" t="str">
        <f t="shared" si="257"/>
        <v>0.500006854682591-0.503191570536766i</v>
      </c>
      <c r="BQ374" s="238">
        <f t="shared" si="258"/>
        <v>-2.9825193543510053</v>
      </c>
      <c r="BR374" s="238">
        <f t="shared" si="259"/>
        <v>-45.18188840795446</v>
      </c>
    </row>
    <row r="375" spans="22:70" x14ac:dyDescent="0.3">
      <c r="V375" s="24">
        <v>4.7100000000000302</v>
      </c>
      <c r="W375" s="30">
        <f t="shared" si="260"/>
        <v>512861.383991401</v>
      </c>
      <c r="X375" s="25">
        <f t="shared" si="250"/>
        <v>31.450501351730402</v>
      </c>
      <c r="Y375" s="26">
        <f t="shared" si="261"/>
        <v>-55.896779030860287</v>
      </c>
      <c r="Z375" s="26">
        <f t="shared" si="262"/>
        <v>-89.908106695935899</v>
      </c>
      <c r="AA375" s="26">
        <f t="shared" si="263"/>
        <v>4.9474407719768312</v>
      </c>
      <c r="AB375" s="26">
        <f t="shared" si="264"/>
        <v>-55.545303480791624</v>
      </c>
      <c r="AC375" s="26">
        <f t="shared" si="265"/>
        <v>2.1772101475117107E-2</v>
      </c>
      <c r="AD375" s="26">
        <f t="shared" si="266"/>
        <v>4.0550779066112668</v>
      </c>
      <c r="AE375" s="26">
        <f t="shared" si="267"/>
        <v>-19.477064805677937</v>
      </c>
      <c r="AF375" s="26">
        <f t="shared" si="268"/>
        <v>-141.39833227011624</v>
      </c>
      <c r="AG375" s="26">
        <f t="shared" si="243"/>
        <v>64.037843837695164</v>
      </c>
      <c r="AH375" s="26">
        <f t="shared" si="269"/>
        <v>-154.51459219563537</v>
      </c>
      <c r="AI375" s="26">
        <f t="shared" si="270"/>
        <v>-89.999998922560181</v>
      </c>
      <c r="AJ375" s="26">
        <f t="shared" si="271"/>
        <v>62.117503752741037</v>
      </c>
      <c r="AK375" s="26">
        <f t="shared" si="272"/>
        <v>89.955099881289897</v>
      </c>
      <c r="AL375" s="27">
        <f t="shared" si="273"/>
        <v>-0.15938697463884011</v>
      </c>
      <c r="AM375" s="26">
        <f t="shared" si="274"/>
        <v>-10.942784856745579</v>
      </c>
      <c r="AN375" s="26">
        <f t="shared" si="244"/>
        <v>-0.28748094395762552</v>
      </c>
      <c r="AO375" s="26">
        <f t="shared" si="245"/>
        <v>-14.660093321969693</v>
      </c>
      <c r="AP375" s="26">
        <f t="shared" si="251"/>
        <v>-28.806112523795637</v>
      </c>
      <c r="AQ375" s="26">
        <f t="shared" si="252"/>
        <v>-25.647777219985556</v>
      </c>
      <c r="AR375" s="25">
        <f t="shared" si="246"/>
        <v>18.562359853877492</v>
      </c>
      <c r="AS375" s="25">
        <f t="shared" si="247"/>
        <v>-26.843517049310353</v>
      </c>
      <c r="AT375" s="56">
        <f t="shared" si="253"/>
        <v>-48.283177329473574</v>
      </c>
      <c r="AU375" s="57">
        <f t="shared" si="275"/>
        <v>-167.0461094901018</v>
      </c>
      <c r="AV375" s="26">
        <f t="shared" si="276"/>
        <v>1.142310725614185E-6</v>
      </c>
      <c r="AW375" s="26">
        <f t="shared" si="277"/>
        <v>2.9384790201616637E-2</v>
      </c>
      <c r="AX375" s="27">
        <f t="shared" si="278"/>
        <v>-1.1423107254082475E-6</v>
      </c>
      <c r="AY375" s="26">
        <f t="shared" si="279"/>
        <v>-2.9384790201616637E-2</v>
      </c>
      <c r="AZ375" s="28">
        <f t="shared" si="280"/>
        <v>2.0593742640004353E-16</v>
      </c>
      <c r="BA375" s="29">
        <f t="shared" si="281"/>
        <v>0</v>
      </c>
      <c r="BB375" s="5">
        <f t="shared" si="254"/>
        <v>-51.437772247276762</v>
      </c>
      <c r="BC375" s="5">
        <f t="shared" si="255"/>
        <v>-220.24087026115694</v>
      </c>
      <c r="BD375" s="5">
        <f t="shared" si="282"/>
        <v>-40.240870261156942</v>
      </c>
      <c r="BE375" s="41"/>
      <c r="BF375" s="40">
        <f t="shared" si="283"/>
        <v>-51</v>
      </c>
      <c r="BG375" s="40">
        <f t="shared" si="284"/>
        <v>-220</v>
      </c>
      <c r="BH375" s="40">
        <f t="shared" si="285"/>
        <v>-40</v>
      </c>
      <c r="BL375" s="26">
        <f t="shared" si="248"/>
        <v>-7.1561762669511475E-2</v>
      </c>
      <c r="BM375" s="26">
        <f t="shared" si="249"/>
        <v>-7.344707084699813</v>
      </c>
      <c r="BO375" s="238" t="str">
        <f t="shared" si="256"/>
        <v>512861.383991401i</v>
      </c>
      <c r="BP375" s="238" t="str">
        <f t="shared" si="257"/>
        <v>0.488420062822445-0.503132042971806i</v>
      </c>
      <c r="BQ375" s="238">
        <f t="shared" si="258"/>
        <v>-3.0830331551336738</v>
      </c>
      <c r="BR375" s="238">
        <f t="shared" si="259"/>
        <v>-45.850053686355331</v>
      </c>
    </row>
    <row r="376" spans="22:70" x14ac:dyDescent="0.3">
      <c r="V376" s="24">
        <v>4.7200000000000299</v>
      </c>
      <c r="W376" s="32">
        <f t="shared" si="260"/>
        <v>524807.46024980955</v>
      </c>
      <c r="X376" s="25">
        <f t="shared" si="250"/>
        <v>31.450501351730402</v>
      </c>
      <c r="Y376" s="26">
        <f t="shared" si="261"/>
        <v>-56.096778528065826</v>
      </c>
      <c r="Z376" s="26">
        <f t="shared" si="262"/>
        <v>-89.910198439446432</v>
      </c>
      <c r="AA376" s="26">
        <f t="shared" si="263"/>
        <v>5.0844217827041529</v>
      </c>
      <c r="AB376" s="26">
        <f t="shared" si="264"/>
        <v>-56.158168214750816</v>
      </c>
      <c r="AC376" s="26">
        <f t="shared" si="265"/>
        <v>2.27955007116558E-2</v>
      </c>
      <c r="AD376" s="26">
        <f t="shared" si="266"/>
        <v>4.1492066540466448</v>
      </c>
      <c r="AE376" s="26">
        <f t="shared" si="267"/>
        <v>-19.539059892919614</v>
      </c>
      <c r="AF376" s="26">
        <f t="shared" si="268"/>
        <v>-141.91916000015058</v>
      </c>
      <c r="AG376" s="26">
        <f t="shared" si="243"/>
        <v>64.037843837695164</v>
      </c>
      <c r="AH376" s="26">
        <f t="shared" si="269"/>
        <v>-154.71459219563536</v>
      </c>
      <c r="AI376" s="26">
        <f t="shared" si="270"/>
        <v>-89.9999989470857</v>
      </c>
      <c r="AJ376" s="26">
        <f t="shared" si="271"/>
        <v>62.31750363270325</v>
      </c>
      <c r="AK376" s="26">
        <f t="shared" si="272"/>
        <v>89.956121932366898</v>
      </c>
      <c r="AL376" s="27">
        <f t="shared" si="273"/>
        <v>-0.16675622644808902</v>
      </c>
      <c r="AM376" s="26">
        <f t="shared" si="274"/>
        <v>-11.191311661202317</v>
      </c>
      <c r="AN376" s="26">
        <f t="shared" si="244"/>
        <v>-0.30057106590617172</v>
      </c>
      <c r="AO376" s="26">
        <f t="shared" si="245"/>
        <v>-14.98637050562481</v>
      </c>
      <c r="AP376" s="26">
        <f t="shared" si="251"/>
        <v>-28.826572017591211</v>
      </c>
      <c r="AQ376" s="26">
        <f t="shared" si="252"/>
        <v>-26.221559181545928</v>
      </c>
      <c r="AR376" s="25">
        <f t="shared" si="246"/>
        <v>18.562359853877492</v>
      </c>
      <c r="AS376" s="25">
        <f t="shared" si="247"/>
        <v>-26.843517049310353</v>
      </c>
      <c r="AT376" s="56">
        <f t="shared" si="253"/>
        <v>-48.365631910510828</v>
      </c>
      <c r="AU376" s="57">
        <f t="shared" si="275"/>
        <v>-168.14071918169651</v>
      </c>
      <c r="AV376" s="26">
        <f t="shared" si="276"/>
        <v>1.19614616226827E-6</v>
      </c>
      <c r="AW376" s="26">
        <f t="shared" si="277"/>
        <v>3.0069249768707645E-2</v>
      </c>
      <c r="AX376" s="27">
        <f t="shared" si="278"/>
        <v>-1.1961461620912551E-6</v>
      </c>
      <c r="AY376" s="26">
        <f t="shared" si="279"/>
        <v>-3.0069249768707645E-2</v>
      </c>
      <c r="AZ376" s="28">
        <f t="shared" si="280"/>
        <v>1.7701485114133501E-16</v>
      </c>
      <c r="BA376" s="29">
        <f t="shared" si="281"/>
        <v>0</v>
      </c>
      <c r="BB376" s="5">
        <f t="shared" si="254"/>
        <v>-51.626386454737414</v>
      </c>
      <c r="BC376" s="5">
        <f t="shared" si="255"/>
        <v>-222.17274004767052</v>
      </c>
      <c r="BD376" s="5">
        <f t="shared" si="282"/>
        <v>-42.172740047670516</v>
      </c>
      <c r="BE376" s="31"/>
      <c r="BF376" s="40">
        <f t="shared" si="283"/>
        <v>-52</v>
      </c>
      <c r="BG376" s="40">
        <f t="shared" si="284"/>
        <v>-222</v>
      </c>
      <c r="BH376" s="40">
        <f t="shared" si="285"/>
        <v>-42</v>
      </c>
      <c r="BL376" s="26">
        <f t="shared" si="248"/>
        <v>-7.4905442764060401E-2</v>
      </c>
      <c r="BM376" s="26">
        <f t="shared" si="249"/>
        <v>-7.5138543752100118</v>
      </c>
      <c r="BO376" s="238" t="str">
        <f t="shared" si="256"/>
        <v>524807.46024981i</v>
      </c>
      <c r="BP376" s="238" t="str">
        <f t="shared" si="257"/>
        <v>0.476842105974481-0.502805920106681i</v>
      </c>
      <c r="BQ376" s="238">
        <f t="shared" si="258"/>
        <v>-3.1858491014625194</v>
      </c>
      <c r="BR376" s="238">
        <f t="shared" si="259"/>
        <v>-46.51816649076401</v>
      </c>
    </row>
    <row r="377" spans="22:70" x14ac:dyDescent="0.3">
      <c r="V377" s="24">
        <v>4.7300000000000297</v>
      </c>
      <c r="W377" s="32">
        <f t="shared" si="260"/>
        <v>537031.79637029045</v>
      </c>
      <c r="X377" s="25">
        <f t="shared" si="250"/>
        <v>31.450501351730402</v>
      </c>
      <c r="Y377" s="26">
        <f t="shared" si="261"/>
        <v>-56.296778047900773</v>
      </c>
      <c r="Z377" s="26">
        <f t="shared" si="262"/>
        <v>-89.9122425692929</v>
      </c>
      <c r="AA377" s="26">
        <f t="shared" si="263"/>
        <v>5.2233732763380587</v>
      </c>
      <c r="AB377" s="26">
        <f t="shared" si="264"/>
        <v>-56.765698402681835</v>
      </c>
      <c r="AC377" s="26">
        <f t="shared" si="265"/>
        <v>2.3866872854642306E-2</v>
      </c>
      <c r="AD377" s="26">
        <f t="shared" si="266"/>
        <v>4.2455047167363364</v>
      </c>
      <c r="AE377" s="26">
        <f t="shared" si="267"/>
        <v>-19.599036546977668</v>
      </c>
      <c r="AF377" s="26">
        <f t="shared" si="268"/>
        <v>-142.4324362552384</v>
      </c>
      <c r="AG377" s="26">
        <f t="shared" si="243"/>
        <v>64.037843837695164</v>
      </c>
      <c r="AH377" s="26">
        <f t="shared" si="269"/>
        <v>-154.91459219563535</v>
      </c>
      <c r="AI377" s="26">
        <f t="shared" si="270"/>
        <v>-89.99999897105296</v>
      </c>
      <c r="AJ377" s="26">
        <f t="shared" si="271"/>
        <v>62.51750351806804</v>
      </c>
      <c r="AK377" s="26">
        <f t="shared" si="272"/>
        <v>89.95712071874803</v>
      </c>
      <c r="AL377" s="27">
        <f t="shared" si="273"/>
        <v>-0.17445940156023326</v>
      </c>
      <c r="AM377" s="26">
        <f t="shared" si="274"/>
        <v>-11.445186507582614</v>
      </c>
      <c r="AN377" s="26">
        <f t="shared" si="244"/>
        <v>-0.31423594921760528</v>
      </c>
      <c r="AO377" s="26">
        <f t="shared" si="245"/>
        <v>-15.319220880329867</v>
      </c>
      <c r="AP377" s="26">
        <f t="shared" si="251"/>
        <v>-28.847940190649986</v>
      </c>
      <c r="AQ377" s="26">
        <f t="shared" si="252"/>
        <v>-26.807285640217412</v>
      </c>
      <c r="AR377" s="25">
        <f t="shared" si="246"/>
        <v>18.562359853877492</v>
      </c>
      <c r="AS377" s="25">
        <f t="shared" si="247"/>
        <v>-26.843517049310353</v>
      </c>
      <c r="AT377" s="56">
        <f t="shared" si="253"/>
        <v>-48.446976737627651</v>
      </c>
      <c r="AU377" s="57">
        <f t="shared" si="275"/>
        <v>-169.2397218954558</v>
      </c>
      <c r="AV377" s="26">
        <f t="shared" si="276"/>
        <v>1.2525187862180954E-6</v>
      </c>
      <c r="AW377" s="26">
        <f t="shared" si="277"/>
        <v>3.0769652438325346E-2</v>
      </c>
      <c r="AX377" s="27">
        <f t="shared" si="278"/>
        <v>-1.2525187865040147E-6</v>
      </c>
      <c r="AY377" s="26">
        <f t="shared" si="279"/>
        <v>-3.0769652438325346E-2</v>
      </c>
      <c r="AZ377" s="28">
        <f t="shared" si="280"/>
        <v>-2.859193594774781E-16</v>
      </c>
      <c r="BA377" s="29">
        <f t="shared" si="281"/>
        <v>0</v>
      </c>
      <c r="BB377" s="5">
        <f t="shared" si="254"/>
        <v>-51.816344925396244</v>
      </c>
      <c r="BC377" s="5">
        <f t="shared" si="255"/>
        <v>-224.1124097508976</v>
      </c>
      <c r="BD377" s="5">
        <f t="shared" si="282"/>
        <v>-44.112409750897598</v>
      </c>
      <c r="BE377" s="31"/>
      <c r="BF377" s="40">
        <f t="shared" si="283"/>
        <v>-52</v>
      </c>
      <c r="BG377" s="40">
        <f t="shared" si="284"/>
        <v>-224</v>
      </c>
      <c r="BH377" s="40">
        <f t="shared" si="285"/>
        <v>-44</v>
      </c>
      <c r="BL377" s="26">
        <f t="shared" si="248"/>
        <v>-7.8403948654429956E-2</v>
      </c>
      <c r="BM377" s="26">
        <f t="shared" si="249"/>
        <v>-7.6868053303581991</v>
      </c>
      <c r="BO377" s="238" t="str">
        <f t="shared" si="256"/>
        <v>537031.79637029i</v>
      </c>
      <c r="BP377" s="238" t="str">
        <f t="shared" si="257"/>
        <v>0.465285226255992-0.502214061912459i</v>
      </c>
      <c r="BQ377" s="238">
        <f t="shared" si="258"/>
        <v>-3.2909642391141576</v>
      </c>
      <c r="BR377" s="238">
        <f t="shared" si="259"/>
        <v>-47.185882525083606</v>
      </c>
    </row>
    <row r="378" spans="22:70" x14ac:dyDescent="0.3">
      <c r="V378" s="24">
        <v>4.7400000000000304</v>
      </c>
      <c r="W378" s="30">
        <f t="shared" si="260"/>
        <v>549540.87385766313</v>
      </c>
      <c r="X378" s="25">
        <f t="shared" si="250"/>
        <v>31.450501351730402</v>
      </c>
      <c r="Y378" s="26">
        <f t="shared" si="261"/>
        <v>-56.496777589346657</v>
      </c>
      <c r="Z378" s="26">
        <f t="shared" si="262"/>
        <v>-89.914240169279239</v>
      </c>
      <c r="AA378" s="26">
        <f t="shared" si="263"/>
        <v>5.3642602296340582</v>
      </c>
      <c r="AB378" s="26">
        <f t="shared" si="264"/>
        <v>-57.367669711143172</v>
      </c>
      <c r="AC378" s="26">
        <f t="shared" si="265"/>
        <v>2.4988454006083231E-2</v>
      </c>
      <c r="AD378" s="26">
        <f t="shared" si="266"/>
        <v>4.3440209757755559</v>
      </c>
      <c r="AE378" s="26">
        <f t="shared" si="267"/>
        <v>-19.657027553976111</v>
      </c>
      <c r="AF378" s="26">
        <f t="shared" si="268"/>
        <v>-142.93788890464685</v>
      </c>
      <c r="AG378" s="26">
        <f t="shared" si="243"/>
        <v>64.037843837695164</v>
      </c>
      <c r="AH378" s="26">
        <f t="shared" si="269"/>
        <v>-155.11459219563537</v>
      </c>
      <c r="AI378" s="26">
        <f t="shared" si="270"/>
        <v>-89.999998994474666</v>
      </c>
      <c r="AJ378" s="26">
        <f t="shared" si="271"/>
        <v>62.717503408592265</v>
      </c>
      <c r="AK378" s="26">
        <f t="shared" si="272"/>
        <v>89.958096770000651</v>
      </c>
      <c r="AL378" s="27">
        <f t="shared" si="273"/>
        <v>-0.18251099851042041</v>
      </c>
      <c r="AM378" s="26">
        <f t="shared" si="274"/>
        <v>-11.704504109419931</v>
      </c>
      <c r="AN378" s="26">
        <f t="shared" si="244"/>
        <v>-0.32849890446461683</v>
      </c>
      <c r="AO378" s="26">
        <f t="shared" si="245"/>
        <v>-15.65873102603917</v>
      </c>
      <c r="AP378" s="26">
        <f t="shared" si="251"/>
        <v>-28.870254852322976</v>
      </c>
      <c r="AQ378" s="26">
        <f t="shared" si="252"/>
        <v>-27.405137359933114</v>
      </c>
      <c r="AR378" s="25">
        <f t="shared" si="246"/>
        <v>18.562359853877492</v>
      </c>
      <c r="AS378" s="25">
        <f t="shared" si="247"/>
        <v>-26.843517049310353</v>
      </c>
      <c r="AT378" s="56">
        <f t="shared" si="253"/>
        <v>-48.527282406299086</v>
      </c>
      <c r="AU378" s="57">
        <f t="shared" si="275"/>
        <v>-170.34302626457998</v>
      </c>
      <c r="AV378" s="26">
        <f t="shared" si="276"/>
        <v>1.3115481701447496E-6</v>
      </c>
      <c r="AW378" s="26">
        <f t="shared" si="277"/>
        <v>3.1486369572398309E-2</v>
      </c>
      <c r="AX378" s="27">
        <f t="shared" si="278"/>
        <v>-1.3115481704981965E-6</v>
      </c>
      <c r="AY378" s="26">
        <f t="shared" si="279"/>
        <v>-3.1486369572398309E-2</v>
      </c>
      <c r="AZ378" s="28">
        <f t="shared" si="280"/>
        <v>-3.5344694361495906E-16</v>
      </c>
      <c r="BA378" s="29">
        <f t="shared" si="281"/>
        <v>0</v>
      </c>
      <c r="BB378" s="5">
        <f t="shared" si="254"/>
        <v>-52.00771991234226</v>
      </c>
      <c r="BC378" s="5">
        <f t="shared" si="255"/>
        <v>-226.05952449041467</v>
      </c>
      <c r="BD378" s="5">
        <f t="shared" si="282"/>
        <v>-46.059524490414674</v>
      </c>
      <c r="BE378" s="41"/>
      <c r="BF378" s="40">
        <f t="shared" si="283"/>
        <v>-52</v>
      </c>
      <c r="BG378" s="40">
        <f t="shared" si="284"/>
        <v>-226</v>
      </c>
      <c r="BH378" s="40">
        <f t="shared" si="285"/>
        <v>-46</v>
      </c>
      <c r="BL378" s="26">
        <f t="shared" si="248"/>
        <v>-8.2064315935708676E-2</v>
      </c>
      <c r="BM378" s="26">
        <f t="shared" si="249"/>
        <v>-7.8636390373080616</v>
      </c>
      <c r="BO378" s="238" t="str">
        <f t="shared" si="256"/>
        <v>549540.873857663i</v>
      </c>
      <c r="BP378" s="238" t="str">
        <f t="shared" si="257"/>
        <v>0.45376157670114-0.501358028168059i</v>
      </c>
      <c r="BQ378" s="238">
        <f t="shared" si="258"/>
        <v>-3.3983731901074603</v>
      </c>
      <c r="BR378" s="238">
        <f t="shared" si="259"/>
        <v>-47.852859188526615</v>
      </c>
    </row>
    <row r="379" spans="22:70" x14ac:dyDescent="0.3">
      <c r="V379" s="24">
        <v>4.7500000000000302</v>
      </c>
      <c r="W379" s="32">
        <f t="shared" si="260"/>
        <v>562341.32519038848</v>
      </c>
      <c r="X379" s="25">
        <f t="shared" si="250"/>
        <v>31.450501351730402</v>
      </c>
      <c r="Y379" s="26">
        <f t="shared" si="261"/>
        <v>-56.696777151430844</v>
      </c>
      <c r="Z379" s="26">
        <f t="shared" si="262"/>
        <v>-89.916192298539912</v>
      </c>
      <c r="AA379" s="26">
        <f t="shared" si="263"/>
        <v>5.5070465484009601</v>
      </c>
      <c r="AB379" s="26">
        <f t="shared" si="264"/>
        <v>-57.963869717131729</v>
      </c>
      <c r="AC379" s="26">
        <f t="shared" si="265"/>
        <v>2.6162583280991303E-2</v>
      </c>
      <c r="AD379" s="26">
        <f t="shared" si="266"/>
        <v>4.4448053344174427</v>
      </c>
      <c r="AE379" s="26">
        <f t="shared" si="267"/>
        <v>-19.713066668018488</v>
      </c>
      <c r="AF379" s="26">
        <f t="shared" si="268"/>
        <v>-143.43525668125417</v>
      </c>
      <c r="AG379" s="26">
        <f t="shared" si="243"/>
        <v>64.037843837695164</v>
      </c>
      <c r="AH379" s="26">
        <f t="shared" si="269"/>
        <v>-155.31459219563538</v>
      </c>
      <c r="AI379" s="26">
        <f t="shared" si="270"/>
        <v>-89.999999017363209</v>
      </c>
      <c r="AJ379" s="26">
        <f t="shared" si="271"/>
        <v>62.917503304043706</v>
      </c>
      <c r="AK379" s="26">
        <f t="shared" si="272"/>
        <v>89.959050603637777</v>
      </c>
      <c r="AL379" s="27">
        <f t="shared" si="273"/>
        <v>-0.19092608698986074</v>
      </c>
      <c r="AM379" s="26">
        <f t="shared" si="274"/>
        <v>-11.969359444999954</v>
      </c>
      <c r="AN379" s="26">
        <f t="shared" si="244"/>
        <v>-0.34338401619100489</v>
      </c>
      <c r="AO379" s="26">
        <f t="shared" si="245"/>
        <v>-16.004985549422305</v>
      </c>
      <c r="AP379" s="26">
        <f t="shared" si="251"/>
        <v>-28.893555157077383</v>
      </c>
      <c r="AQ379" s="26">
        <f t="shared" si="252"/>
        <v>-28.015293408147691</v>
      </c>
      <c r="AR379" s="25">
        <f t="shared" si="246"/>
        <v>18.562359853877492</v>
      </c>
      <c r="AS379" s="25">
        <f t="shared" si="247"/>
        <v>-26.843517049310353</v>
      </c>
      <c r="AT379" s="56">
        <f t="shared" si="253"/>
        <v>-48.606621825095871</v>
      </c>
      <c r="AU379" s="57">
        <f t="shared" si="275"/>
        <v>-171.45055008940187</v>
      </c>
      <c r="AV379" s="26">
        <f t="shared" si="276"/>
        <v>1.3733595203238728E-6</v>
      </c>
      <c r="AW379" s="26">
        <f t="shared" si="277"/>
        <v>3.2219781182940166E-2</v>
      </c>
      <c r="AX379" s="27">
        <f t="shared" si="278"/>
        <v>-1.373359520497365E-6</v>
      </c>
      <c r="AY379" s="26">
        <f t="shared" si="279"/>
        <v>-3.2219781182940166E-2</v>
      </c>
      <c r="AZ379" s="28">
        <f t="shared" si="280"/>
        <v>-1.7349225287194119E-16</v>
      </c>
      <c r="BA379" s="29">
        <f t="shared" si="281"/>
        <v>0</v>
      </c>
      <c r="BB379" s="5">
        <f t="shared" si="254"/>
        <v>-52.200583887909602</v>
      </c>
      <c r="BC379" s="5">
        <f t="shared" si="255"/>
        <v>-228.01374235193154</v>
      </c>
      <c r="BD379" s="5">
        <f t="shared" si="282"/>
        <v>-48.01374235193154</v>
      </c>
      <c r="BE379" s="31"/>
      <c r="BF379" s="40">
        <f t="shared" si="283"/>
        <v>-52</v>
      </c>
      <c r="BG379" s="40">
        <f t="shared" si="284"/>
        <v>-228</v>
      </c>
      <c r="BH379" s="40">
        <f t="shared" si="285"/>
        <v>-48</v>
      </c>
      <c r="BL379" s="26">
        <f t="shared" si="248"/>
        <v>-8.5893887295637461E-2</v>
      </c>
      <c r="BM379" s="26">
        <f t="shared" si="249"/>
        <v>-8.0444357731879723</v>
      </c>
      <c r="BO379" s="238" t="str">
        <f t="shared" si="256"/>
        <v>562341.325190388i</v>
      </c>
      <c r="BP379" s="238" t="str">
        <f t="shared" si="257"/>
        <v>0.442283170388106-0.500240068430382i</v>
      </c>
      <c r="BQ379" s="238">
        <f t="shared" si="258"/>
        <v>-3.5080681755180905</v>
      </c>
      <c r="BR379" s="238">
        <f t="shared" si="259"/>
        <v>-48.518756489341676</v>
      </c>
    </row>
    <row r="380" spans="22:70" x14ac:dyDescent="0.3">
      <c r="V380" s="24">
        <v>4.76000000000003</v>
      </c>
      <c r="W380" s="32">
        <f t="shared" si="260"/>
        <v>575439.93733719713</v>
      </c>
      <c r="X380" s="25">
        <f t="shared" si="250"/>
        <v>31.450501351730402</v>
      </c>
      <c r="Y380" s="26">
        <f t="shared" si="261"/>
        <v>-56.896776733224435</v>
      </c>
      <c r="Z380" s="26">
        <f t="shared" si="262"/>
        <v>-89.918099992101574</v>
      </c>
      <c r="AA380" s="26">
        <f t="shared" si="263"/>
        <v>5.6516951821086128</v>
      </c>
      <c r="AB380" s="26">
        <f t="shared" si="264"/>
        <v>-58.55409807584261</v>
      </c>
      <c r="AC380" s="26">
        <f t="shared" si="265"/>
        <v>2.7391707436496753E-2</v>
      </c>
      <c r="AD380" s="26">
        <f t="shared" si="266"/>
        <v>4.5479087337350457</v>
      </c>
      <c r="AE380" s="26">
        <f t="shared" si="267"/>
        <v>-19.767188491948925</v>
      </c>
      <c r="AF380" s="26">
        <f t="shared" si="268"/>
        <v>-143.92428933420913</v>
      </c>
      <c r="AG380" s="26">
        <f t="shared" si="243"/>
        <v>64.037843837695164</v>
      </c>
      <c r="AH380" s="26">
        <f t="shared" si="269"/>
        <v>-155.51459219563537</v>
      </c>
      <c r="AI380" s="26">
        <f t="shared" si="270"/>
        <v>-89.999999039730753</v>
      </c>
      <c r="AJ380" s="26">
        <f t="shared" si="271"/>
        <v>63.117503204200609</v>
      </c>
      <c r="AK380" s="26">
        <f t="shared" si="272"/>
        <v>89.959982725392493</v>
      </c>
      <c r="AL380" s="27">
        <f t="shared" si="273"/>
        <v>-0.19972032497486769</v>
      </c>
      <c r="AM380" s="26">
        <f t="shared" si="274"/>
        <v>-12.239847646660323</v>
      </c>
      <c r="AN380" s="26">
        <f t="shared" si="244"/>
        <v>-0.35891615336604205</v>
      </c>
      <c r="AO380" s="26">
        <f t="shared" si="245"/>
        <v>-16.358066834391032</v>
      </c>
      <c r="AP380" s="26">
        <f t="shared" si="251"/>
        <v>-28.917881632080512</v>
      </c>
      <c r="AQ380" s="26">
        <f t="shared" si="252"/>
        <v>-28.637930795389615</v>
      </c>
      <c r="AR380" s="25">
        <f t="shared" si="246"/>
        <v>18.562359853877492</v>
      </c>
      <c r="AS380" s="25">
        <f t="shared" si="247"/>
        <v>-26.843517049310353</v>
      </c>
      <c r="AT380" s="56">
        <f t="shared" si="253"/>
        <v>-48.685070124029437</v>
      </c>
      <c r="AU380" s="57">
        <f t="shared" si="275"/>
        <v>-172.56222012959876</v>
      </c>
      <c r="AV380" s="26">
        <f t="shared" si="276"/>
        <v>1.4380839504940286E-6</v>
      </c>
      <c r="AW380" s="26">
        <f t="shared" si="277"/>
        <v>3.2970276133532768E-2</v>
      </c>
      <c r="AX380" s="27">
        <f t="shared" si="278"/>
        <v>-1.4380839504022808E-6</v>
      </c>
      <c r="AY380" s="26">
        <f t="shared" si="279"/>
        <v>-3.2970276133532768E-2</v>
      </c>
      <c r="AZ380" s="28">
        <f t="shared" si="280"/>
        <v>9.1747855989507236E-17</v>
      </c>
      <c r="BA380" s="29">
        <f t="shared" si="281"/>
        <v>0</v>
      </c>
      <c r="BB380" s="5">
        <f t="shared" si="254"/>
        <v>-52.395009497044882</v>
      </c>
      <c r="BC380" s="5">
        <f t="shared" si="255"/>
        <v>-229.97473506165289</v>
      </c>
      <c r="BD380" s="5">
        <f t="shared" si="282"/>
        <v>-49.974735061652893</v>
      </c>
      <c r="BE380" s="31"/>
      <c r="BF380" s="40">
        <f t="shared" si="283"/>
        <v>-52</v>
      </c>
      <c r="BG380" s="40">
        <f t="shared" si="284"/>
        <v>-230</v>
      </c>
      <c r="BH380" s="40">
        <f t="shared" si="285"/>
        <v>-50</v>
      </c>
      <c r="BL380" s="26">
        <f t="shared" si="248"/>
        <v>-8.9900324727308828E-2</v>
      </c>
      <c r="BM380" s="26">
        <f t="shared" si="249"/>
        <v>-8.2292769894740534</v>
      </c>
      <c r="BO380" s="238" t="str">
        <f t="shared" si="256"/>
        <v>575439.937337197i</v>
      </c>
      <c r="BP380" s="238" t="str">
        <f t="shared" si="257"/>
        <v>0.430861830814702-0.498863107643312i</v>
      </c>
      <c r="BQ380" s="238">
        <f t="shared" si="258"/>
        <v>-3.6200390482881319</v>
      </c>
      <c r="BR380" s="238">
        <f t="shared" si="259"/>
        <v>-49.183237942580085</v>
      </c>
    </row>
    <row r="381" spans="22:70" x14ac:dyDescent="0.3">
      <c r="V381" s="24">
        <v>4.7700000000000298</v>
      </c>
      <c r="W381" s="30">
        <f t="shared" si="260"/>
        <v>588843.65535563009</v>
      </c>
      <c r="X381" s="25">
        <f t="shared" si="250"/>
        <v>31.450501351730402</v>
      </c>
      <c r="Y381" s="26">
        <f t="shared" si="261"/>
        <v>-57.096776333840388</v>
      </c>
      <c r="Z381" s="26">
        <f t="shared" si="262"/>
        <v>-89.919964261431687</v>
      </c>
      <c r="AA381" s="26">
        <f t="shared" si="263"/>
        <v>5.7981682377949948</v>
      </c>
      <c r="AB381" s="26">
        <f t="shared" si="264"/>
        <v>-59.138166634707787</v>
      </c>
      <c r="AC381" s="26">
        <f t="shared" si="265"/>
        <v>2.8678385697783797E-2</v>
      </c>
      <c r="AD381" s="26">
        <f t="shared" si="266"/>
        <v>4.6533831680870561</v>
      </c>
      <c r="AE381" s="26">
        <f t="shared" si="267"/>
        <v>-19.819428358617206</v>
      </c>
      <c r="AF381" s="26">
        <f t="shared" si="268"/>
        <v>-144.4047477280524</v>
      </c>
      <c r="AG381" s="26">
        <f t="shared" si="243"/>
        <v>64.037843837695164</v>
      </c>
      <c r="AH381" s="26">
        <f t="shared" si="269"/>
        <v>-155.71459219563536</v>
      </c>
      <c r="AI381" s="26">
        <f t="shared" si="270"/>
        <v>-89.999999061589151</v>
      </c>
      <c r="AJ381" s="26">
        <f t="shared" si="271"/>
        <v>63.317503108851191</v>
      </c>
      <c r="AK381" s="26">
        <f t="shared" si="272"/>
        <v>89.960893629486137</v>
      </c>
      <c r="AL381" s="27">
        <f t="shared" si="273"/>
        <v>-0.20890997585943472</v>
      </c>
      <c r="AM381" s="26">
        <f t="shared" si="274"/>
        <v>-12.516063881558528</v>
      </c>
      <c r="AN381" s="26">
        <f t="shared" si="244"/>
        <v>-0.37512097849701431</v>
      </c>
      <c r="AO381" s="26">
        <f t="shared" si="245"/>
        <v>-16.718054780410586</v>
      </c>
      <c r="AP381" s="26">
        <f t="shared" si="251"/>
        <v>-28.943276203445457</v>
      </c>
      <c r="AQ381" s="26">
        <f t="shared" si="252"/>
        <v>-29.273224094072127</v>
      </c>
      <c r="AR381" s="25">
        <f t="shared" si="246"/>
        <v>18.562359853877492</v>
      </c>
      <c r="AS381" s="25">
        <f t="shared" si="247"/>
        <v>-26.843517049310353</v>
      </c>
      <c r="AT381" s="56">
        <f t="shared" si="253"/>
        <v>-48.762704562062666</v>
      </c>
      <c r="AU381" s="57">
        <f t="shared" si="275"/>
        <v>-173.67797182212453</v>
      </c>
      <c r="AV381" s="26">
        <f t="shared" si="276"/>
        <v>1.5058587460817439E-6</v>
      </c>
      <c r="AW381" s="26">
        <f t="shared" si="277"/>
        <v>3.3738252345502193E-2</v>
      </c>
      <c r="AX381" s="27">
        <f t="shared" si="278"/>
        <v>-1.5058587458173144E-6</v>
      </c>
      <c r="AY381" s="26">
        <f t="shared" si="279"/>
        <v>-3.3738252345502193E-2</v>
      </c>
      <c r="AZ381" s="28">
        <f t="shared" si="280"/>
        <v>2.6442949833092606E-16</v>
      </c>
      <c r="BA381" s="29">
        <f t="shared" si="281"/>
        <v>0</v>
      </c>
      <c r="BB381" s="5">
        <f t="shared" si="254"/>
        <v>-52.591069519914377</v>
      </c>
      <c r="BC381" s="5">
        <f t="shared" si="255"/>
        <v>-231.94218856170733</v>
      </c>
      <c r="BD381" s="5">
        <f t="shared" si="282"/>
        <v>-51.942188561707326</v>
      </c>
      <c r="BE381" s="41"/>
      <c r="BF381" s="40">
        <f t="shared" si="283"/>
        <v>-53</v>
      </c>
      <c r="BG381" s="40">
        <f t="shared" si="284"/>
        <v>-232</v>
      </c>
      <c r="BH381" s="40">
        <f t="shared" si="285"/>
        <v>-52</v>
      </c>
      <c r="BL381" s="26">
        <f t="shared" si="248"/>
        <v>-9.4091622113944035E-2</v>
      </c>
      <c r="BM381" s="26">
        <f t="shared" si="249"/>
        <v>-8.4182452932952341</v>
      </c>
      <c r="BO381" s="238" t="str">
        <f t="shared" si="256"/>
        <v>588843.65535563i</v>
      </c>
      <c r="BP381" s="238" t="str">
        <f t="shared" si="257"/>
        <v>0.419509143953574-0.497230727556172i</v>
      </c>
      <c r="BQ381" s="238">
        <f t="shared" si="258"/>
        <v>-3.7342733357377655</v>
      </c>
      <c r="BR381" s="238">
        <f t="shared" si="259"/>
        <v>-49.845971446287564</v>
      </c>
    </row>
    <row r="382" spans="22:70" x14ac:dyDescent="0.3">
      <c r="V382" s="24">
        <v>4.7800000000000402</v>
      </c>
      <c r="W382" s="32">
        <f t="shared" si="260"/>
        <v>602559.58607441373</v>
      </c>
      <c r="X382" s="25">
        <f t="shared" si="250"/>
        <v>31.450501351730402</v>
      </c>
      <c r="Y382" s="26">
        <f t="shared" si="261"/>
        <v>-57.296775952431744</v>
      </c>
      <c r="Z382" s="26">
        <f t="shared" si="262"/>
        <v>-89.921786094974706</v>
      </c>
      <c r="AA382" s="26">
        <f t="shared" si="263"/>
        <v>5.9464270926469407</v>
      </c>
      <c r="AB382" s="26">
        <f t="shared" si="264"/>
        <v>-59.715899495512168</v>
      </c>
      <c r="AC382" s="26">
        <f t="shared" si="265"/>
        <v>3.0025294788136023E-2</v>
      </c>
      <c r="AD382" s="26">
        <f t="shared" si="266"/>
        <v>4.7612817003452932</v>
      </c>
      <c r="AE382" s="26">
        <f t="shared" si="267"/>
        <v>-19.869822213266264</v>
      </c>
      <c r="AF382" s="26">
        <f t="shared" si="268"/>
        <v>-144.8764038901416</v>
      </c>
      <c r="AG382" s="26">
        <f t="shared" si="243"/>
        <v>64.037843837695164</v>
      </c>
      <c r="AH382" s="26">
        <f t="shared" si="269"/>
        <v>-155.91459219563558</v>
      </c>
      <c r="AI382" s="26">
        <f t="shared" si="270"/>
        <v>-89.999999082949984</v>
      </c>
      <c r="AJ382" s="26">
        <f t="shared" si="271"/>
        <v>63.517503017793395</v>
      </c>
      <c r="AK382" s="26">
        <f t="shared" si="272"/>
        <v>89.961783798890281</v>
      </c>
      <c r="AL382" s="27">
        <f t="shared" si="273"/>
        <v>-0.21851192553255472</v>
      </c>
      <c r="AM382" s="26">
        <f t="shared" si="274"/>
        <v>-12.798103223532941</v>
      </c>
      <c r="AN382" s="26">
        <f t="shared" si="244"/>
        <v>-0.39202495524066805</v>
      </c>
      <c r="AO382" s="26">
        <f t="shared" si="245"/>
        <v>-17.085026528575465</v>
      </c>
      <c r="AP382" s="26">
        <f t="shared" si="251"/>
        <v>-28.969782220920241</v>
      </c>
      <c r="AQ382" s="26">
        <f t="shared" si="252"/>
        <v>-29.921345036168109</v>
      </c>
      <c r="AR382" s="25">
        <f t="shared" si="246"/>
        <v>18.562359853877492</v>
      </c>
      <c r="AS382" s="25">
        <f t="shared" si="247"/>
        <v>-26.843517049310353</v>
      </c>
      <c r="AT382" s="56">
        <f t="shared" si="253"/>
        <v>-48.839604434186505</v>
      </c>
      <c r="AU382" s="57">
        <f t="shared" si="275"/>
        <v>-174.79774892630971</v>
      </c>
      <c r="AV382" s="26">
        <f t="shared" si="276"/>
        <v>1.5768276708568847E-6</v>
      </c>
      <c r="AW382" s="26">
        <f t="shared" si="277"/>
        <v>3.4524117008897751E-2</v>
      </c>
      <c r="AX382" s="27">
        <f t="shared" si="278"/>
        <v>-1.576827670707337E-6</v>
      </c>
      <c r="AY382" s="26">
        <f t="shared" si="279"/>
        <v>-3.4524117008897751E-2</v>
      </c>
      <c r="AZ382" s="28">
        <f t="shared" si="280"/>
        <v>1.4954769024424618E-16</v>
      </c>
      <c r="BA382" s="29">
        <f t="shared" si="281"/>
        <v>0</v>
      </c>
      <c r="BB382" s="5">
        <f t="shared" si="254"/>
        <v>-52.788836843778938</v>
      </c>
      <c r="BC382" s="5">
        <f t="shared" si="255"/>
        <v>-233.91580348252324</v>
      </c>
      <c r="BD382" s="5">
        <f t="shared" si="282"/>
        <v>-53.915803482523245</v>
      </c>
      <c r="BE382" s="31"/>
      <c r="BF382" s="40">
        <f t="shared" si="283"/>
        <v>-53</v>
      </c>
      <c r="BG382" s="40">
        <f t="shared" si="284"/>
        <v>-234</v>
      </c>
      <c r="BH382" s="40">
        <f t="shared" si="285"/>
        <v>-54</v>
      </c>
      <c r="BL382" s="26">
        <f t="shared" si="248"/>
        <v>-9.8476118185766834E-2</v>
      </c>
      <c r="BM382" s="26">
        <f t="shared" si="249"/>
        <v>-8.6114244254385426</v>
      </c>
      <c r="BO382" s="238" t="str">
        <f t="shared" si="256"/>
        <v>602559.586074414i</v>
      </c>
      <c r="BP382" s="238" t="str">
        <f t="shared" si="257"/>
        <v>0.408236412392409-0.495347144169759i</v>
      </c>
      <c r="BQ382" s="238">
        <f t="shared" si="258"/>
        <v>-3.8507562914066651</v>
      </c>
      <c r="BR382" s="238">
        <f t="shared" si="259"/>
        <v>-50.506630130775001</v>
      </c>
    </row>
    <row r="383" spans="22:70" x14ac:dyDescent="0.3">
      <c r="V383" s="24">
        <v>4.79000000000004</v>
      </c>
      <c r="W383" s="32">
        <f t="shared" si="260"/>
        <v>616595.00186153932</v>
      </c>
      <c r="X383" s="25">
        <f t="shared" si="250"/>
        <v>31.450501351730402</v>
      </c>
      <c r="Y383" s="26">
        <f t="shared" si="261"/>
        <v>-57.496775588189095</v>
      </c>
      <c r="Z383" s="26">
        <f t="shared" si="262"/>
        <v>-89.923566458676163</v>
      </c>
      <c r="AA383" s="26">
        <f t="shared" si="263"/>
        <v>6.0964325046726442</v>
      </c>
      <c r="AB383" s="26">
        <f t="shared" si="264"/>
        <v>-60.287133026701881</v>
      </c>
      <c r="AC383" s="26">
        <f t="shared" si="265"/>
        <v>3.1435234170533462E-2</v>
      </c>
      <c r="AD383" s="26">
        <f t="shared" si="266"/>
        <v>4.8716584768378324</v>
      </c>
      <c r="AE383" s="26">
        <f t="shared" si="267"/>
        <v>-19.918406497615514</v>
      </c>
      <c r="AF383" s="26">
        <f t="shared" si="268"/>
        <v>-145.33904100854019</v>
      </c>
      <c r="AG383" s="26">
        <f t="shared" si="243"/>
        <v>64.037843837695164</v>
      </c>
      <c r="AH383" s="26">
        <f t="shared" si="269"/>
        <v>-156.11459219563557</v>
      </c>
      <c r="AI383" s="26">
        <f t="shared" si="270"/>
        <v>-89.999999103824592</v>
      </c>
      <c r="AJ383" s="26">
        <f t="shared" si="271"/>
        <v>63.717502930833689</v>
      </c>
      <c r="AK383" s="26">
        <f t="shared" si="272"/>
        <v>89.962653705582781</v>
      </c>
      <c r="AL383" s="27">
        <f t="shared" si="273"/>
        <v>-0.22854369933536664</v>
      </c>
      <c r="AM383" s="26">
        <f t="shared" si="274"/>
        <v>-13.086060515682091</v>
      </c>
      <c r="AN383" s="26">
        <f t="shared" si="244"/>
        <v>-0.40965535434610539</v>
      </c>
      <c r="AO383" s="26">
        <f t="shared" si="245"/>
        <v>-17.459056175495704</v>
      </c>
      <c r="AP383" s="26">
        <f t="shared" si="251"/>
        <v>-28.997444480788186</v>
      </c>
      <c r="AQ383" s="26">
        <f t="shared" si="252"/>
        <v>-30.582462089419607</v>
      </c>
      <c r="AR383" s="25">
        <f t="shared" si="246"/>
        <v>18.562359853877492</v>
      </c>
      <c r="AS383" s="25">
        <f t="shared" si="247"/>
        <v>-26.843517049310353</v>
      </c>
      <c r="AT383" s="56">
        <f t="shared" si="253"/>
        <v>-48.915850978403697</v>
      </c>
      <c r="AU383" s="57">
        <f t="shared" si="275"/>
        <v>-175.9215030979598</v>
      </c>
      <c r="AV383" s="26">
        <f t="shared" si="276"/>
        <v>1.6511412562300725E-6</v>
      </c>
      <c r="AW383" s="26">
        <f t="shared" si="277"/>
        <v>3.5328286798381119E-2</v>
      </c>
      <c r="AX383" s="27">
        <f t="shared" si="278"/>
        <v>-1.6511412566967853E-6</v>
      </c>
      <c r="AY383" s="26">
        <f t="shared" si="279"/>
        <v>-3.5328286798381119E-2</v>
      </c>
      <c r="AZ383" s="28">
        <f t="shared" si="280"/>
        <v>-4.6671282459651454E-16</v>
      </c>
      <c r="BA383" s="29">
        <f t="shared" si="281"/>
        <v>0</v>
      </c>
      <c r="BB383" s="5">
        <f t="shared" si="254"/>
        <v>-52.988384444021698</v>
      </c>
      <c r="BC383" s="5">
        <f t="shared" si="255"/>
        <v>-235.89529550869878</v>
      </c>
      <c r="BD383" s="5">
        <f t="shared" si="282"/>
        <v>-55.89529550869878</v>
      </c>
      <c r="BE383" s="31"/>
      <c r="BF383" s="40">
        <f t="shared" si="283"/>
        <v>-53</v>
      </c>
      <c r="BG383" s="40">
        <f t="shared" si="284"/>
        <v>-236</v>
      </c>
      <c r="BH383" s="40">
        <f t="shared" si="285"/>
        <v>-56</v>
      </c>
      <c r="BL383" s="26">
        <f t="shared" si="248"/>
        <v>-0.10306250984742385</v>
      </c>
      <c r="BM383" s="26">
        <f t="shared" si="249"/>
        <v>-8.8088992348203536</v>
      </c>
      <c r="BO383" s="238" t="str">
        <f t="shared" si="256"/>
        <v>616595.001861539i</v>
      </c>
      <c r="BP383" s="238" t="str">
        <f t="shared" si="257"/>
        <v>0.3970546119338-0.493217181471774i</v>
      </c>
      <c r="BQ383" s="238">
        <f t="shared" si="258"/>
        <v>-3.9694709557705741</v>
      </c>
      <c r="BR383" s="238">
        <f t="shared" si="259"/>
        <v>-51.164893175918607</v>
      </c>
    </row>
    <row r="384" spans="22:70" x14ac:dyDescent="0.3">
      <c r="V384" s="24">
        <v>4.8000000000000398</v>
      </c>
      <c r="W384" s="30">
        <f t="shared" si="260"/>
        <v>630957.34448025166</v>
      </c>
      <c r="X384" s="25">
        <f t="shared" si="250"/>
        <v>31.450501351730402</v>
      </c>
      <c r="Y384" s="26">
        <f t="shared" si="261"/>
        <v>-57.696775240340031</v>
      </c>
      <c r="Z384" s="26">
        <f t="shared" si="262"/>
        <v>-89.925306296494668</v>
      </c>
      <c r="AA384" s="26">
        <f t="shared" si="263"/>
        <v>6.2481447209353913</v>
      </c>
      <c r="AB384" s="26">
        <f t="shared" si="264"/>
        <v>-60.851715828288263</v>
      </c>
      <c r="AC384" s="26">
        <f t="shared" si="265"/>
        <v>3.2911131508396502E-2</v>
      </c>
      <c r="AD384" s="26">
        <f t="shared" si="266"/>
        <v>4.9845687419603335</v>
      </c>
      <c r="AE384" s="26">
        <f t="shared" si="267"/>
        <v>-19.96521803616584</v>
      </c>
      <c r="AF384" s="26">
        <f t="shared" si="268"/>
        <v>-145.7924533828226</v>
      </c>
      <c r="AG384" s="26">
        <f t="shared" si="243"/>
        <v>64.037843837695164</v>
      </c>
      <c r="AH384" s="26">
        <f t="shared" si="269"/>
        <v>-156.31459219563556</v>
      </c>
      <c r="AI384" s="26">
        <f t="shared" si="270"/>
        <v>-89.999999124224033</v>
      </c>
      <c r="AJ384" s="26">
        <f t="shared" si="271"/>
        <v>63.917502847787809</v>
      </c>
      <c r="AK384" s="26">
        <f t="shared" si="272"/>
        <v>89.963503810798102</v>
      </c>
      <c r="AL384" s="27">
        <f t="shared" si="273"/>
        <v>-0.23902347882689673</v>
      </c>
      <c r="AM384" s="26">
        <f t="shared" si="274"/>
        <v>-13.380030223298139</v>
      </c>
      <c r="AN384" s="26">
        <f t="shared" si="244"/>
        <v>-0.42804025775439603</v>
      </c>
      <c r="AO384" s="26">
        <f t="shared" si="245"/>
        <v>-17.840214475124156</v>
      </c>
      <c r="AP384" s="26">
        <f t="shared" si="251"/>
        <v>-29.026309246733877</v>
      </c>
      <c r="AQ384" s="26">
        <f t="shared" si="252"/>
        <v>-31.256740011848226</v>
      </c>
      <c r="AR384" s="25">
        <f t="shared" si="246"/>
        <v>18.562359853877492</v>
      </c>
      <c r="AS384" s="25">
        <f t="shared" si="247"/>
        <v>-26.843517049310353</v>
      </c>
      <c r="AT384" s="56">
        <f t="shared" si="253"/>
        <v>-48.991527282899717</v>
      </c>
      <c r="AU384" s="57">
        <f t="shared" si="275"/>
        <v>-177.04919339467082</v>
      </c>
      <c r="AV384" s="26">
        <f t="shared" si="276"/>
        <v>1.7289571291231125E-6</v>
      </c>
      <c r="AW384" s="26">
        <f t="shared" si="277"/>
        <v>3.6151188094151868E-2</v>
      </c>
      <c r="AX384" s="27">
        <f t="shared" si="278"/>
        <v>-1.7289571290132538E-6</v>
      </c>
      <c r="AY384" s="26">
        <f t="shared" si="279"/>
        <v>-3.6151188094151868E-2</v>
      </c>
      <c r="AZ384" s="28">
        <f t="shared" si="280"/>
        <v>1.0985869095122506E-16</v>
      </c>
      <c r="BA384" s="29">
        <f t="shared" si="281"/>
        <v>0</v>
      </c>
      <c r="BB384" s="5">
        <f t="shared" si="254"/>
        <v>-53.18978537408622</v>
      </c>
      <c r="BC384" s="5">
        <f t="shared" si="255"/>
        <v>-237.88039563569015</v>
      </c>
      <c r="BD384" s="5">
        <f t="shared" si="282"/>
        <v>-57.880395635690149</v>
      </c>
      <c r="BE384" s="41"/>
      <c r="BF384" s="40">
        <f t="shared" si="283"/>
        <v>-53</v>
      </c>
      <c r="BG384" s="40">
        <f t="shared" si="284"/>
        <v>-238</v>
      </c>
      <c r="BH384" s="40">
        <f t="shared" si="285"/>
        <v>-58</v>
      </c>
      <c r="BL384" s="26">
        <f t="shared" si="248"/>
        <v>-0.107859865873071</v>
      </c>
      <c r="BM384" s="26">
        <f t="shared" si="249"/>
        <v>-9.0107556491820926</v>
      </c>
      <c r="BO384" s="238" t="str">
        <f t="shared" si="256"/>
        <v>630957.344480252i</v>
      </c>
      <c r="BP384" s="238" t="str">
        <f t="shared" si="257"/>
        <v>0.385974350992675-0.490846241762075i</v>
      </c>
      <c r="BQ384" s="238">
        <f t="shared" si="258"/>
        <v>-4.0903982253134306</v>
      </c>
      <c r="BR384" s="238">
        <f t="shared" si="259"/>
        <v>-51.820446591837225</v>
      </c>
    </row>
    <row r="385" spans="22:70" x14ac:dyDescent="0.3">
      <c r="V385" s="24">
        <v>4.8100000000000396</v>
      </c>
      <c r="W385" s="32">
        <f t="shared" si="260"/>
        <v>645654.22903471533</v>
      </c>
      <c r="X385" s="25">
        <f t="shared" si="250"/>
        <v>31.450501351730402</v>
      </c>
      <c r="Y385" s="26">
        <f t="shared" si="261"/>
        <v>-57.896774908146739</v>
      </c>
      <c r="Z385" s="26">
        <f t="shared" si="262"/>
        <v>-89.92700653090246</v>
      </c>
      <c r="AA385" s="26">
        <f t="shared" si="263"/>
        <v>6.4015235828633976</v>
      </c>
      <c r="AB385" s="26">
        <f t="shared" si="264"/>
        <v>-61.409508651964906</v>
      </c>
      <c r="AC385" s="26">
        <f t="shared" si="265"/>
        <v>3.4456048353220262E-2</v>
      </c>
      <c r="AD385" s="26">
        <f t="shared" si="266"/>
        <v>5.1000688524005735</v>
      </c>
      <c r="AE385" s="26">
        <f t="shared" si="267"/>
        <v>-20.010293925199719</v>
      </c>
      <c r="AF385" s="26">
        <f t="shared" si="268"/>
        <v>-146.2364463304668</v>
      </c>
      <c r="AG385" s="26">
        <f t="shared" si="243"/>
        <v>64.037843837695164</v>
      </c>
      <c r="AH385" s="26">
        <f t="shared" si="269"/>
        <v>-156.51459219563554</v>
      </c>
      <c r="AI385" s="26">
        <f t="shared" si="270"/>
        <v>-89.999999144159133</v>
      </c>
      <c r="AJ385" s="26">
        <f t="shared" si="271"/>
        <v>64.117502768479611</v>
      </c>
      <c r="AK385" s="26">
        <f t="shared" si="272"/>
        <v>89.964334565271756</v>
      </c>
      <c r="AL385" s="27">
        <f t="shared" si="273"/>
        <v>-0.24997011828006929</v>
      </c>
      <c r="AM385" s="26">
        <f t="shared" si="274"/>
        <v>-13.680106276788466</v>
      </c>
      <c r="AN385" s="26">
        <f t="shared" si="244"/>
        <v>-0.44720856067232129</v>
      </c>
      <c r="AO385" s="26">
        <f t="shared" si="245"/>
        <v>-18.228568528726861</v>
      </c>
      <c r="AP385" s="26">
        <f t="shared" si="251"/>
        <v>-29.05642426841316</v>
      </c>
      <c r="AQ385" s="26">
        <f t="shared" si="252"/>
        <v>-31.944339384402703</v>
      </c>
      <c r="AR385" s="25">
        <f t="shared" si="246"/>
        <v>18.562359853877492</v>
      </c>
      <c r="AS385" s="25">
        <f t="shared" si="247"/>
        <v>-26.843517049310353</v>
      </c>
      <c r="AT385" s="56">
        <f t="shared" si="253"/>
        <v>-49.066718193612878</v>
      </c>
      <c r="AU385" s="57">
        <f t="shared" si="275"/>
        <v>-178.1807857148695</v>
      </c>
      <c r="AV385" s="26">
        <f t="shared" si="276"/>
        <v>1.8104403514112675E-6</v>
      </c>
      <c r="AW385" s="26">
        <f t="shared" si="277"/>
        <v>3.6993257208010666E-2</v>
      </c>
      <c r="AX385" s="27">
        <f t="shared" si="278"/>
        <v>-1.810440351717726E-6</v>
      </c>
      <c r="AY385" s="26">
        <f t="shared" si="279"/>
        <v>-3.6993257208010666E-2</v>
      </c>
      <c r="AZ385" s="28">
        <f t="shared" si="280"/>
        <v>-3.0645842614073718E-16</v>
      </c>
      <c r="BA385" s="29">
        <f t="shared" si="281"/>
        <v>0</v>
      </c>
      <c r="BB385" s="5">
        <f t="shared" si="254"/>
        <v>-53.393112763942682</v>
      </c>
      <c r="BC385" s="5">
        <f t="shared" si="255"/>
        <v>-239.87085031529375</v>
      </c>
      <c r="BD385" s="5">
        <f t="shared" si="282"/>
        <v>-59.870850315293751</v>
      </c>
      <c r="BE385" s="31"/>
      <c r="BF385" s="40">
        <f t="shared" si="283"/>
        <v>-53</v>
      </c>
      <c r="BG385" s="40">
        <f t="shared" si="284"/>
        <v>-240</v>
      </c>
      <c r="BH385" s="40">
        <f t="shared" si="285"/>
        <v>-60</v>
      </c>
      <c r="BL385" s="26">
        <f t="shared" si="248"/>
        <v>-0.11287764096416875</v>
      </c>
      <c r="BM385" s="26">
        <f t="shared" si="249"/>
        <v>-9.2170806417507301</v>
      </c>
      <c r="BO385" s="238" t="str">
        <f t="shared" si="256"/>
        <v>645654.229034715i</v>
      </c>
      <c r="BP385" s="238" t="str">
        <f t="shared" si="257"/>
        <v>0.37500583308936-0.488240272901584i</v>
      </c>
      <c r="BQ385" s="238">
        <f t="shared" si="258"/>
        <v>-4.2135169293656318</v>
      </c>
      <c r="BR385" s="238">
        <f t="shared" si="259"/>
        <v>-52.472983958673517</v>
      </c>
    </row>
    <row r="386" spans="22:70" x14ac:dyDescent="0.3">
      <c r="V386" s="24">
        <v>4.8200000000000403</v>
      </c>
      <c r="W386" s="32">
        <f t="shared" si="260"/>
        <v>660693.44800765836</v>
      </c>
      <c r="X386" s="25">
        <f t="shared" si="250"/>
        <v>31.450501351730402</v>
      </c>
      <c r="Y386" s="26">
        <f t="shared" si="261"/>
        <v>-58.096774590904595</v>
      </c>
      <c r="Z386" s="26">
        <f t="shared" si="262"/>
        <v>-89.928668063374317</v>
      </c>
      <c r="AA386" s="26">
        <f t="shared" si="263"/>
        <v>6.5565286282081363</v>
      </c>
      <c r="AB386" s="26">
        <f t="shared" si="264"/>
        <v>-61.960384279265568</v>
      </c>
      <c r="AC386" s="26">
        <f t="shared" si="265"/>
        <v>3.6073186066937601E-2</v>
      </c>
      <c r="AD386" s="26">
        <f t="shared" si="266"/>
        <v>5.2182162909209389</v>
      </c>
      <c r="AE386" s="26">
        <f t="shared" si="267"/>
        <v>-20.053671424899122</v>
      </c>
      <c r="AF386" s="26">
        <f t="shared" si="268"/>
        <v>-146.67083605171896</v>
      </c>
      <c r="AG386" s="26">
        <f t="shared" si="243"/>
        <v>64.037843837695164</v>
      </c>
      <c r="AH386" s="26">
        <f t="shared" si="269"/>
        <v>-156.71459219563556</v>
      </c>
      <c r="AI386" s="26">
        <f t="shared" si="270"/>
        <v>-89.999999163640453</v>
      </c>
      <c r="AJ386" s="26">
        <f t="shared" si="271"/>
        <v>64.317502692740888</v>
      </c>
      <c r="AK386" s="26">
        <f t="shared" si="272"/>
        <v>89.965146409479388</v>
      </c>
      <c r="AL386" s="27">
        <f t="shared" si="273"/>
        <v>-0.26140316082292148</v>
      </c>
      <c r="AM386" s="26">
        <f t="shared" si="274"/>
        <v>-13.986381904240503</v>
      </c>
      <c r="AN386" s="26">
        <f t="shared" si="244"/>
        <v>-0.46718997143167301</v>
      </c>
      <c r="AO386" s="26">
        <f t="shared" si="245"/>
        <v>-18.624181463304858</v>
      </c>
      <c r="AP386" s="26">
        <f t="shared" si="251"/>
        <v>-29.087838797454104</v>
      </c>
      <c r="AQ386" s="26">
        <f t="shared" si="252"/>
        <v>-32.645416121706425</v>
      </c>
      <c r="AR386" s="25">
        <f t="shared" si="246"/>
        <v>18.562359853877492</v>
      </c>
      <c r="AS386" s="25">
        <f t="shared" si="247"/>
        <v>-26.843517049310353</v>
      </c>
      <c r="AT386" s="56">
        <f t="shared" si="253"/>
        <v>-49.141510222353226</v>
      </c>
      <c r="AU386" s="57">
        <f t="shared" si="275"/>
        <v>-179.3162521734254</v>
      </c>
      <c r="AV386" s="26">
        <f t="shared" si="276"/>
        <v>1.8957637574367804E-6</v>
      </c>
      <c r="AW386" s="26">
        <f t="shared" si="277"/>
        <v>3.7854940614691919E-2</v>
      </c>
      <c r="AX386" s="27">
        <f t="shared" si="278"/>
        <v>-1.8957637575056542E-6</v>
      </c>
      <c r="AY386" s="26">
        <f t="shared" si="279"/>
        <v>-3.7854940614691919E-2</v>
      </c>
      <c r="AZ386" s="28">
        <f t="shared" si="280"/>
        <v>-6.8873731248904856E-17</v>
      </c>
      <c r="BA386" s="29">
        <f t="shared" si="281"/>
        <v>0</v>
      </c>
      <c r="BB386" s="5">
        <f t="shared" si="254"/>
        <v>-53.598439826586421</v>
      </c>
      <c r="BC386" s="5">
        <f t="shared" si="255"/>
        <v>-241.86642148872389</v>
      </c>
      <c r="BD386" s="5">
        <f t="shared" si="282"/>
        <v>-61.866421488723887</v>
      </c>
      <c r="BE386" s="31"/>
      <c r="BF386" s="40">
        <f t="shared" si="283"/>
        <v>-54</v>
      </c>
      <c r="BG386" s="40">
        <f t="shared" si="284"/>
        <v>-242</v>
      </c>
      <c r="BH386" s="40">
        <f t="shared" si="285"/>
        <v>-62</v>
      </c>
      <c r="BL386" s="26">
        <f t="shared" si="248"/>
        <v>-0.11812569016340242</v>
      </c>
      <c r="BM386" s="26">
        <f t="shared" si="249"/>
        <v>-9.4279621935996545</v>
      </c>
      <c r="BO386" s="238" t="str">
        <f t="shared" si="256"/>
        <v>660693.448007658i</v>
      </c>
      <c r="BP386" s="238" t="str">
        <f t="shared" si="257"/>
        <v>0.364158822691912-0.485405732845986i</v>
      </c>
      <c r="BQ386" s="238">
        <f t="shared" si="258"/>
        <v>-4.3388039140697918</v>
      </c>
      <c r="BR386" s="238">
        <f t="shared" si="259"/>
        <v>-53.122207121698828</v>
      </c>
    </row>
    <row r="387" spans="22:70" x14ac:dyDescent="0.3">
      <c r="V387" s="24">
        <v>4.83000000000004</v>
      </c>
      <c r="W387" s="30">
        <f t="shared" si="260"/>
        <v>676082.97539204429</v>
      </c>
      <c r="X387" s="25">
        <f t="shared" si="250"/>
        <v>31.450501351730402</v>
      </c>
      <c r="Y387" s="26">
        <f t="shared" si="261"/>
        <v>-58.296774287940643</v>
      </c>
      <c r="Z387" s="26">
        <f t="shared" si="262"/>
        <v>-89.930291774865566</v>
      </c>
      <c r="AA387" s="26">
        <f t="shared" si="263"/>
        <v>6.7131191892731863</v>
      </c>
      <c r="AB387" s="26">
        <f t="shared" si="264"/>
        <v>-62.504227360726354</v>
      </c>
      <c r="AC387" s="26">
        <f t="shared" si="265"/>
        <v>3.7765891987023133E-2</v>
      </c>
      <c r="AD387" s="26">
        <f t="shared" si="266"/>
        <v>5.3390696796370385</v>
      </c>
      <c r="AE387" s="26">
        <f t="shared" si="267"/>
        <v>-20.095387854950033</v>
      </c>
      <c r="AF387" s="26">
        <f t="shared" si="268"/>
        <v>-147.09544945595488</v>
      </c>
      <c r="AG387" s="26">
        <f t="shared" si="243"/>
        <v>64.037843837695164</v>
      </c>
      <c r="AH387" s="26">
        <f t="shared" si="269"/>
        <v>-156.91459219563558</v>
      </c>
      <c r="AI387" s="26">
        <f t="shared" si="270"/>
        <v>-89.999999182678323</v>
      </c>
      <c r="AJ387" s="26">
        <f t="shared" si="271"/>
        <v>64.517502620410923</v>
      </c>
      <c r="AK387" s="26">
        <f t="shared" si="272"/>
        <v>89.965939773870218</v>
      </c>
      <c r="AL387" s="27">
        <f t="shared" si="273"/>
        <v>-0.27334285413229803</v>
      </c>
      <c r="AM387" s="26">
        <f t="shared" si="274"/>
        <v>-14.298949453293774</v>
      </c>
      <c r="AN387" s="26">
        <f t="shared" si="244"/>
        <v>-0.48801500893934285</v>
      </c>
      <c r="AO387" s="26">
        <f t="shared" si="245"/>
        <v>-19.027112098869438</v>
      </c>
      <c r="AP387" s="26">
        <f t="shared" si="251"/>
        <v>-29.120603600601132</v>
      </c>
      <c r="AQ387" s="26">
        <f t="shared" si="252"/>
        <v>-33.360120960971315</v>
      </c>
      <c r="AR387" s="25">
        <f t="shared" si="246"/>
        <v>18.562359853877492</v>
      </c>
      <c r="AS387" s="25">
        <f t="shared" si="247"/>
        <v>-26.843517049310353</v>
      </c>
      <c r="AT387" s="56">
        <f t="shared" si="253"/>
        <v>-49.215991455551162</v>
      </c>
      <c r="AU387" s="57">
        <f t="shared" si="275"/>
        <v>-180.45557041692621</v>
      </c>
      <c r="AV387" s="26">
        <f t="shared" si="276"/>
        <v>1.9851083300953892E-6</v>
      </c>
      <c r="AW387" s="26">
        <f t="shared" si="277"/>
        <v>3.8736695188583324E-2</v>
      </c>
      <c r="AX387" s="27">
        <f t="shared" si="278"/>
        <v>-1.9851083305461628E-6</v>
      </c>
      <c r="AY387" s="26">
        <f t="shared" si="279"/>
        <v>-3.8736695188583324E-2</v>
      </c>
      <c r="AZ387" s="28">
        <f t="shared" si="280"/>
        <v>-4.5077357035331993E-16</v>
      </c>
      <c r="BA387" s="29">
        <f t="shared" si="281"/>
        <v>0</v>
      </c>
      <c r="BB387" s="5">
        <f t="shared" si="254"/>
        <v>-53.80583987195287</v>
      </c>
      <c r="BC387" s="5">
        <f t="shared" si="255"/>
        <v>-243.86688650677826</v>
      </c>
      <c r="BD387" s="5">
        <f t="shared" si="282"/>
        <v>-63.866886506778258</v>
      </c>
      <c r="BE387" s="41"/>
      <c r="BF387" s="40">
        <f t="shared" si="283"/>
        <v>-54</v>
      </c>
      <c r="BG387" s="40">
        <f t="shared" si="284"/>
        <v>-244</v>
      </c>
      <c r="BH387" s="40">
        <f t="shared" si="285"/>
        <v>-64</v>
      </c>
      <c r="BL387" s="26">
        <f t="shared" si="248"/>
        <v>-0.12361428361575973</v>
      </c>
      <c r="BM387" s="26">
        <f t="shared" si="249"/>
        <v>-9.6434892514299051</v>
      </c>
      <c r="BO387" s="238" t="str">
        <f t="shared" si="256"/>
        <v>676082.975392044i</v>
      </c>
      <c r="BP387" s="238" t="str">
        <f t="shared" si="257"/>
        <v>0.353442614615464-0.4823495518465i</v>
      </c>
      <c r="BQ387" s="238">
        <f t="shared" si="258"/>
        <v>-4.4662341327859529</v>
      </c>
      <c r="BR387" s="238">
        <f t="shared" si="259"/>
        <v>-53.767826838422131</v>
      </c>
    </row>
    <row r="388" spans="22:70" x14ac:dyDescent="0.3">
      <c r="V388" s="24">
        <v>4.8400000000000398</v>
      </c>
      <c r="W388" s="32">
        <f t="shared" si="260"/>
        <v>691830.97091900045</v>
      </c>
      <c r="X388" s="25">
        <f t="shared" si="250"/>
        <v>31.450501351730402</v>
      </c>
      <c r="Y388" s="26">
        <f t="shared" si="261"/>
        <v>-58.496773998612319</v>
      </c>
      <c r="Z388" s="26">
        <f t="shared" si="262"/>
        <v>-89.931878526279107</v>
      </c>
      <c r="AA388" s="26">
        <f t="shared" si="263"/>
        <v>6.8712544870901082</v>
      </c>
      <c r="AB388" s="26">
        <f t="shared" si="264"/>
        <v>-63.040934219127763</v>
      </c>
      <c r="AC388" s="26">
        <f t="shared" si="265"/>
        <v>3.9537665842381123E-2</v>
      </c>
      <c r="AD388" s="26">
        <f t="shared" si="266"/>
        <v>5.4626887927270271</v>
      </c>
      <c r="AE388" s="26">
        <f t="shared" si="267"/>
        <v>-20.135480493949427</v>
      </c>
      <c r="AF388" s="26">
        <f t="shared" si="268"/>
        <v>-147.51012395267986</v>
      </c>
      <c r="AG388" s="26">
        <f t="shared" ref="AG388:AG451" si="286">DC_gain_comp</f>
        <v>64.037843837695164</v>
      </c>
      <c r="AH388" s="26">
        <f t="shared" si="269"/>
        <v>-157.11459219563557</v>
      </c>
      <c r="AI388" s="26">
        <f t="shared" si="270"/>
        <v>-89.999999201282819</v>
      </c>
      <c r="AJ388" s="26">
        <f t="shared" si="271"/>
        <v>64.717502551336366</v>
      </c>
      <c r="AK388" s="26">
        <f t="shared" si="272"/>
        <v>89.966715079095337</v>
      </c>
      <c r="AL388" s="27">
        <f t="shared" si="273"/>
        <v>-0.28581016557974342</v>
      </c>
      <c r="AM388" s="26">
        <f t="shared" si="274"/>
        <v>-14.617900202005073</v>
      </c>
      <c r="AN388" s="26">
        <f t="shared" ref="AN388:AN451" si="287">20*LOG(1/SQRT((W388/fp3p)^2+1))</f>
        <v>-0.50971499751864535</v>
      </c>
      <c r="AO388" s="26">
        <f t="shared" ref="AO388:AO451" si="288">-180/PI()*ATAN(W388/fp3p)</f>
        <v>-19.437414605086651</v>
      </c>
      <c r="AP388" s="26">
        <f t="shared" si="251"/>
        <v>-29.154770969702426</v>
      </c>
      <c r="AQ388" s="26">
        <f t="shared" si="252"/>
        <v>-34.088598929279208</v>
      </c>
      <c r="AR388" s="25">
        <f t="shared" ref="AR388:AR451" si="289">-20*LOG(GmPS*Rsns)</f>
        <v>18.562359853877492</v>
      </c>
      <c r="AS388" s="25">
        <f t="shared" ref="AS388:AS451" si="290">20*LOG(Vref/Vout)</f>
        <v>-26.843517049310353</v>
      </c>
      <c r="AT388" s="56">
        <f t="shared" si="253"/>
        <v>-49.290251463651856</v>
      </c>
      <c r="AU388" s="57">
        <f t="shared" si="275"/>
        <v>-181.59872288195908</v>
      </c>
      <c r="AV388" s="26">
        <f t="shared" si="276"/>
        <v>2.0786635827086929E-6</v>
      </c>
      <c r="AW388" s="26">
        <f t="shared" si="277"/>
        <v>3.9638988445959956E-2</v>
      </c>
      <c r="AX388" s="27">
        <f t="shared" si="278"/>
        <v>-2.0786635825710725E-6</v>
      </c>
      <c r="AY388" s="26">
        <f t="shared" si="279"/>
        <v>-3.9638988445959956E-2</v>
      </c>
      <c r="AZ388" s="28">
        <f t="shared" si="280"/>
        <v>1.3762040755572157E-16</v>
      </c>
      <c r="BA388" s="29">
        <f t="shared" si="281"/>
        <v>0</v>
      </c>
      <c r="BB388" s="5">
        <f t="shared" si="254"/>
        <v>-54.015386327531104</v>
      </c>
      <c r="BC388" s="5">
        <f t="shared" si="255"/>
        <v>-245.87203793735293</v>
      </c>
      <c r="BD388" s="5">
        <f t="shared" si="282"/>
        <v>-65.872037937352928</v>
      </c>
      <c r="BE388" s="31"/>
      <c r="BF388" s="40">
        <f t="shared" si="283"/>
        <v>-54</v>
      </c>
      <c r="BG388" s="40">
        <f t="shared" si="284"/>
        <v>-246</v>
      </c>
      <c r="BH388" s="40">
        <f t="shared" si="285"/>
        <v>-66</v>
      </c>
      <c r="BL388" s="26">
        <f t="shared" ref="BL388:BL451" si="291">20*LOG(1/SQRT((W388/fp_comp2p)^2+1))</f>
        <v>-0.1293541216655914</v>
      </c>
      <c r="BM388" s="26">
        <f t="shared" ref="BM388:BM451" si="292">-180/PI()*ATAN(W388/fp_comp2p)</f>
        <v>-9.8637516804820287</v>
      </c>
      <c r="BO388" s="238" t="str">
        <f t="shared" si="256"/>
        <v>691830.970919i</v>
      </c>
      <c r="BP388" s="238" t="str">
        <f t="shared" si="257"/>
        <v>0.34286600713829-0.479079092714733i</v>
      </c>
      <c r="BQ388" s="238">
        <f t="shared" si="258"/>
        <v>-4.5957807422136563</v>
      </c>
      <c r="BR388" s="238">
        <f t="shared" si="259"/>
        <v>-54.409563374911819</v>
      </c>
    </row>
    <row r="389" spans="22:70" x14ac:dyDescent="0.3">
      <c r="V389" s="24">
        <v>4.8500000000000396</v>
      </c>
      <c r="W389" s="32">
        <f t="shared" si="260"/>
        <v>707945.78438420314</v>
      </c>
      <c r="X389" s="25">
        <f t="shared" ref="X389:X452" si="293">DC_gain_power</f>
        <v>31.450501351730402</v>
      </c>
      <c r="Y389" s="26">
        <f t="shared" si="261"/>
        <v>-58.696773722305892</v>
      </c>
      <c r="Z389" s="26">
        <f t="shared" si="262"/>
        <v>-89.933429158921797</v>
      </c>
      <c r="AA389" s="26">
        <f t="shared" si="263"/>
        <v>7.0308937212692104</v>
      </c>
      <c r="AB389" s="26">
        <f t="shared" si="264"/>
        <v>-63.57041261995731</v>
      </c>
      <c r="AC389" s="26">
        <f t="shared" si="265"/>
        <v>4.1392166428187563E-2</v>
      </c>
      <c r="AD389" s="26">
        <f t="shared" si="266"/>
        <v>5.5891345685008709</v>
      </c>
      <c r="AE389" s="26">
        <f t="shared" si="267"/>
        <v>-20.173986482878092</v>
      </c>
      <c r="AF389" s="26">
        <f t="shared" si="268"/>
        <v>-147.91470721037825</v>
      </c>
      <c r="AG389" s="26">
        <f t="shared" si="286"/>
        <v>64.037843837695164</v>
      </c>
      <c r="AH389" s="26">
        <f t="shared" si="269"/>
        <v>-157.31459219563556</v>
      </c>
      <c r="AI389" s="26">
        <f t="shared" si="270"/>
        <v>-89.999999219463859</v>
      </c>
      <c r="AJ389" s="26">
        <f t="shared" si="271"/>
        <v>64.917502485370676</v>
      </c>
      <c r="AK389" s="26">
        <f t="shared" si="272"/>
        <v>89.967472736230704</v>
      </c>
      <c r="AL389" s="27">
        <f t="shared" si="273"/>
        <v>-0.29882679672136936</v>
      </c>
      <c r="AM389" s="26">
        <f t="shared" si="274"/>
        <v>-14.943324158414695</v>
      </c>
      <c r="AN389" s="26">
        <f t="shared" si="287"/>
        <v>-0.53232205893848605</v>
      </c>
      <c r="AO389" s="26">
        <f t="shared" si="288"/>
        <v>-19.855138147923643</v>
      </c>
      <c r="AP389" s="26">
        <f t="shared" ref="AP389:AP452" si="294">AG389+AH389+AJ389+AL389+AN389</f>
        <v>-29.19039472822957</v>
      </c>
      <c r="AQ389" s="26">
        <f t="shared" ref="AQ389:AQ452" si="295">AI389+AK389+AM389+AO389</f>
        <v>-34.830988789571492</v>
      </c>
      <c r="AR389" s="25">
        <f t="shared" si="289"/>
        <v>18.562359853877492</v>
      </c>
      <c r="AS389" s="25">
        <f t="shared" si="290"/>
        <v>-26.843517049310353</v>
      </c>
      <c r="AT389" s="56">
        <f t="shared" ref="AT389:AT452" si="296">AE389+AP389</f>
        <v>-49.364381211107663</v>
      </c>
      <c r="AU389" s="57">
        <f t="shared" si="275"/>
        <v>-182.74569599994976</v>
      </c>
      <c r="AV389" s="26">
        <f t="shared" si="276"/>
        <v>2.1766279543969739E-6</v>
      </c>
      <c r="AW389" s="26">
        <f t="shared" si="277"/>
        <v>4.0562298792858886E-2</v>
      </c>
      <c r="AX389" s="27">
        <f t="shared" si="278"/>
        <v>-2.1766279540365622E-6</v>
      </c>
      <c r="AY389" s="26">
        <f t="shared" si="279"/>
        <v>-4.0562298792858886E-2</v>
      </c>
      <c r="AZ389" s="28">
        <f t="shared" si="280"/>
        <v>3.6041167202375754E-16</v>
      </c>
      <c r="BA389" s="29">
        <f t="shared" si="281"/>
        <v>0</v>
      </c>
      <c r="BB389" s="5">
        <f t="shared" ref="BB389:BB452" si="297">AT389+AZ389+BL389+BQ389</f>
        <v>-54.227152764863085</v>
      </c>
      <c r="BC389" s="5">
        <f t="shared" ref="BC389:BC452" si="298">AU389+BA389+BM389+BR389</f>
        <v>-247.88168326128152</v>
      </c>
      <c r="BD389" s="5">
        <f t="shared" si="282"/>
        <v>-67.881683261281523</v>
      </c>
      <c r="BE389" s="31"/>
      <c r="BF389" s="40">
        <f t="shared" si="283"/>
        <v>-54</v>
      </c>
      <c r="BG389" s="40">
        <f t="shared" si="284"/>
        <v>-248</v>
      </c>
      <c r="BH389" s="40">
        <f t="shared" si="285"/>
        <v>-68</v>
      </c>
      <c r="BL389" s="26">
        <f t="shared" si="291"/>
        <v>-0.13535635027574666</v>
      </c>
      <c r="BM389" s="26">
        <f t="shared" si="292"/>
        <v>-10.088840212276514</v>
      </c>
      <c r="BO389" s="238" t="str">
        <f t="shared" ref="BO389:BO452" si="299">COMPLEX(0,W389)</f>
        <v>707945.784384203i</v>
      </c>
      <c r="BP389" s="238" t="str">
        <f t="shared" ref="BP389:BP452" si="300">IMDIV(1,IMSUM(1,IMPRODUCT($BO$1,BO389),IMPRODUCT(IMPOWER(BO389,2),$BN$1)))</f>
        <v>0.33243727894611-0.47560210955694i</v>
      </c>
      <c r="BQ389" s="238">
        <f t="shared" ref="BQ389:BQ452" si="301">20*LOG(IMABS(BP389))</f>
        <v>-4.7274152034796719</v>
      </c>
      <c r="BR389" s="238">
        <f t="shared" ref="BR389:BR452" si="302">IMARGUMENT(BP389)*180/PI()</f>
        <v>-55.047147049055233</v>
      </c>
    </row>
    <row r="390" spans="22:70" x14ac:dyDescent="0.3">
      <c r="V390" s="24">
        <v>4.8600000000000403</v>
      </c>
      <c r="W390" s="30">
        <f t="shared" si="260"/>
        <v>724435.96007505804</v>
      </c>
      <c r="X390" s="25">
        <f t="shared" si="293"/>
        <v>31.450501351730402</v>
      </c>
      <c r="Y390" s="26">
        <f t="shared" si="261"/>
        <v>-58.896773458435305</v>
      </c>
      <c r="Z390" s="26">
        <f t="shared" si="262"/>
        <v>-89.934944494950486</v>
      </c>
      <c r="AA390" s="26">
        <f t="shared" si="263"/>
        <v>7.1919961553050431</v>
      </c>
      <c r="AB390" s="26">
        <f t="shared" si="264"/>
        <v>-64.092581512267557</v>
      </c>
      <c r="AC390" s="26">
        <f t="shared" si="265"/>
        <v>4.3333218547892759E-2</v>
      </c>
      <c r="AD390" s="26">
        <f t="shared" si="266"/>
        <v>5.718469120754353</v>
      </c>
      <c r="AE390" s="26">
        <f t="shared" si="267"/>
        <v>-20.210942732851969</v>
      </c>
      <c r="AF390" s="26">
        <f t="shared" si="268"/>
        <v>-148.30905688646371</v>
      </c>
      <c r="AG390" s="26">
        <f t="shared" si="286"/>
        <v>64.037843837695164</v>
      </c>
      <c r="AH390" s="26">
        <f t="shared" si="269"/>
        <v>-157.51459219563557</v>
      </c>
      <c r="AI390" s="26">
        <f t="shared" si="270"/>
        <v>-89.999999237231023</v>
      </c>
      <c r="AJ390" s="26">
        <f t="shared" si="271"/>
        <v>65.117502422373946</v>
      </c>
      <c r="AK390" s="26">
        <f t="shared" si="272"/>
        <v>89.968213146995097</v>
      </c>
      <c r="AL390" s="27">
        <f t="shared" si="273"/>
        <v>-0.31241519701527187</v>
      </c>
      <c r="AM390" s="26">
        <f t="shared" si="274"/>
        <v>-15.275309848552208</v>
      </c>
      <c r="AN390" s="26">
        <f t="shared" si="287"/>
        <v>-0.55586910142450474</v>
      </c>
      <c r="AO390" s="26">
        <f t="shared" si="288"/>
        <v>-20.28032652705912</v>
      </c>
      <c r="AP390" s="26">
        <f t="shared" si="294"/>
        <v>-29.227530234006242</v>
      </c>
      <c r="AQ390" s="26">
        <f t="shared" si="295"/>
        <v>-35.587422465847254</v>
      </c>
      <c r="AR390" s="25">
        <f t="shared" si="289"/>
        <v>18.562359853877492</v>
      </c>
      <c r="AS390" s="25">
        <f t="shared" si="290"/>
        <v>-26.843517049310353</v>
      </c>
      <c r="AT390" s="56">
        <f t="shared" si="296"/>
        <v>-49.438472966858214</v>
      </c>
      <c r="AU390" s="57">
        <f t="shared" si="275"/>
        <v>-183.89647935231096</v>
      </c>
      <c r="AV390" s="26">
        <f t="shared" si="276"/>
        <v>2.279209242096325E-6</v>
      </c>
      <c r="AW390" s="26">
        <f t="shared" si="277"/>
        <v>4.1507115778728315E-2</v>
      </c>
      <c r="AX390" s="27">
        <f t="shared" si="278"/>
        <v>-2.2792092422861455E-6</v>
      </c>
      <c r="AY390" s="26">
        <f t="shared" si="279"/>
        <v>-4.1507115778728315E-2</v>
      </c>
      <c r="AZ390" s="28">
        <f t="shared" si="280"/>
        <v>-1.8982050699616233E-16</v>
      </c>
      <c r="BA390" s="29">
        <f t="shared" si="281"/>
        <v>0</v>
      </c>
      <c r="BB390" s="5">
        <f t="shared" si="297"/>
        <v>-54.441212931035331</v>
      </c>
      <c r="BC390" s="5">
        <f t="shared" si="298"/>
        <v>-249.89564445820449</v>
      </c>
      <c r="BD390" s="5">
        <f t="shared" si="282"/>
        <v>-69.895644458204487</v>
      </c>
      <c r="BE390" s="41"/>
      <c r="BF390" s="40">
        <f t="shared" si="283"/>
        <v>-54</v>
      </c>
      <c r="BG390" s="40">
        <f t="shared" si="284"/>
        <v>-250</v>
      </c>
      <c r="BH390" s="40">
        <f t="shared" si="285"/>
        <v>-70</v>
      </c>
      <c r="BL390" s="26">
        <f t="shared" si="291"/>
        <v>-0.14163257675220298</v>
      </c>
      <c r="BM390" s="26">
        <f t="shared" si="292"/>
        <v>-10.318846386870915</v>
      </c>
      <c r="BO390" s="238" t="str">
        <f t="shared" si="299"/>
        <v>724435.960075058i</v>
      </c>
      <c r="BP390" s="238" t="str">
        <f t="shared" si="300"/>
        <v>0.322164169968-0.471926705384958i</v>
      </c>
      <c r="BQ390" s="238">
        <f t="shared" si="301"/>
        <v>-4.861107387424914</v>
      </c>
      <c r="BR390" s="238">
        <f t="shared" si="302"/>
        <v>-55.680318719022601</v>
      </c>
    </row>
    <row r="391" spans="22:70" x14ac:dyDescent="0.3">
      <c r="V391" s="24">
        <v>4.8700000000000401</v>
      </c>
      <c r="W391" s="32">
        <f t="shared" si="260"/>
        <v>741310.24130098708</v>
      </c>
      <c r="X391" s="25">
        <f t="shared" si="293"/>
        <v>31.450501351730402</v>
      </c>
      <c r="Y391" s="26">
        <f t="shared" si="261"/>
        <v>-59.096773206440815</v>
      </c>
      <c r="Z391" s="26">
        <f t="shared" si="262"/>
        <v>-89.936425337807918</v>
      </c>
      <c r="AA391" s="26">
        <f t="shared" si="263"/>
        <v>7.3545211971647371</v>
      </c>
      <c r="AB391" s="26">
        <f t="shared" si="264"/>
        <v>-64.607370743099793</v>
      </c>
      <c r="AC391" s="26">
        <f t="shared" si="265"/>
        <v>4.5364820230590353E-2</v>
      </c>
      <c r="AD391" s="26">
        <f t="shared" si="266"/>
        <v>5.8507557493266127</v>
      </c>
      <c r="AE391" s="26">
        <f t="shared" si="267"/>
        <v>-20.246385837315085</v>
      </c>
      <c r="AF391" s="26">
        <f t="shared" si="268"/>
        <v>-148.6930403315811</v>
      </c>
      <c r="AG391" s="26">
        <f t="shared" si="286"/>
        <v>64.037843837695164</v>
      </c>
      <c r="AH391" s="26">
        <f t="shared" si="269"/>
        <v>-157.71459219563556</v>
      </c>
      <c r="AI391" s="26">
        <f t="shared" si="270"/>
        <v>-89.99999925459376</v>
      </c>
      <c r="AJ391" s="26">
        <f t="shared" si="271"/>
        <v>65.317502362212508</v>
      </c>
      <c r="AK391" s="26">
        <f t="shared" si="272"/>
        <v>89.968936703963124</v>
      </c>
      <c r="AL391" s="27">
        <f t="shared" si="273"/>
        <v>-0.32659857664189557</v>
      </c>
      <c r="AM391" s="26">
        <f t="shared" si="274"/>
        <v>-15.613944092652789</v>
      </c>
      <c r="AN391" s="26">
        <f t="shared" si="287"/>
        <v>-0.58038980544528074</v>
      </c>
      <c r="AO391" s="26">
        <f t="shared" si="288"/>
        <v>-20.713017804953441</v>
      </c>
      <c r="AP391" s="26">
        <f t="shared" si="294"/>
        <v>-29.266234377815067</v>
      </c>
      <c r="AQ391" s="26">
        <f t="shared" si="295"/>
        <v>-36.358024448236868</v>
      </c>
      <c r="AR391" s="25">
        <f t="shared" si="289"/>
        <v>18.562359853877492</v>
      </c>
      <c r="AS391" s="25">
        <f t="shared" si="290"/>
        <v>-26.843517049310353</v>
      </c>
      <c r="AT391" s="56">
        <f t="shared" si="296"/>
        <v>-49.512620215130156</v>
      </c>
      <c r="AU391" s="57">
        <f t="shared" si="275"/>
        <v>-185.05106477981798</v>
      </c>
      <c r="AV391" s="26">
        <f t="shared" si="276"/>
        <v>2.3866250345042812E-6</v>
      </c>
      <c r="AW391" s="26">
        <f t="shared" si="277"/>
        <v>4.2473940355983585E-2</v>
      </c>
      <c r="AX391" s="27">
        <f t="shared" si="278"/>
        <v>-2.386625034535427E-6</v>
      </c>
      <c r="AY391" s="26">
        <f t="shared" si="279"/>
        <v>-4.2473940355983585E-2</v>
      </c>
      <c r="AZ391" s="28">
        <f t="shared" si="280"/>
        <v>-3.1145824987014251E-17</v>
      </c>
      <c r="BA391" s="29">
        <f t="shared" si="281"/>
        <v>0</v>
      </c>
      <c r="BB391" s="5">
        <f t="shared" si="297"/>
        <v>-54.657640784198207</v>
      </c>
      <c r="BC391" s="5">
        <f t="shared" si="298"/>
        <v>-251.91375748485206</v>
      </c>
      <c r="BD391" s="5">
        <f t="shared" si="282"/>
        <v>-71.913757484852056</v>
      </c>
      <c r="BE391" s="31"/>
      <c r="BF391" s="40">
        <f t="shared" si="283"/>
        <v>-55</v>
      </c>
      <c r="BG391" s="40">
        <f t="shared" si="284"/>
        <v>-252</v>
      </c>
      <c r="BH391" s="40">
        <f t="shared" si="285"/>
        <v>-72</v>
      </c>
      <c r="BL391" s="26">
        <f t="shared" si="291"/>
        <v>-0.1481948857543543</v>
      </c>
      <c r="BM391" s="26">
        <f t="shared" si="292"/>
        <v>-10.553862489310051</v>
      </c>
      <c r="BO391" s="238" t="str">
        <f t="shared" si="299"/>
        <v>741310.241300987i</v>
      </c>
      <c r="BP391" s="238" t="str">
        <f t="shared" si="300"/>
        <v>0.312053866120672-0.46806128900712i</v>
      </c>
      <c r="BQ391" s="238">
        <f t="shared" si="301"/>
        <v>-4.9968256833136984</v>
      </c>
      <c r="BR391" s="238">
        <f t="shared" si="302"/>
        <v>-56.308830215724008</v>
      </c>
    </row>
    <row r="392" spans="22:70" x14ac:dyDescent="0.3">
      <c r="V392" s="24">
        <v>4.8800000000000399</v>
      </c>
      <c r="W392" s="32">
        <f t="shared" si="260"/>
        <v>758577.57502925477</v>
      </c>
      <c r="X392" s="25">
        <f t="shared" si="293"/>
        <v>31.450501351730402</v>
      </c>
      <c r="Y392" s="26">
        <f t="shared" si="261"/>
        <v>-59.296772965787937</v>
      </c>
      <c r="Z392" s="26">
        <f t="shared" si="262"/>
        <v>-89.93787247264865</v>
      </c>
      <c r="AA392" s="26">
        <f t="shared" si="263"/>
        <v>7.5184284750349377</v>
      </c>
      <c r="AB392" s="26">
        <f t="shared" si="264"/>
        <v>-65.114720748611958</v>
      </c>
      <c r="AC392" s="26">
        <f t="shared" si="265"/>
        <v>4.7491150232024021E-2</v>
      </c>
      <c r="AD392" s="26">
        <f t="shared" si="266"/>
        <v>5.9860589497749199</v>
      </c>
      <c r="AE392" s="26">
        <f t="shared" si="267"/>
        <v>-20.280351988790574</v>
      </c>
      <c r="AF392" s="26">
        <f t="shared" si="268"/>
        <v>-149.06653427148569</v>
      </c>
      <c r="AG392" s="26">
        <f t="shared" si="286"/>
        <v>64.037843837695164</v>
      </c>
      <c r="AH392" s="26">
        <f t="shared" si="269"/>
        <v>-157.91459219563558</v>
      </c>
      <c r="AI392" s="26">
        <f t="shared" si="270"/>
        <v>-89.999999271561293</v>
      </c>
      <c r="AJ392" s="26">
        <f t="shared" si="271"/>
        <v>65.517502304758793</v>
      </c>
      <c r="AK392" s="26">
        <f t="shared" si="272"/>
        <v>89.969643790773333</v>
      </c>
      <c r="AL392" s="27">
        <f t="shared" si="273"/>
        <v>-0.34140091829423369</v>
      </c>
      <c r="AM392" s="26">
        <f t="shared" si="274"/>
        <v>-15.959311769396464</v>
      </c>
      <c r="AN392" s="26">
        <f t="shared" si="287"/>
        <v>-0.60591860606741466</v>
      </c>
      <c r="AO392" s="26">
        <f t="shared" si="288"/>
        <v>-21.153243928618856</v>
      </c>
      <c r="AP392" s="26">
        <f t="shared" si="294"/>
        <v>-29.306565577543271</v>
      </c>
      <c r="AQ392" s="26">
        <f t="shared" si="295"/>
        <v>-37.142911178803281</v>
      </c>
      <c r="AR392" s="25">
        <f t="shared" si="289"/>
        <v>18.562359853877492</v>
      </c>
      <c r="AS392" s="25">
        <f t="shared" si="290"/>
        <v>-26.843517049310353</v>
      </c>
      <c r="AT392" s="56">
        <f t="shared" si="296"/>
        <v>-49.586917566333845</v>
      </c>
      <c r="AU392" s="57">
        <f t="shared" si="275"/>
        <v>-186.20944545028897</v>
      </c>
      <c r="AV392" s="26">
        <f t="shared" si="276"/>
        <v>2.4991031749551078E-6</v>
      </c>
      <c r="AW392" s="26">
        <f t="shared" si="277"/>
        <v>4.3463285145609425E-2</v>
      </c>
      <c r="AX392" s="27">
        <f t="shared" si="278"/>
        <v>-2.4991031746084981E-6</v>
      </c>
      <c r="AY392" s="26">
        <f t="shared" si="279"/>
        <v>-4.3463285145609425E-2</v>
      </c>
      <c r="AZ392" s="28">
        <f t="shared" si="280"/>
        <v>3.4660969366472234E-16</v>
      </c>
      <c r="BA392" s="29">
        <f t="shared" si="281"/>
        <v>0</v>
      </c>
      <c r="BB392" s="5">
        <f t="shared" si="297"/>
        <v>-54.876510532093661</v>
      </c>
      <c r="BC392" s="5">
        <f t="shared" si="298"/>
        <v>-253.93587164880847</v>
      </c>
      <c r="BD392" s="5">
        <f t="shared" si="282"/>
        <v>-73.935871648808472</v>
      </c>
      <c r="BE392" s="31"/>
      <c r="BF392" s="40">
        <f t="shared" si="283"/>
        <v>-55</v>
      </c>
      <c r="BG392" s="40">
        <f t="shared" si="284"/>
        <v>-254</v>
      </c>
      <c r="BH392" s="40">
        <f t="shared" si="285"/>
        <v>-74</v>
      </c>
      <c r="BL392" s="26">
        <f t="shared" si="291"/>
        <v>-0.15505585556787224</v>
      </c>
      <c r="BM392" s="26">
        <f t="shared" si="292"/>
        <v>-10.793981479936454</v>
      </c>
      <c r="BO392" s="238" t="str">
        <f t="shared" si="299"/>
        <v>758577.575029255i</v>
      </c>
      <c r="BP392" s="238" t="str">
        <f t="shared" si="300"/>
        <v>0.302112987932916-0.464014531592713i</v>
      </c>
      <c r="BQ392" s="238">
        <f t="shared" si="301"/>
        <v>-5.1345371101919461</v>
      </c>
      <c r="BR392" s="238">
        <f t="shared" si="302"/>
        <v>-56.932444718583028</v>
      </c>
    </row>
    <row r="393" spans="22:70" x14ac:dyDescent="0.3">
      <c r="V393" s="24">
        <v>4.8900000000000396</v>
      </c>
      <c r="W393" s="30">
        <f t="shared" si="260"/>
        <v>776247.11662876303</v>
      </c>
      <c r="X393" s="25">
        <f t="shared" si="293"/>
        <v>31.450501351730402</v>
      </c>
      <c r="Y393" s="26">
        <f t="shared" si="261"/>
        <v>-59.496772735966196</v>
      </c>
      <c r="Z393" s="26">
        <f t="shared" si="262"/>
        <v>-89.939286666755365</v>
      </c>
      <c r="AA393" s="26">
        <f t="shared" si="263"/>
        <v>7.683677908146537</v>
      </c>
      <c r="AB393" s="26">
        <f t="shared" si="264"/>
        <v>-65.614582224987302</v>
      </c>
      <c r="AC393" s="26">
        <f t="shared" si="265"/>
        <v>4.9716575827402715E-2</v>
      </c>
      <c r="AD393" s="26">
        <f t="shared" si="266"/>
        <v>6.1244444220739025</v>
      </c>
      <c r="AE393" s="26">
        <f t="shared" si="267"/>
        <v>-20.312876900261855</v>
      </c>
      <c r="AF393" s="26">
        <f t="shared" si="268"/>
        <v>-149.42942446966876</v>
      </c>
      <c r="AG393" s="26">
        <f t="shared" si="286"/>
        <v>64.037843837695164</v>
      </c>
      <c r="AH393" s="26">
        <f t="shared" si="269"/>
        <v>-158.11459219563557</v>
      </c>
      <c r="AI393" s="26">
        <f t="shared" si="270"/>
        <v>-89.999999288142575</v>
      </c>
      <c r="AJ393" s="26">
        <f t="shared" si="271"/>
        <v>65.717502249890899</v>
      </c>
      <c r="AK393" s="26">
        <f t="shared" si="272"/>
        <v>89.970334782331662</v>
      </c>
      <c r="AL393" s="27">
        <f t="shared" si="273"/>
        <v>-0.35684698779635365</v>
      </c>
      <c r="AM393" s="26">
        <f t="shared" si="274"/>
        <v>-16.311495568027798</v>
      </c>
      <c r="AN393" s="26">
        <f t="shared" si="287"/>
        <v>-0.6324906716758234</v>
      </c>
      <c r="AO393" s="26">
        <f t="shared" si="288"/>
        <v>-21.601030345278751</v>
      </c>
      <c r="AP393" s="26">
        <f t="shared" si="294"/>
        <v>-29.348583767521681</v>
      </c>
      <c r="AQ393" s="26">
        <f t="shared" si="295"/>
        <v>-37.942190419117466</v>
      </c>
      <c r="AR393" s="25">
        <f t="shared" si="289"/>
        <v>18.562359853877492</v>
      </c>
      <c r="AS393" s="25">
        <f t="shared" si="290"/>
        <v>-26.843517049310353</v>
      </c>
      <c r="AT393" s="56">
        <f t="shared" si="296"/>
        <v>-49.661460667783537</v>
      </c>
      <c r="AU393" s="57">
        <f t="shared" si="275"/>
        <v>-187.37161488878621</v>
      </c>
      <c r="AV393" s="26">
        <f t="shared" si="276"/>
        <v>2.6168822435814538E-6</v>
      </c>
      <c r="AW393" s="26">
        <f t="shared" si="277"/>
        <v>4.447567470894756E-2</v>
      </c>
      <c r="AX393" s="27">
        <f t="shared" si="278"/>
        <v>-2.6168822431750884E-6</v>
      </c>
      <c r="AY393" s="26">
        <f t="shared" si="279"/>
        <v>-4.447567470894756E-2</v>
      </c>
      <c r="AZ393" s="28">
        <f t="shared" si="280"/>
        <v>4.0636532699467147E-16</v>
      </c>
      <c r="BA393" s="29">
        <f t="shared" si="281"/>
        <v>0</v>
      </c>
      <c r="BB393" s="5">
        <f t="shared" si="297"/>
        <v>-55.09789667252597</v>
      </c>
      <c r="BC393" s="5">
        <f t="shared" si="298"/>
        <v>-255.96184888144924</v>
      </c>
      <c r="BD393" s="5">
        <f t="shared" si="282"/>
        <v>-75.961848881449242</v>
      </c>
      <c r="BE393" s="41"/>
      <c r="BF393" s="40">
        <f t="shared" si="283"/>
        <v>-55</v>
      </c>
      <c r="BG393" s="40">
        <f t="shared" si="284"/>
        <v>-256</v>
      </c>
      <c r="BH393" s="40">
        <f t="shared" si="285"/>
        <v>-76</v>
      </c>
      <c r="BL393" s="26">
        <f t="shared" si="291"/>
        <v>-0.16222857461335591</v>
      </c>
      <c r="BM393" s="26">
        <f t="shared" si="292"/>
        <v>-11.03929691821795</v>
      </c>
      <c r="BO393" s="238" t="str">
        <f t="shared" si="299"/>
        <v>776247.116628763i</v>
      </c>
      <c r="BP393" s="238" t="str">
        <f t="shared" si="300"/>
        <v>0.29234758298008-0.459795323288715i</v>
      </c>
      <c r="BQ393" s="238">
        <f t="shared" si="301"/>
        <v>-5.274207430129076</v>
      </c>
      <c r="BR393" s="238">
        <f t="shared" si="302"/>
        <v>-57.550937074445073</v>
      </c>
    </row>
    <row r="394" spans="22:70" x14ac:dyDescent="0.3">
      <c r="V394" s="24">
        <v>4.9000000000000403</v>
      </c>
      <c r="W394" s="32">
        <f t="shared" si="260"/>
        <v>794328.23472435586</v>
      </c>
      <c r="X394" s="25">
        <f t="shared" si="293"/>
        <v>31.450501351730402</v>
      </c>
      <c r="Y394" s="26">
        <f t="shared" si="261"/>
        <v>-59.696772516488146</v>
      </c>
      <c r="Z394" s="26">
        <f t="shared" si="262"/>
        <v>-89.94066866994558</v>
      </c>
      <c r="AA394" s="26">
        <f t="shared" si="263"/>
        <v>7.8502297726385031</v>
      </c>
      <c r="AB394" s="26">
        <f t="shared" si="264"/>
        <v>-66.106915782116701</v>
      </c>
      <c r="AC394" s="26">
        <f t="shared" si="265"/>
        <v>5.2045660904172196E-2</v>
      </c>
      <c r="AD394" s="26">
        <f t="shared" si="266"/>
        <v>6.2659790782406262</v>
      </c>
      <c r="AE394" s="26">
        <f t="shared" si="267"/>
        <v>-20.343995731215067</v>
      </c>
      <c r="AF394" s="26">
        <f t="shared" si="268"/>
        <v>-149.78160537382163</v>
      </c>
      <c r="AG394" s="26">
        <f t="shared" si="286"/>
        <v>64.037843837695164</v>
      </c>
      <c r="AH394" s="26">
        <f t="shared" si="269"/>
        <v>-158.31459219563558</v>
      </c>
      <c r="AI394" s="26">
        <f t="shared" si="270"/>
        <v>-89.999999304346417</v>
      </c>
      <c r="AJ394" s="26">
        <f t="shared" si="271"/>
        <v>65.917502197492496</v>
      </c>
      <c r="AK394" s="26">
        <f t="shared" si="272"/>
        <v>89.971010045010146</v>
      </c>
      <c r="AL394" s="27">
        <f t="shared" si="273"/>
        <v>-0.3729623434003243</v>
      </c>
      <c r="AM394" s="26">
        <f t="shared" si="274"/>
        <v>-16.670575728267558</v>
      </c>
      <c r="AN394" s="26">
        <f t="shared" si="287"/>
        <v>-0.660141878860391</v>
      </c>
      <c r="AO394" s="26">
        <f t="shared" si="288"/>
        <v>-22.056395613262588</v>
      </c>
      <c r="AP394" s="26">
        <f t="shared" si="294"/>
        <v>-29.392350382708639</v>
      </c>
      <c r="AQ394" s="26">
        <f t="shared" si="295"/>
        <v>-38.755960600866416</v>
      </c>
      <c r="AR394" s="25">
        <f t="shared" si="289"/>
        <v>18.562359853877492</v>
      </c>
      <c r="AS394" s="25">
        <f t="shared" si="290"/>
        <v>-26.843517049310353</v>
      </c>
      <c r="AT394" s="56">
        <f t="shared" si="296"/>
        <v>-49.736346113923702</v>
      </c>
      <c r="AU394" s="57">
        <f t="shared" si="275"/>
        <v>-188.53756597468805</v>
      </c>
      <c r="AV394" s="26">
        <f t="shared" si="276"/>
        <v>2.7402120645483185E-6</v>
      </c>
      <c r="AW394" s="26">
        <f t="shared" si="277"/>
        <v>4.5511645825815142E-2</v>
      </c>
      <c r="AX394" s="27">
        <f t="shared" si="278"/>
        <v>-2.7402120649890992E-6</v>
      </c>
      <c r="AY394" s="26">
        <f t="shared" si="279"/>
        <v>-4.5511645825815142E-2</v>
      </c>
      <c r="AZ394" s="28">
        <f t="shared" si="280"/>
        <v>-4.4078069915808732E-16</v>
      </c>
      <c r="BA394" s="29">
        <f t="shared" si="281"/>
        <v>0</v>
      </c>
      <c r="BB394" s="5">
        <f t="shared" si="297"/>
        <v>-55.321874034681386</v>
      </c>
      <c r="BC394" s="5">
        <f t="shared" si="298"/>
        <v>-257.99156291436287</v>
      </c>
      <c r="BD394" s="5">
        <f t="shared" si="282"/>
        <v>-77.991562914362873</v>
      </c>
      <c r="BE394" s="31"/>
      <c r="BF394" s="40">
        <f t="shared" si="283"/>
        <v>-55</v>
      </c>
      <c r="BG394" s="40">
        <f t="shared" si="284"/>
        <v>-258</v>
      </c>
      <c r="BH394" s="40">
        <f t="shared" si="285"/>
        <v>-78</v>
      </c>
      <c r="BL394" s="26">
        <f t="shared" si="291"/>
        <v>-0.16972665816005431</v>
      </c>
      <c r="BM394" s="26">
        <f t="shared" si="292"/>
        <v>-11.289902879741346</v>
      </c>
      <c r="BO394" s="238" t="str">
        <f t="shared" si="299"/>
        <v>794328.234724356i</v>
      </c>
      <c r="BP394" s="238" t="str">
        <f t="shared" si="300"/>
        <v>0.282763122019523-0.455412730248072i</v>
      </c>
      <c r="BQ394" s="238">
        <f t="shared" si="301"/>
        <v>-5.4158012625976308</v>
      </c>
      <c r="BR394" s="238">
        <f t="shared" si="302"/>
        <v>-58.164094059933497</v>
      </c>
    </row>
    <row r="395" spans="22:70" x14ac:dyDescent="0.3">
      <c r="V395" s="24">
        <v>4.9100000000000401</v>
      </c>
      <c r="W395" s="32">
        <f t="shared" si="260"/>
        <v>812830.51616417523</v>
      </c>
      <c r="X395" s="25">
        <f t="shared" si="293"/>
        <v>31.450501351730402</v>
      </c>
      <c r="Y395" s="26">
        <f t="shared" si="261"/>
        <v>-59.896772306888224</v>
      </c>
      <c r="Z395" s="26">
        <f t="shared" si="262"/>
        <v>-89.94201921496925</v>
      </c>
      <c r="AA395" s="26">
        <f t="shared" si="263"/>
        <v>8.0180447624592706</v>
      </c>
      <c r="AB395" s="26">
        <f t="shared" si="264"/>
        <v>-66.591691582940058</v>
      </c>
      <c r="AC395" s="26">
        <f t="shared" si="265"/>
        <v>5.4483174362715839E-2</v>
      </c>
      <c r="AD395" s="26">
        <f t="shared" si="266"/>
        <v>6.4107310487798221</v>
      </c>
      <c r="AE395" s="26">
        <f t="shared" si="267"/>
        <v>-20.373743018335837</v>
      </c>
      <c r="AF395" s="26">
        <f t="shared" si="268"/>
        <v>-150.12297974912948</v>
      </c>
      <c r="AG395" s="26">
        <f t="shared" si="286"/>
        <v>64.037843837695164</v>
      </c>
      <c r="AH395" s="26">
        <f t="shared" si="269"/>
        <v>-158.51459219563557</v>
      </c>
      <c r="AI395" s="26">
        <f t="shared" si="270"/>
        <v>-89.999999320181431</v>
      </c>
      <c r="AJ395" s="26">
        <f t="shared" si="271"/>
        <v>66.117502147452399</v>
      </c>
      <c r="AK395" s="26">
        <f t="shared" si="272"/>
        <v>89.971669936841266</v>
      </c>
      <c r="AL395" s="27">
        <f t="shared" si="273"/>
        <v>-0.38977334360330951</v>
      </c>
      <c r="AM395" s="26">
        <f t="shared" si="274"/>
        <v>-17.036629767987048</v>
      </c>
      <c r="AN395" s="26">
        <f t="shared" si="287"/>
        <v>-0.68890878327706184</v>
      </c>
      <c r="AO395" s="26">
        <f t="shared" si="288"/>
        <v>-22.519351009643039</v>
      </c>
      <c r="AP395" s="26">
        <f t="shared" si="294"/>
        <v>-29.43792833736838</v>
      </c>
      <c r="AQ395" s="26">
        <f t="shared" si="295"/>
        <v>-39.584310160970247</v>
      </c>
      <c r="AR395" s="25">
        <f t="shared" si="289"/>
        <v>18.562359853877492</v>
      </c>
      <c r="AS395" s="25">
        <f t="shared" si="290"/>
        <v>-26.843517049310353</v>
      </c>
      <c r="AT395" s="56">
        <f t="shared" si="296"/>
        <v>-49.81167135570422</v>
      </c>
      <c r="AU395" s="57">
        <f t="shared" si="275"/>
        <v>-189.70728991009975</v>
      </c>
      <c r="AV395" s="26">
        <f t="shared" si="276"/>
        <v>2.8693542383593167E-6</v>
      </c>
      <c r="AW395" s="26">
        <f t="shared" si="277"/>
        <v>4.6571747779099747E-2</v>
      </c>
      <c r="AX395" s="27">
        <f t="shared" si="278"/>
        <v>-2.869354238306876E-6</v>
      </c>
      <c r="AY395" s="26">
        <f t="shared" si="279"/>
        <v>-4.6571747779099747E-2</v>
      </c>
      <c r="AZ395" s="28">
        <f t="shared" si="280"/>
        <v>5.2440656797460988E-17</v>
      </c>
      <c r="BA395" s="29">
        <f t="shared" si="281"/>
        <v>0</v>
      </c>
      <c r="BB395" s="5">
        <f t="shared" si="297"/>
        <v>-55.548517820181679</v>
      </c>
      <c r="BC395" s="5">
        <f t="shared" si="298"/>
        <v>-260.02489836412411</v>
      </c>
      <c r="BD395" s="5">
        <f t="shared" si="282"/>
        <v>-80.024898364124113</v>
      </c>
      <c r="BE395" s="31"/>
      <c r="BF395" s="40">
        <f t="shared" si="283"/>
        <v>-56</v>
      </c>
      <c r="BG395" s="40">
        <f t="shared" si="284"/>
        <v>-260</v>
      </c>
      <c r="BH395" s="40">
        <f t="shared" si="285"/>
        <v>-80</v>
      </c>
      <c r="BL395" s="26">
        <f t="shared" si="291"/>
        <v>-0.17756426520969415</v>
      </c>
      <c r="BM395" s="26">
        <f t="shared" si="292"/>
        <v>-11.545893866012769</v>
      </c>
      <c r="BO395" s="238" t="str">
        <f t="shared" si="299"/>
        <v>812830.516164175i</v>
      </c>
      <c r="BP395" s="238" t="str">
        <f t="shared" si="300"/>
        <v>0.273364498683116-0.450875952405402i</v>
      </c>
      <c r="BQ395" s="238">
        <f t="shared" si="301"/>
        <v>-5.5592821992677628</v>
      </c>
      <c r="BR395" s="238">
        <f t="shared" si="302"/>
        <v>-58.771714588011591</v>
      </c>
    </row>
    <row r="396" spans="22:70" x14ac:dyDescent="0.3">
      <c r="V396" s="24">
        <v>4.9200000000000399</v>
      </c>
      <c r="W396" s="30">
        <f t="shared" si="260"/>
        <v>831763.77110274858</v>
      </c>
      <c r="X396" s="25">
        <f t="shared" si="293"/>
        <v>31.450501351730402</v>
      </c>
      <c r="Y396" s="26">
        <f t="shared" si="261"/>
        <v>-60.096772106721829</v>
      </c>
      <c r="Z396" s="26">
        <f t="shared" si="262"/>
        <v>-89.943339017897216</v>
      </c>
      <c r="AA396" s="26">
        <f t="shared" si="263"/>
        <v>8.1870840453400078</v>
      </c>
      <c r="AB396" s="26">
        <f t="shared" si="264"/>
        <v>-67.06888897121101</v>
      </c>
      <c r="AC396" s="26">
        <f t="shared" si="265"/>
        <v>5.7034098832904626E-2</v>
      </c>
      <c r="AD396" s="26">
        <f t="shared" si="266"/>
        <v>6.5587696878372679</v>
      </c>
      <c r="AE396" s="26">
        <f t="shared" si="267"/>
        <v>-20.402152610818515</v>
      </c>
      <c r="AF396" s="26">
        <f t="shared" si="268"/>
        <v>-150.45345830127096</v>
      </c>
      <c r="AG396" s="26">
        <f t="shared" si="286"/>
        <v>64.037843837695164</v>
      </c>
      <c r="AH396" s="26">
        <f t="shared" si="269"/>
        <v>-158.71459219563556</v>
      </c>
      <c r="AI396" s="26">
        <f t="shared" si="270"/>
        <v>-89.999999335655986</v>
      </c>
      <c r="AJ396" s="26">
        <f t="shared" si="271"/>
        <v>66.31750209966448</v>
      </c>
      <c r="AK396" s="26">
        <f t="shared" si="272"/>
        <v>89.972314807707718</v>
      </c>
      <c r="AL396" s="27">
        <f t="shared" si="273"/>
        <v>-0.40730715331855327</v>
      </c>
      <c r="AM396" s="26">
        <f t="shared" si="274"/>
        <v>-17.409732198684825</v>
      </c>
      <c r="AN396" s="26">
        <f t="shared" si="287"/>
        <v>-0.71882858630120283</v>
      </c>
      <c r="AO396" s="26">
        <f t="shared" si="288"/>
        <v>-22.989900136288881</v>
      </c>
      <c r="AP396" s="26">
        <f t="shared" si="294"/>
        <v>-29.485381997895672</v>
      </c>
      <c r="AQ396" s="26">
        <f t="shared" si="295"/>
        <v>-40.42731686292197</v>
      </c>
      <c r="AR396" s="25">
        <f t="shared" si="289"/>
        <v>18.562359853877492</v>
      </c>
      <c r="AS396" s="25">
        <f t="shared" si="290"/>
        <v>-26.843517049310353</v>
      </c>
      <c r="AT396" s="56">
        <f t="shared" si="296"/>
        <v>-49.887534608714191</v>
      </c>
      <c r="AU396" s="57">
        <f t="shared" si="275"/>
        <v>-190.88077516419293</v>
      </c>
      <c r="AV396" s="26">
        <f t="shared" si="276"/>
        <v>3.0045826915205907E-6</v>
      </c>
      <c r="AW396" s="26">
        <f t="shared" si="277"/>
        <v>4.7656542645984262E-2</v>
      </c>
      <c r="AX396" s="27">
        <f t="shared" si="278"/>
        <v>-3.0045826913069025E-6</v>
      </c>
      <c r="AY396" s="26">
        <f t="shared" si="279"/>
        <v>-4.7656542645984262E-2</v>
      </c>
      <c r="AZ396" s="28">
        <f t="shared" si="280"/>
        <v>2.1368820138389401E-16</v>
      </c>
      <c r="BA396" s="29">
        <f t="shared" si="281"/>
        <v>0</v>
      </c>
      <c r="BB396" s="5">
        <f t="shared" si="297"/>
        <v>-55.777903642754055</v>
      </c>
      <c r="BC396" s="5">
        <f t="shared" si="298"/>
        <v>-262.06174973083904</v>
      </c>
      <c r="BD396" s="5">
        <f t="shared" si="282"/>
        <v>-82.06174973083904</v>
      </c>
      <c r="BE396" s="41"/>
      <c r="BF396" s="40">
        <f t="shared" si="283"/>
        <v>-56</v>
      </c>
      <c r="BG396" s="40">
        <f t="shared" si="284"/>
        <v>-262</v>
      </c>
      <c r="BH396" s="40">
        <f t="shared" si="285"/>
        <v>-82</v>
      </c>
      <c r="BL396" s="26">
        <f t="shared" si="291"/>
        <v>-0.1857561155108915</v>
      </c>
      <c r="BM396" s="26">
        <f t="shared" si="292"/>
        <v>-11.807364706699737</v>
      </c>
      <c r="BO396" s="238" t="str">
        <f t="shared" si="299"/>
        <v>831763.771102749i</v>
      </c>
      <c r="BP396" s="238" t="str">
        <f t="shared" si="300"/>
        <v>0.26415603255175-0.446194282309177i</v>
      </c>
      <c r="BQ396" s="238">
        <f t="shared" si="301"/>
        <v>-5.7046129185289765</v>
      </c>
      <c r="BR396" s="238">
        <f t="shared" si="302"/>
        <v>-59.373609859946406</v>
      </c>
    </row>
    <row r="397" spans="22:70" x14ac:dyDescent="0.3">
      <c r="V397" s="24">
        <v>4.9300000000000397</v>
      </c>
      <c r="W397" s="32">
        <f t="shared" si="260"/>
        <v>851138.03820245573</v>
      </c>
      <c r="X397" s="25">
        <f t="shared" si="293"/>
        <v>31.450501351730402</v>
      </c>
      <c r="Y397" s="26">
        <f t="shared" si="261"/>
        <v>-60.296771915564406</v>
      </c>
      <c r="Z397" s="26">
        <f t="shared" si="262"/>
        <v>-89.944628778500842</v>
      </c>
      <c r="AA397" s="26">
        <f t="shared" si="263"/>
        <v>8.3573093139042953</v>
      </c>
      <c r="AB397" s="26">
        <f t="shared" si="264"/>
        <v>-67.5384960903082</v>
      </c>
      <c r="AC397" s="26">
        <f t="shared" si="265"/>
        <v>5.9703639714066663E-2</v>
      </c>
      <c r="AD397" s="26">
        <f t="shared" si="266"/>
        <v>6.71016557694126</v>
      </c>
      <c r="AE397" s="26">
        <f t="shared" si="267"/>
        <v>-20.429257610215643</v>
      </c>
      <c r="AF397" s="26">
        <f t="shared" si="268"/>
        <v>-150.77295929186781</v>
      </c>
      <c r="AG397" s="26">
        <f t="shared" si="286"/>
        <v>64.037843837695164</v>
      </c>
      <c r="AH397" s="26">
        <f t="shared" si="269"/>
        <v>-158.91459219563555</v>
      </c>
      <c r="AI397" s="26">
        <f t="shared" si="270"/>
        <v>-89.99999935077831</v>
      </c>
      <c r="AJ397" s="26">
        <f t="shared" si="271"/>
        <v>66.517502054027361</v>
      </c>
      <c r="AK397" s="26">
        <f t="shared" si="272"/>
        <v>89.972944999527897</v>
      </c>
      <c r="AL397" s="27">
        <f t="shared" si="273"/>
        <v>-0.42559174822620477</v>
      </c>
      <c r="AM397" s="26">
        <f t="shared" si="274"/>
        <v>-17.789954228879299</v>
      </c>
      <c r="AN397" s="26">
        <f t="shared" si="287"/>
        <v>-0.74993909730323283</v>
      </c>
      <c r="AO397" s="26">
        <f t="shared" si="288"/>
        <v>-23.468038526172577</v>
      </c>
      <c r="AP397" s="26">
        <f t="shared" si="294"/>
        <v>-29.534777149442462</v>
      </c>
      <c r="AQ397" s="26">
        <f t="shared" si="295"/>
        <v>-41.285047106302287</v>
      </c>
      <c r="AR397" s="25">
        <f t="shared" si="289"/>
        <v>18.562359853877492</v>
      </c>
      <c r="AS397" s="25">
        <f t="shared" si="290"/>
        <v>-26.843517049310353</v>
      </c>
      <c r="AT397" s="56">
        <f t="shared" si="296"/>
        <v>-49.964034759658105</v>
      </c>
      <c r="AU397" s="57">
        <f t="shared" si="275"/>
        <v>-192.05800639817011</v>
      </c>
      <c r="AV397" s="26">
        <f t="shared" si="276"/>
        <v>3.1461842609202519E-6</v>
      </c>
      <c r="AW397" s="26">
        <f t="shared" si="277"/>
        <v>4.8766605595953368E-2</v>
      </c>
      <c r="AX397" s="27">
        <f t="shared" si="278"/>
        <v>-3.1461842606892821E-6</v>
      </c>
      <c r="AY397" s="26">
        <f t="shared" si="279"/>
        <v>-4.8766605595953368E-2</v>
      </c>
      <c r="AZ397" s="28">
        <f t="shared" si="280"/>
        <v>2.3096979109024987E-16</v>
      </c>
      <c r="BA397" s="29">
        <f t="shared" si="281"/>
        <v>0</v>
      </c>
      <c r="BB397" s="5">
        <f t="shared" si="297"/>
        <v>-56.010107565402336</v>
      </c>
      <c r="BC397" s="5">
        <f t="shared" si="298"/>
        <v>-264.102020316351</v>
      </c>
      <c r="BD397" s="5">
        <f t="shared" si="282"/>
        <v>-84.102020316351002</v>
      </c>
      <c r="BE397" s="31"/>
      <c r="BF397" s="40">
        <f t="shared" si="283"/>
        <v>-56</v>
      </c>
      <c r="BG397" s="40">
        <f t="shared" si="284"/>
        <v>-264</v>
      </c>
      <c r="BH397" s="40">
        <f t="shared" si="285"/>
        <v>-84</v>
      </c>
      <c r="BL397" s="26">
        <f t="shared" si="291"/>
        <v>-0.19431750665969363</v>
      </c>
      <c r="BM397" s="26">
        <f t="shared" si="292"/>
        <v>-12.074410453943809</v>
      </c>
      <c r="BO397" s="238" t="str">
        <f t="shared" si="299"/>
        <v>851138.038202456i</v>
      </c>
      <c r="BP397" s="238" t="str">
        <f t="shared" si="300"/>
        <v>0.25514147541062-0.441377065290228i</v>
      </c>
      <c r="BQ397" s="238">
        <f t="shared" si="301"/>
        <v>-5.8517552990845374</v>
      </c>
      <c r="BR397" s="238">
        <f t="shared" si="302"/>
        <v>-59.969603464237075</v>
      </c>
    </row>
    <row r="398" spans="22:70" x14ac:dyDescent="0.3">
      <c r="V398" s="24">
        <v>4.9400000000000404</v>
      </c>
      <c r="W398" s="32">
        <f t="shared" si="260"/>
        <v>870963.5899561618</v>
      </c>
      <c r="X398" s="25">
        <f t="shared" si="293"/>
        <v>31.450501351730402</v>
      </c>
      <c r="Y398" s="26">
        <f t="shared" si="261"/>
        <v>-60.496771733010476</v>
      </c>
      <c r="Z398" s="26">
        <f t="shared" si="262"/>
        <v>-89.945889180623055</v>
      </c>
      <c r="AA398" s="26">
        <f t="shared" si="263"/>
        <v>8.5286828320075525</v>
      </c>
      <c r="AB398" s="26">
        <f t="shared" si="264"/>
        <v>-68.0005094955701</v>
      </c>
      <c r="AC398" s="26">
        <f t="shared" si="265"/>
        <v>6.249723454580626E-2</v>
      </c>
      <c r="AD398" s="26">
        <f t="shared" si="266"/>
        <v>6.8649905272051104</v>
      </c>
      <c r="AE398" s="26">
        <f t="shared" si="267"/>
        <v>-20.455090314726714</v>
      </c>
      <c r="AF398" s="26">
        <f t="shared" si="268"/>
        <v>-151.08140814898803</v>
      </c>
      <c r="AG398" s="26">
        <f t="shared" si="286"/>
        <v>64.037843837695164</v>
      </c>
      <c r="AH398" s="26">
        <f t="shared" si="269"/>
        <v>-159.11459219563557</v>
      </c>
      <c r="AI398" s="26">
        <f t="shared" si="270"/>
        <v>-89.999999365556405</v>
      </c>
      <c r="AJ398" s="26">
        <f t="shared" si="271"/>
        <v>66.717502010444264</v>
      </c>
      <c r="AK398" s="26">
        <f t="shared" si="272"/>
        <v>89.973560846437238</v>
      </c>
      <c r="AL398" s="27">
        <f t="shared" si="273"/>
        <v>-0.44465591712267521</v>
      </c>
      <c r="AM398" s="26">
        <f t="shared" si="274"/>
        <v>-18.177363455615808</v>
      </c>
      <c r="AN398" s="26">
        <f t="shared" si="287"/>
        <v>-0.78227869139193595</v>
      </c>
      <c r="AO398" s="26">
        <f t="shared" si="288"/>
        <v>-23.95375325194124</v>
      </c>
      <c r="AP398" s="26">
        <f t="shared" si="294"/>
        <v>-29.58618095601075</v>
      </c>
      <c r="AQ398" s="26">
        <f t="shared" si="295"/>
        <v>-42.157555226676216</v>
      </c>
      <c r="AR398" s="25">
        <f t="shared" si="289"/>
        <v>18.562359853877492</v>
      </c>
      <c r="AS398" s="25">
        <f t="shared" si="290"/>
        <v>-26.843517049310353</v>
      </c>
      <c r="AT398" s="56">
        <f t="shared" si="296"/>
        <v>-50.041271270737468</v>
      </c>
      <c r="AU398" s="57">
        <f t="shared" si="275"/>
        <v>-193.23896337566424</v>
      </c>
      <c r="AV398" s="26">
        <f t="shared" si="276"/>
        <v>3.2944592994227353E-6</v>
      </c>
      <c r="AW398" s="26">
        <f t="shared" si="277"/>
        <v>4.990252519574126E-2</v>
      </c>
      <c r="AX398" s="27">
        <f t="shared" si="278"/>
        <v>-3.2944592992053371E-6</v>
      </c>
      <c r="AY398" s="26">
        <f t="shared" si="279"/>
        <v>-4.990252519574126E-2</v>
      </c>
      <c r="AZ398" s="28">
        <f t="shared" si="280"/>
        <v>2.1739820569286784E-16</v>
      </c>
      <c r="BA398" s="29">
        <f t="shared" si="281"/>
        <v>0</v>
      </c>
      <c r="BB398" s="5">
        <f t="shared" si="297"/>
        <v>-56.24520613398456</v>
      </c>
      <c r="BC398" s="5">
        <f t="shared" si="298"/>
        <v>-266.1456210684716</v>
      </c>
      <c r="BD398" s="5">
        <f t="shared" si="282"/>
        <v>-86.145621068471598</v>
      </c>
      <c r="BE398" s="31"/>
      <c r="BF398" s="40">
        <f t="shared" si="283"/>
        <v>-56</v>
      </c>
      <c r="BG398" s="40">
        <f t="shared" si="284"/>
        <v>-266</v>
      </c>
      <c r="BH398" s="40">
        <f t="shared" si="285"/>
        <v>-86</v>
      </c>
      <c r="BL398" s="26">
        <f t="shared" si="291"/>
        <v>-0.20326433123662416</v>
      </c>
      <c r="BM398" s="26">
        <f t="shared" si="292"/>
        <v>-12.34712626837017</v>
      </c>
      <c r="BO398" s="238" t="str">
        <f t="shared" si="299"/>
        <v>870963.589956162i</v>
      </c>
      <c r="BP398" s="238" t="str">
        <f t="shared" si="300"/>
        <v>0.246324020461812-0.436433661215046i</v>
      </c>
      <c r="BQ398" s="238">
        <f t="shared" si="301"/>
        <v>-6.000670532010469</v>
      </c>
      <c r="BR398" s="238">
        <f t="shared" si="302"/>
        <v>-60.559531424437168</v>
      </c>
    </row>
    <row r="399" spans="22:70" x14ac:dyDescent="0.3">
      <c r="V399" s="24">
        <v>4.9500000000000401</v>
      </c>
      <c r="W399" s="30">
        <f t="shared" si="260"/>
        <v>891250.93813382846</v>
      </c>
      <c r="X399" s="25">
        <f t="shared" si="293"/>
        <v>31.450501351730402</v>
      </c>
      <c r="Y399" s="26">
        <f t="shared" si="261"/>
        <v>-60.696771558672815</v>
      </c>
      <c r="Z399" s="26">
        <f t="shared" si="262"/>
        <v>-89.947120892540866</v>
      </c>
      <c r="AA399" s="26">
        <f t="shared" si="263"/>
        <v>8.7011674764236364</v>
      </c>
      <c r="AB399" s="26">
        <f t="shared" si="264"/>
        <v>-68.454933762470191</v>
      </c>
      <c r="AC399" s="26">
        <f t="shared" si="265"/>
        <v>6.5420562716674596E-2</v>
      </c>
      <c r="AD399" s="26">
        <f t="shared" si="266"/>
        <v>7.0233175798553011</v>
      </c>
      <c r="AE399" s="26">
        <f t="shared" si="267"/>
        <v>-20.479682167802103</v>
      </c>
      <c r="AF399" s="26">
        <f t="shared" si="268"/>
        <v>-151.37873707515575</v>
      </c>
      <c r="AG399" s="26">
        <f t="shared" si="286"/>
        <v>64.037843837695164</v>
      </c>
      <c r="AH399" s="26">
        <f t="shared" si="269"/>
        <v>-159.31459219563556</v>
      </c>
      <c r="AI399" s="26">
        <f t="shared" si="270"/>
        <v>-89.999999379998101</v>
      </c>
      <c r="AJ399" s="26">
        <f t="shared" si="271"/>
        <v>66.917501968822705</v>
      </c>
      <c r="AK399" s="26">
        <f t="shared" si="272"/>
        <v>89.97416267496537</v>
      </c>
      <c r="AL399" s="27">
        <f t="shared" si="273"/>
        <v>-0.46452926208050332</v>
      </c>
      <c r="AM399" s="26">
        <f t="shared" si="274"/>
        <v>-18.572023544377984</v>
      </c>
      <c r="AN399" s="26">
        <f t="shared" si="287"/>
        <v>-0.81588626248915919</v>
      </c>
      <c r="AO399" s="26">
        <f t="shared" si="288"/>
        <v>-24.447022538925562</v>
      </c>
      <c r="AP399" s="26">
        <f t="shared" si="294"/>
        <v>-29.639661913687348</v>
      </c>
      <c r="AQ399" s="26">
        <f t="shared" si="295"/>
        <v>-43.044882788336281</v>
      </c>
      <c r="AR399" s="25">
        <f t="shared" si="289"/>
        <v>18.562359853877492</v>
      </c>
      <c r="AS399" s="25">
        <f t="shared" si="290"/>
        <v>-26.843517049310353</v>
      </c>
      <c r="AT399" s="56">
        <f t="shared" si="296"/>
        <v>-50.119344081489452</v>
      </c>
      <c r="AU399" s="57">
        <f t="shared" si="275"/>
        <v>-194.42361986349204</v>
      </c>
      <c r="AV399" s="26">
        <f t="shared" si="276"/>
        <v>3.4497223219645826E-6</v>
      </c>
      <c r="AW399" s="26">
        <f t="shared" si="277"/>
        <v>5.1064903721381526E-2</v>
      </c>
      <c r="AX399" s="27">
        <f t="shared" si="278"/>
        <v>-3.4497223217606298E-6</v>
      </c>
      <c r="AY399" s="26">
        <f t="shared" si="279"/>
        <v>-5.1064903721381526E-2</v>
      </c>
      <c r="AZ399" s="28">
        <f t="shared" si="280"/>
        <v>2.0395282820462671E-16</v>
      </c>
      <c r="BA399" s="29">
        <f t="shared" si="281"/>
        <v>0</v>
      </c>
      <c r="BB399" s="5">
        <f t="shared" si="297"/>
        <v>-56.483276406128567</v>
      </c>
      <c r="BC399" s="5">
        <f t="shared" si="298"/>
        <v>-268.19246935799947</v>
      </c>
      <c r="BD399" s="5">
        <f t="shared" si="282"/>
        <v>-88.192469357999471</v>
      </c>
      <c r="BE399" s="41"/>
      <c r="BF399" s="40">
        <f t="shared" si="283"/>
        <v>-56</v>
      </c>
      <c r="BG399" s="40">
        <f t="shared" si="284"/>
        <v>-268</v>
      </c>
      <c r="BH399" s="40">
        <f t="shared" si="285"/>
        <v>-88</v>
      </c>
      <c r="BL399" s="26">
        <f t="shared" si="291"/>
        <v>-0.21261309392497929</v>
      </c>
      <c r="BM399" s="26">
        <f t="shared" si="292"/>
        <v>-12.625607296418558</v>
      </c>
      <c r="BO399" s="238" t="str">
        <f t="shared" si="299"/>
        <v>891250.938133828i</v>
      </c>
      <c r="BP399" s="238" t="str">
        <f t="shared" si="300"/>
        <v>0.237706314253565-0.431373408039934i</v>
      </c>
      <c r="BQ399" s="238">
        <f t="shared" si="301"/>
        <v>-6.1513192307141393</v>
      </c>
      <c r="BR399" s="238">
        <f t="shared" si="302"/>
        <v>-61.143242198088885</v>
      </c>
    </row>
    <row r="400" spans="22:70" x14ac:dyDescent="0.3">
      <c r="V400" s="24">
        <v>4.9600000000000399</v>
      </c>
      <c r="W400" s="32">
        <f t="shared" si="260"/>
        <v>912010.83935599448</v>
      </c>
      <c r="X400" s="25">
        <f t="shared" si="293"/>
        <v>31.450501351730402</v>
      </c>
      <c r="Y400" s="26">
        <f t="shared" si="261"/>
        <v>-60.896771392181634</v>
      </c>
      <c r="Z400" s="26">
        <f t="shared" si="262"/>
        <v>-89.948324567319673</v>
      </c>
      <c r="AA400" s="26">
        <f t="shared" si="263"/>
        <v>8.8747267740173506</v>
      </c>
      <c r="AB400" s="26">
        <f t="shared" si="264"/>
        <v>-68.90178109278753</v>
      </c>
      <c r="AC400" s="26">
        <f t="shared" si="265"/>
        <v>6.847955551734633E-2</v>
      </c>
      <c r="AD400" s="26">
        <f t="shared" si="266"/>
        <v>7.1852210049416696</v>
      </c>
      <c r="AE400" s="26">
        <f t="shared" si="267"/>
        <v>-20.503063710916535</v>
      </c>
      <c r="AF400" s="26">
        <f t="shared" si="268"/>
        <v>-151.66488465516554</v>
      </c>
      <c r="AG400" s="26">
        <f t="shared" si="286"/>
        <v>64.037843837695164</v>
      </c>
      <c r="AH400" s="26">
        <f t="shared" si="269"/>
        <v>-159.51459219563557</v>
      </c>
      <c r="AI400" s="26">
        <f t="shared" si="270"/>
        <v>-89.999999394111057</v>
      </c>
      <c r="AJ400" s="26">
        <f t="shared" si="271"/>
        <v>67.11750192907445</v>
      </c>
      <c r="AK400" s="26">
        <f t="shared" si="272"/>
        <v>89.974750804209179</v>
      </c>
      <c r="AL400" s="27">
        <f t="shared" si="273"/>
        <v>-0.48524219622482373</v>
      </c>
      <c r="AM400" s="26">
        <f t="shared" si="274"/>
        <v>-18.973993897794212</v>
      </c>
      <c r="AN400" s="26">
        <f t="shared" si="287"/>
        <v>-0.85080117162121727</v>
      </c>
      <c r="AO400" s="26">
        <f t="shared" si="288"/>
        <v>-24.947815384924457</v>
      </c>
      <c r="AP400" s="26">
        <f t="shared" si="294"/>
        <v>-29.695289796712</v>
      </c>
      <c r="AQ400" s="26">
        <f t="shared" si="295"/>
        <v>-43.947057872620547</v>
      </c>
      <c r="AR400" s="25">
        <f t="shared" si="289"/>
        <v>18.562359853877492</v>
      </c>
      <c r="AS400" s="25">
        <f t="shared" si="290"/>
        <v>-26.843517049310353</v>
      </c>
      <c r="AT400" s="56">
        <f t="shared" si="296"/>
        <v>-50.198353507628539</v>
      </c>
      <c r="AU400" s="57">
        <f t="shared" si="275"/>
        <v>-195.61194252778608</v>
      </c>
      <c r="AV400" s="26">
        <f t="shared" si="276"/>
        <v>3.6123026593645144E-6</v>
      </c>
      <c r="AW400" s="26">
        <f t="shared" si="277"/>
        <v>5.2254357477524938E-2</v>
      </c>
      <c r="AX400" s="27">
        <f t="shared" si="278"/>
        <v>-3.6123026592329384E-6</v>
      </c>
      <c r="AY400" s="26">
        <f t="shared" si="279"/>
        <v>-5.2254357477524938E-2</v>
      </c>
      <c r="AZ400" s="28">
        <f t="shared" si="280"/>
        <v>1.3157598044411488E-16</v>
      </c>
      <c r="BA400" s="29">
        <f t="shared" si="281"/>
        <v>0</v>
      </c>
      <c r="BB400" s="5">
        <f t="shared" si="297"/>
        <v>-56.724395974456392</v>
      </c>
      <c r="BC400" s="5">
        <f t="shared" si="298"/>
        <v>-270.24248769566594</v>
      </c>
      <c r="BD400" s="5">
        <f t="shared" si="282"/>
        <v>-90.242487695665943</v>
      </c>
      <c r="BE400" s="31"/>
      <c r="BF400" s="40">
        <f t="shared" si="283"/>
        <v>-57</v>
      </c>
      <c r="BG400" s="40">
        <f t="shared" si="284"/>
        <v>-270</v>
      </c>
      <c r="BH400" s="40">
        <f t="shared" si="285"/>
        <v>-90</v>
      </c>
      <c r="BL400" s="26">
        <f t="shared" si="291"/>
        <v>-0.22238092854926622</v>
      </c>
      <c r="BM400" s="26">
        <f t="shared" si="292"/>
        <v>-12.909948538620812</v>
      </c>
      <c r="BO400" s="238" t="str">
        <f t="shared" si="299"/>
        <v>912010.839355994i</v>
      </c>
      <c r="BP400" s="238" t="str">
        <f t="shared" si="300"/>
        <v>0.22929047107257-0.426205587348934i</v>
      </c>
      <c r="BQ400" s="238">
        <f t="shared" si="301"/>
        <v>-6.3036615382785914</v>
      </c>
      <c r="BR400" s="238">
        <f t="shared" si="302"/>
        <v>-61.720596629259028</v>
      </c>
    </row>
    <row r="401" spans="22:70" x14ac:dyDescent="0.3">
      <c r="V401" s="24">
        <v>4.9700000000000397</v>
      </c>
      <c r="W401" s="32">
        <f t="shared" si="260"/>
        <v>933254.30079707771</v>
      </c>
      <c r="X401" s="25">
        <f t="shared" si="293"/>
        <v>31.450501351730402</v>
      </c>
      <c r="Y401" s="26">
        <f t="shared" si="261"/>
        <v>-61.096771233183787</v>
      </c>
      <c r="Z401" s="26">
        <f t="shared" si="262"/>
        <v>-89.949500843159527</v>
      </c>
      <c r="AA401" s="26">
        <f t="shared" si="263"/>
        <v>9.049324934559591</v>
      </c>
      <c r="AB401" s="26">
        <f t="shared" si="264"/>
        <v>-69.34107092075925</v>
      </c>
      <c r="AC401" s="26">
        <f t="shared" si="265"/>
        <v>7.168040654445211E-2</v>
      </c>
      <c r="AD401" s="26">
        <f t="shared" si="266"/>
        <v>7.3507762980772942</v>
      </c>
      <c r="AE401" s="26">
        <f t="shared" si="267"/>
        <v>-20.52526454034934</v>
      </c>
      <c r="AF401" s="26">
        <f t="shared" si="268"/>
        <v>-151.93979546584146</v>
      </c>
      <c r="AG401" s="26">
        <f t="shared" si="286"/>
        <v>64.037843837695164</v>
      </c>
      <c r="AH401" s="26">
        <f t="shared" si="269"/>
        <v>-159.71459219563556</v>
      </c>
      <c r="AI401" s="26">
        <f t="shared" si="270"/>
        <v>-89.999999407902791</v>
      </c>
      <c r="AJ401" s="26">
        <f t="shared" si="271"/>
        <v>67.317501891115143</v>
      </c>
      <c r="AK401" s="26">
        <f t="shared" si="272"/>
        <v>89.975325546002139</v>
      </c>
      <c r="AL401" s="27">
        <f t="shared" si="273"/>
        <v>-0.50682593892735983</v>
      </c>
      <c r="AM401" s="26">
        <f t="shared" si="274"/>
        <v>-19.383329313638868</v>
      </c>
      <c r="AN401" s="26">
        <f t="shared" si="287"/>
        <v>-0.88706319033729597</v>
      </c>
      <c r="AO401" s="26">
        <f t="shared" si="288"/>
        <v>-25.456091189260079</v>
      </c>
      <c r="AP401" s="26">
        <f t="shared" si="294"/>
        <v>-29.753135596089912</v>
      </c>
      <c r="AQ401" s="26">
        <f t="shared" si="295"/>
        <v>-44.864094364799598</v>
      </c>
      <c r="AR401" s="25">
        <f t="shared" si="289"/>
        <v>18.562359853877492</v>
      </c>
      <c r="AS401" s="25">
        <f t="shared" si="290"/>
        <v>-26.843517049310353</v>
      </c>
      <c r="AT401" s="56">
        <f t="shared" si="296"/>
        <v>-50.278400136439252</v>
      </c>
      <c r="AU401" s="57">
        <f t="shared" si="275"/>
        <v>-196.80388983064105</v>
      </c>
      <c r="AV401" s="26">
        <f t="shared" si="276"/>
        <v>3.7825451622781283E-6</v>
      </c>
      <c r="AW401" s="26">
        <f t="shared" si="277"/>
        <v>5.3471517124193943E-2</v>
      </c>
      <c r="AX401" s="27">
        <f t="shared" si="278"/>
        <v>-3.7825451624356544E-6</v>
      </c>
      <c r="AY401" s="26">
        <f t="shared" si="279"/>
        <v>-5.3471517124193943E-2</v>
      </c>
      <c r="AZ401" s="28">
        <f t="shared" si="280"/>
        <v>-1.5752610533267125E-16</v>
      </c>
      <c r="BA401" s="29">
        <f t="shared" si="281"/>
        <v>0</v>
      </c>
      <c r="BB401" s="5">
        <f t="shared" si="297"/>
        <v>-56.968642983134202</v>
      </c>
      <c r="BC401" s="5">
        <f t="shared" si="298"/>
        <v>-272.29560239647191</v>
      </c>
      <c r="BD401" s="5">
        <f t="shared" si="282"/>
        <v>-92.295602396471907</v>
      </c>
      <c r="BE401" s="31"/>
      <c r="BF401" s="40">
        <f t="shared" si="283"/>
        <v>-57</v>
      </c>
      <c r="BG401" s="40">
        <f t="shared" si="284"/>
        <v>-272</v>
      </c>
      <c r="BH401" s="40">
        <f t="shared" si="285"/>
        <v>-92</v>
      </c>
      <c r="BL401" s="26">
        <f t="shared" si="291"/>
        <v>-0.23258561496639446</v>
      </c>
      <c r="BM401" s="26">
        <f t="shared" si="292"/>
        <v>-13.200244708453356</v>
      </c>
      <c r="BO401" s="238" t="str">
        <f t="shared" si="299"/>
        <v>933254.300797078i</v>
      </c>
      <c r="BP401" s="238" t="str">
        <f t="shared" si="300"/>
        <v>0.221078089537262-0.420939392025417i</v>
      </c>
      <c r="BQ401" s="238">
        <f t="shared" si="301"/>
        <v>-6.4576572317285565</v>
      </c>
      <c r="BR401" s="238">
        <f t="shared" si="302"/>
        <v>-62.291467857377491</v>
      </c>
    </row>
    <row r="402" spans="22:70" x14ac:dyDescent="0.3">
      <c r="V402" s="24">
        <v>4.9800000000000404</v>
      </c>
      <c r="W402" s="30">
        <f t="shared" si="260"/>
        <v>954992.58602152625</v>
      </c>
      <c r="X402" s="25">
        <f t="shared" si="293"/>
        <v>31.450501351730402</v>
      </c>
      <c r="Y402" s="26">
        <f t="shared" si="261"/>
        <v>-61.296771081342037</v>
      </c>
      <c r="Z402" s="26">
        <f t="shared" si="262"/>
        <v>-89.950650343733457</v>
      </c>
      <c r="AA402" s="26">
        <f t="shared" si="263"/>
        <v>9.2249268793566994</v>
      </c>
      <c r="AB402" s="26">
        <f t="shared" si="264"/>
        <v>-69.772829521034765</v>
      </c>
      <c r="AC402" s="26">
        <f t="shared" si="265"/>
        <v>7.5029582460658079E-2</v>
      </c>
      <c r="AD402" s="26">
        <f t="shared" si="266"/>
        <v>7.52006017504673</v>
      </c>
      <c r="AE402" s="26">
        <f t="shared" si="267"/>
        <v>-20.546313267794275</v>
      </c>
      <c r="AF402" s="26">
        <f t="shared" si="268"/>
        <v>-152.2034196897215</v>
      </c>
      <c r="AG402" s="26">
        <f t="shared" si="286"/>
        <v>64.037843837695164</v>
      </c>
      <c r="AH402" s="26">
        <f t="shared" si="269"/>
        <v>-159.91459219563558</v>
      </c>
      <c r="AI402" s="26">
        <f t="shared" si="270"/>
        <v>-89.999999421380565</v>
      </c>
      <c r="AJ402" s="26">
        <f t="shared" si="271"/>
        <v>67.517501854864307</v>
      </c>
      <c r="AK402" s="26">
        <f t="shared" si="272"/>
        <v>89.975887205079431</v>
      </c>
      <c r="AL402" s="27">
        <f t="shared" si="273"/>
        <v>-0.52931250821507825</v>
      </c>
      <c r="AM402" s="26">
        <f t="shared" si="274"/>
        <v>-19.800079632746204</v>
      </c>
      <c r="AN402" s="26">
        <f t="shared" si="287"/>
        <v>-0.92471243919343937</v>
      </c>
      <c r="AO402" s="26">
        <f t="shared" si="288"/>
        <v>-25.971799393745911</v>
      </c>
      <c r="AP402" s="26">
        <f t="shared" si="294"/>
        <v>-29.813271450484624</v>
      </c>
      <c r="AQ402" s="26">
        <f t="shared" si="295"/>
        <v>-45.795991242793249</v>
      </c>
      <c r="AR402" s="25">
        <f t="shared" si="289"/>
        <v>18.562359853877492</v>
      </c>
      <c r="AS402" s="25">
        <f t="shared" si="290"/>
        <v>-26.843517049310353</v>
      </c>
      <c r="AT402" s="56">
        <f t="shared" si="296"/>
        <v>-50.359584718278896</v>
      </c>
      <c r="AU402" s="57">
        <f t="shared" si="275"/>
        <v>-197.99941093251476</v>
      </c>
      <c r="AV402" s="26">
        <f t="shared" si="276"/>
        <v>3.9608109437252836E-6</v>
      </c>
      <c r="AW402" s="26">
        <f t="shared" si="277"/>
        <v>5.47170280111475E-2</v>
      </c>
      <c r="AX402" s="27">
        <f t="shared" si="278"/>
        <v>-3.9608109436903723E-6</v>
      </c>
      <c r="AY402" s="26">
        <f t="shared" si="279"/>
        <v>-5.47170280111475E-2</v>
      </c>
      <c r="AZ402" s="28">
        <f t="shared" si="280"/>
        <v>3.4911309954033243E-17</v>
      </c>
      <c r="BA402" s="29">
        <f t="shared" si="281"/>
        <v>0</v>
      </c>
      <c r="BB402" s="5">
        <f t="shared" si="297"/>
        <v>-57.216096136823296</v>
      </c>
      <c r="BC402" s="5">
        <f t="shared" si="298"/>
        <v>-274.35174219917553</v>
      </c>
      <c r="BD402" s="5">
        <f t="shared" si="282"/>
        <v>-94.351742199175533</v>
      </c>
      <c r="BE402" s="41"/>
      <c r="BF402" s="40">
        <f t="shared" si="283"/>
        <v>-57</v>
      </c>
      <c r="BG402" s="40">
        <f t="shared" si="284"/>
        <v>-274</v>
      </c>
      <c r="BH402" s="40">
        <f t="shared" si="285"/>
        <v>-94</v>
      </c>
      <c r="BL402" s="26">
        <f t="shared" si="291"/>
        <v>-0.24324559573565019</v>
      </c>
      <c r="BM402" s="26">
        <f t="shared" si="292"/>
        <v>-13.496590081399063</v>
      </c>
      <c r="BO402" s="238" t="str">
        <f t="shared" si="299"/>
        <v>954992.586021526i</v>
      </c>
      <c r="BP402" s="238" t="str">
        <f t="shared" si="300"/>
        <v>0.213070271125577-0.41558389617464i</v>
      </c>
      <c r="BQ402" s="238">
        <f t="shared" si="301"/>
        <v>-6.6132658228087458</v>
      </c>
      <c r="BR402" s="238">
        <f t="shared" si="302"/>
        <v>-62.855741185261714</v>
      </c>
    </row>
    <row r="403" spans="22:70" x14ac:dyDescent="0.3">
      <c r="V403" s="24">
        <v>4.9900000000000402</v>
      </c>
      <c r="W403" s="32">
        <f t="shared" si="260"/>
        <v>977237.22095590306</v>
      </c>
      <c r="X403" s="25">
        <f t="shared" si="293"/>
        <v>31.450501351730402</v>
      </c>
      <c r="Y403" s="26">
        <f t="shared" si="261"/>
        <v>-61.496770936334272</v>
      </c>
      <c r="Z403" s="26">
        <f t="shared" si="262"/>
        <v>-89.951773678518222</v>
      </c>
      <c r="AA403" s="26">
        <f t="shared" si="263"/>
        <v>9.4014982658775779</v>
      </c>
      <c r="AB403" s="26">
        <f t="shared" si="264"/>
        <v>-70.197089620082835</v>
      </c>
      <c r="AC403" s="26">
        <f t="shared" si="265"/>
        <v>7.8533834115912304E-2</v>
      </c>
      <c r="AD403" s="26">
        <f t="shared" si="266"/>
        <v>7.6931505641117628</v>
      </c>
      <c r="AE403" s="26">
        <f t="shared" si="267"/>
        <v>-20.566237484610379</v>
      </c>
      <c r="AF403" s="26">
        <f t="shared" si="268"/>
        <v>-152.45571273448928</v>
      </c>
      <c r="AG403" s="26">
        <f t="shared" si="286"/>
        <v>64.037843837695164</v>
      </c>
      <c r="AH403" s="26">
        <f t="shared" si="269"/>
        <v>-160.11459219563559</v>
      </c>
      <c r="AI403" s="26">
        <f t="shared" si="270"/>
        <v>-89.999999434551555</v>
      </c>
      <c r="AJ403" s="26">
        <f t="shared" si="271"/>
        <v>67.717501820245019</v>
      </c>
      <c r="AK403" s="26">
        <f t="shared" si="272"/>
        <v>89.976436079239733</v>
      </c>
      <c r="AL403" s="27">
        <f t="shared" si="273"/>
        <v>-0.55273471018781817</v>
      </c>
      <c r="AM403" s="26">
        <f t="shared" si="274"/>
        <v>-20.224289377580508</v>
      </c>
      <c r="AN403" s="26">
        <f t="shared" si="287"/>
        <v>-0.96378932127255557</v>
      </c>
      <c r="AO403" s="26">
        <f t="shared" si="288"/>
        <v>-26.494879138346739</v>
      </c>
      <c r="AP403" s="26">
        <f t="shared" si="294"/>
        <v>-29.875770569155787</v>
      </c>
      <c r="AQ403" s="26">
        <f t="shared" si="295"/>
        <v>-46.742731871239073</v>
      </c>
      <c r="AR403" s="25">
        <f t="shared" si="289"/>
        <v>18.562359853877492</v>
      </c>
      <c r="AS403" s="25">
        <f t="shared" si="290"/>
        <v>-26.843517049310353</v>
      </c>
      <c r="AT403" s="56">
        <f t="shared" si="296"/>
        <v>-50.442008053766166</v>
      </c>
      <c r="AU403" s="57">
        <f t="shared" si="275"/>
        <v>-199.19844460572835</v>
      </c>
      <c r="AV403" s="26">
        <f t="shared" si="276"/>
        <v>4.1474781235456951E-6</v>
      </c>
      <c r="AW403" s="26">
        <f t="shared" si="277"/>
        <v>5.5991550520032733E-2</v>
      </c>
      <c r="AX403" s="27">
        <f t="shared" si="278"/>
        <v>-4.1474781232215627E-6</v>
      </c>
      <c r="AY403" s="26">
        <f t="shared" si="279"/>
        <v>-5.5991550520032733E-2</v>
      </c>
      <c r="AZ403" s="28">
        <f t="shared" si="280"/>
        <v>3.241324038599086E-16</v>
      </c>
      <c r="BA403" s="29">
        <f t="shared" si="281"/>
        <v>0</v>
      </c>
      <c r="BB403" s="5">
        <f t="shared" si="297"/>
        <v>-57.466834701168025</v>
      </c>
      <c r="BC403" s="5">
        <f t="shared" si="298"/>
        <v>-276.41083684892504</v>
      </c>
      <c r="BD403" s="5">
        <f t="shared" si="282"/>
        <v>-96.410836848925044</v>
      </c>
      <c r="BE403" s="31"/>
      <c r="BF403" s="40">
        <f t="shared" si="283"/>
        <v>-57</v>
      </c>
      <c r="BG403" s="40">
        <f t="shared" si="284"/>
        <v>-276</v>
      </c>
      <c r="BH403" s="40">
        <f t="shared" si="285"/>
        <v>-96</v>
      </c>
      <c r="BL403" s="26">
        <f t="shared" si="291"/>
        <v>-0.25437999248659759</v>
      </c>
      <c r="BM403" s="26">
        <f t="shared" si="292"/>
        <v>-13.79907833386198</v>
      </c>
      <c r="BO403" s="238" t="str">
        <f t="shared" si="299"/>
        <v>977237.220955903i</v>
      </c>
      <c r="BP403" s="238" t="str">
        <f t="shared" si="300"/>
        <v>0.205267640370264-0.410148027383201i</v>
      </c>
      <c r="BQ403" s="238">
        <f t="shared" si="301"/>
        <v>-6.7704466549152649</v>
      </c>
      <c r="BR403" s="238">
        <f t="shared" si="302"/>
        <v>-63.413313909334697</v>
      </c>
    </row>
    <row r="404" spans="22:70" x14ac:dyDescent="0.3">
      <c r="V404" s="24">
        <v>5.00000000000004</v>
      </c>
      <c r="W404" s="43">
        <f t="shared" si="260"/>
        <v>1000000.0000000926</v>
      </c>
      <c r="X404" s="25">
        <f t="shared" si="293"/>
        <v>31.450501351730402</v>
      </c>
      <c r="Y404" s="26">
        <f t="shared" si="261"/>
        <v>-61.696770797852906</v>
      </c>
      <c r="Z404" s="26">
        <f t="shared" si="262"/>
        <v>-89.952871443117303</v>
      </c>
      <c r="AA404" s="26">
        <f t="shared" si="263"/>
        <v>9.5790055085715942</v>
      </c>
      <c r="AB404" s="26">
        <f t="shared" si="264"/>
        <v>-70.613890012539429</v>
      </c>
      <c r="AC404" s="26">
        <f t="shared" si="265"/>
        <v>8.2200208034034924E-2</v>
      </c>
      <c r="AD404" s="26">
        <f t="shared" si="266"/>
        <v>7.870126595834372</v>
      </c>
      <c r="AE404" s="26">
        <f t="shared" si="267"/>
        <v>-20.585063729516875</v>
      </c>
      <c r="AF404" s="26">
        <f t="shared" si="268"/>
        <v>-152.69663485982235</v>
      </c>
      <c r="AG404" s="26">
        <f t="shared" si="286"/>
        <v>64.037843837695164</v>
      </c>
      <c r="AH404" s="26">
        <f t="shared" si="269"/>
        <v>-160.31459219563556</v>
      </c>
      <c r="AI404" s="26">
        <f t="shared" si="270"/>
        <v>-89.999999447422724</v>
      </c>
      <c r="AJ404" s="26">
        <f t="shared" si="271"/>
        <v>67.917501787183838</v>
      </c>
      <c r="AK404" s="26">
        <f t="shared" si="272"/>
        <v>89.976972459502974</v>
      </c>
      <c r="AL404" s="27">
        <f t="shared" si="273"/>
        <v>-0.57712612523805507</v>
      </c>
      <c r="AM404" s="26">
        <f t="shared" si="274"/>
        <v>-20.655997382341408</v>
      </c>
      <c r="AN404" s="26">
        <f t="shared" si="287"/>
        <v>-1.0043344507460237</v>
      </c>
      <c r="AO404" s="26">
        <f t="shared" si="288"/>
        <v>-27.025258934431488</v>
      </c>
      <c r="AP404" s="26">
        <f t="shared" si="294"/>
        <v>-29.940707146740635</v>
      </c>
      <c r="AQ404" s="26">
        <f t="shared" si="295"/>
        <v>-47.704283304692645</v>
      </c>
      <c r="AR404" s="25">
        <f t="shared" si="289"/>
        <v>18.562359853877492</v>
      </c>
      <c r="AS404" s="25">
        <f t="shared" si="290"/>
        <v>-26.843517049310353</v>
      </c>
      <c r="AT404" s="56">
        <f t="shared" si="296"/>
        <v>-50.525770876257511</v>
      </c>
      <c r="AU404" s="57">
        <f t="shared" si="275"/>
        <v>-200.40091816451499</v>
      </c>
      <c r="AV404" s="26">
        <f t="shared" si="276"/>
        <v>4.3429426480715388E-6</v>
      </c>
      <c r="AW404" s="26">
        <f t="shared" si="277"/>
        <v>5.7295760414505924E-2</v>
      </c>
      <c r="AX404" s="27">
        <f t="shared" si="278"/>
        <v>-4.3429426478763223E-6</v>
      </c>
      <c r="AY404" s="26">
        <f t="shared" si="279"/>
        <v>-5.7295760414505924E-2</v>
      </c>
      <c r="AZ404" s="28">
        <f t="shared" si="280"/>
        <v>1.9521653038664585E-16</v>
      </c>
      <c r="BA404" s="29">
        <f t="shared" si="281"/>
        <v>0</v>
      </c>
      <c r="BB404" s="5">
        <f t="shared" si="297"/>
        <v>-57.720938494030754</v>
      </c>
      <c r="BC404" s="5">
        <f t="shared" si="298"/>
        <v>-278.47281565125144</v>
      </c>
      <c r="BD404" s="5">
        <f t="shared" si="282"/>
        <v>-98.472815651251437</v>
      </c>
      <c r="BE404" s="31"/>
      <c r="BF404" s="40">
        <f t="shared" si="283"/>
        <v>-58</v>
      </c>
      <c r="BG404" s="40">
        <f t="shared" si="284"/>
        <v>-278</v>
      </c>
      <c r="BH404" s="40">
        <f t="shared" si="285"/>
        <v>-98</v>
      </c>
      <c r="BL404" s="26">
        <f t="shared" si="291"/>
        <v>-0.26600862189680263</v>
      </c>
      <c r="BM404" s="26">
        <f t="shared" si="292"/>
        <v>-14.107802371591383</v>
      </c>
      <c r="BO404" s="238" t="str">
        <f t="shared" si="299"/>
        <v>1000000.00000009i</v>
      </c>
      <c r="BP404" s="238" t="str">
        <f t="shared" si="300"/>
        <v>0.197670366457709-0.404640541371221i</v>
      </c>
      <c r="BQ404" s="238">
        <f t="shared" si="301"/>
        <v>-6.9291589958764437</v>
      </c>
      <c r="BR404" s="238">
        <f t="shared" si="302"/>
        <v>-63.964095115145057</v>
      </c>
    </row>
    <row r="405" spans="22:70" x14ac:dyDescent="0.3">
      <c r="V405" s="24">
        <v>5.0100000000000398</v>
      </c>
      <c r="W405" s="30">
        <f t="shared" si="260"/>
        <v>1023292.9922808487</v>
      </c>
      <c r="X405" s="25">
        <f t="shared" si="293"/>
        <v>31.450501351730402</v>
      </c>
      <c r="Y405" s="26">
        <f t="shared" si="261"/>
        <v>-61.896770665604237</v>
      </c>
      <c r="Z405" s="26">
        <f t="shared" si="262"/>
        <v>-89.953944219576812</v>
      </c>
      <c r="AA405" s="26">
        <f t="shared" si="263"/>
        <v>9.7574157960767103</v>
      </c>
      <c r="AB405" s="26">
        <f t="shared" si="264"/>
        <v>-71.023275183821809</v>
      </c>
      <c r="AC405" s="26">
        <f t="shared" si="265"/>
        <v>8.6036058267957502E-2</v>
      </c>
      <c r="AD405" s="26">
        <f t="shared" si="266"/>
        <v>8.0510685902261994</v>
      </c>
      <c r="AE405" s="26">
        <f t="shared" si="267"/>
        <v>-20.602817459529167</v>
      </c>
      <c r="AF405" s="26">
        <f t="shared" si="268"/>
        <v>-152.92615081317243</v>
      </c>
      <c r="AG405" s="26">
        <f t="shared" si="286"/>
        <v>64.037843837695164</v>
      </c>
      <c r="AH405" s="26">
        <f t="shared" si="269"/>
        <v>-160.51459219563554</v>
      </c>
      <c r="AI405" s="26">
        <f t="shared" si="270"/>
        <v>-89.999999460000922</v>
      </c>
      <c r="AJ405" s="26">
        <f t="shared" si="271"/>
        <v>68.117501755610661</v>
      </c>
      <c r="AK405" s="26">
        <f t="shared" si="272"/>
        <v>89.97749663026471</v>
      </c>
      <c r="AL405" s="27">
        <f t="shared" si="273"/>
        <v>-0.60252109086639005</v>
      </c>
      <c r="AM405" s="26">
        <f t="shared" si="274"/>
        <v>-21.095236415624402</v>
      </c>
      <c r="AN405" s="26">
        <f t="shared" si="287"/>
        <v>-1.046388576520989</v>
      </c>
      <c r="AO405" s="26">
        <f t="shared" si="288"/>
        <v>-27.562856358622444</v>
      </c>
      <c r="AP405" s="26">
        <f t="shared" si="294"/>
        <v>-30.008156269717098</v>
      </c>
      <c r="AQ405" s="26">
        <f t="shared" si="295"/>
        <v>-48.680595603983058</v>
      </c>
      <c r="AR405" s="25">
        <f t="shared" si="289"/>
        <v>18.562359853877492</v>
      </c>
      <c r="AS405" s="25">
        <f t="shared" si="290"/>
        <v>-26.843517049310353</v>
      </c>
      <c r="AT405" s="56">
        <f t="shared" si="296"/>
        <v>-50.610973729246268</v>
      </c>
      <c r="AU405" s="57">
        <f t="shared" si="275"/>
        <v>-201.60674641715548</v>
      </c>
      <c r="AV405" s="26">
        <f t="shared" si="276"/>
        <v>4.5476191213714592E-6</v>
      </c>
      <c r="AW405" s="26">
        <f t="shared" si="277"/>
        <v>5.8630349198507327E-2</v>
      </c>
      <c r="AX405" s="27">
        <f t="shared" si="278"/>
        <v>-4.5476191214166018E-6</v>
      </c>
      <c r="AY405" s="26">
        <f t="shared" si="279"/>
        <v>-5.8630349198507327E-2</v>
      </c>
      <c r="AZ405" s="28">
        <f t="shared" si="280"/>
        <v>-4.5142620923917937E-17</v>
      </c>
      <c r="BA405" s="29">
        <f t="shared" si="281"/>
        <v>0</v>
      </c>
      <c r="BB405" s="5">
        <f t="shared" si="297"/>
        <v>-57.978487866760247</v>
      </c>
      <c r="BC405" s="5">
        <f t="shared" si="298"/>
        <v>-280.5376060057913</v>
      </c>
      <c r="BD405" s="5">
        <f t="shared" si="282"/>
        <v>-100.5376060057913</v>
      </c>
      <c r="BE405" s="41"/>
      <c r="BF405" s="40">
        <f t="shared" si="283"/>
        <v>-58</v>
      </c>
      <c r="BG405" s="40">
        <f t="shared" si="284"/>
        <v>-281</v>
      </c>
      <c r="BH405" s="40">
        <f t="shared" si="285"/>
        <v>-101</v>
      </c>
      <c r="BL405" s="26">
        <f t="shared" si="291"/>
        <v>-0.27815201118379479</v>
      </c>
      <c r="BM405" s="26">
        <f t="shared" si="292"/>
        <v>-14.42285414728782</v>
      </c>
      <c r="BO405" s="238" t="str">
        <f t="shared" si="299"/>
        <v>1023292.99228085i</v>
      </c>
      <c r="BP405" s="238" t="str">
        <f t="shared" si="300"/>
        <v>0.190278185972425-0.399069999064917i</v>
      </c>
      <c r="BQ405" s="238">
        <f t="shared" si="301"/>
        <v>-7.0893621263301831</v>
      </c>
      <c r="BR405" s="238">
        <f t="shared" si="302"/>
        <v>-64.508005441348047</v>
      </c>
    </row>
    <row r="406" spans="22:70" x14ac:dyDescent="0.3">
      <c r="V406" s="24">
        <v>5.0200000000000404</v>
      </c>
      <c r="W406" s="32">
        <f t="shared" si="260"/>
        <v>1047128.548050998</v>
      </c>
      <c r="X406" s="25">
        <f t="shared" si="293"/>
        <v>31.450501351730402</v>
      </c>
      <c r="Y406" s="26">
        <f t="shared" si="261"/>
        <v>-62.096770539307748</v>
      </c>
      <c r="Z406" s="26">
        <f t="shared" si="262"/>
        <v>-89.954992576693996</v>
      </c>
      <c r="AA406" s="26">
        <f t="shared" si="263"/>
        <v>9.9366971050218851</v>
      </c>
      <c r="AB406" s="26">
        <f t="shared" si="264"/>
        <v>-71.425294940179896</v>
      </c>
      <c r="AC406" s="26">
        <f t="shared" si="265"/>
        <v>9.0049058625885553E-2</v>
      </c>
      <c r="AD406" s="26">
        <f t="shared" si="266"/>
        <v>8.2360580410236555</v>
      </c>
      <c r="AE406" s="26">
        <f t="shared" si="267"/>
        <v>-20.619523023929574</v>
      </c>
      <c r="AF406" s="26">
        <f t="shared" si="268"/>
        <v>-153.14422947585024</v>
      </c>
      <c r="AG406" s="26">
        <f t="shared" si="286"/>
        <v>64.037843837695164</v>
      </c>
      <c r="AH406" s="26">
        <f t="shared" si="269"/>
        <v>-160.71459219563559</v>
      </c>
      <c r="AI406" s="26">
        <f t="shared" si="270"/>
        <v>-89.999999472292799</v>
      </c>
      <c r="AJ406" s="26">
        <f t="shared" si="271"/>
        <v>68.317501725458541</v>
      </c>
      <c r="AK406" s="26">
        <f t="shared" si="272"/>
        <v>89.978008869446853</v>
      </c>
      <c r="AL406" s="27">
        <f t="shared" si="273"/>
        <v>-0.62895468088868212</v>
      </c>
      <c r="AM406" s="26">
        <f t="shared" si="274"/>
        <v>-21.542032796806204</v>
      </c>
      <c r="AN406" s="26">
        <f t="shared" si="287"/>
        <v>-1.0899925010590221</v>
      </c>
      <c r="AO406" s="26">
        <f t="shared" si="288"/>
        <v>-28.107577770326802</v>
      </c>
      <c r="AP406" s="26">
        <f t="shared" si="294"/>
        <v>-30.078193814429589</v>
      </c>
      <c r="AQ406" s="26">
        <f t="shared" si="295"/>
        <v>-49.671601169978956</v>
      </c>
      <c r="AR406" s="25">
        <f t="shared" si="289"/>
        <v>18.562359853877492</v>
      </c>
      <c r="AS406" s="25">
        <f t="shared" si="290"/>
        <v>-26.843517049310353</v>
      </c>
      <c r="AT406" s="56">
        <f t="shared" si="296"/>
        <v>-50.697716838359163</v>
      </c>
      <c r="AU406" s="57">
        <f t="shared" si="275"/>
        <v>-202.81583064582918</v>
      </c>
      <c r="AV406" s="26">
        <f t="shared" si="276"/>
        <v>4.7619416904962956E-6</v>
      </c>
      <c r="AW406" s="26">
        <f t="shared" si="277"/>
        <v>5.9996024482879523E-2</v>
      </c>
      <c r="AX406" s="27">
        <f t="shared" si="278"/>
        <v>-4.7619416907430304E-6</v>
      </c>
      <c r="AY406" s="26">
        <f t="shared" si="279"/>
        <v>-5.9996024482879523E-2</v>
      </c>
      <c r="AZ406" s="28">
        <f t="shared" si="280"/>
        <v>-2.4673476830454691E-16</v>
      </c>
      <c r="BA406" s="29">
        <f t="shared" si="281"/>
        <v>0</v>
      </c>
      <c r="BB406" s="5">
        <f t="shared" si="297"/>
        <v>-58.239563674861259</v>
      </c>
      <c r="BC406" s="5">
        <f t="shared" si="298"/>
        <v>-282.6051319282368</v>
      </c>
      <c r="BD406" s="5">
        <f t="shared" si="282"/>
        <v>-102.6051319282368</v>
      </c>
      <c r="BE406" s="31"/>
      <c r="BF406" s="40">
        <f t="shared" si="283"/>
        <v>-58</v>
      </c>
      <c r="BG406" s="40">
        <f t="shared" si="284"/>
        <v>-283</v>
      </c>
      <c r="BH406" s="40">
        <f t="shared" si="285"/>
        <v>-103</v>
      </c>
      <c r="BL406" s="26">
        <f t="shared" si="291"/>
        <v>-0.29083141300785187</v>
      </c>
      <c r="BM406" s="26">
        <f t="shared" si="292"/>
        <v>-14.74432446708485</v>
      </c>
      <c r="BO406" s="238" t="str">
        <f t="shared" si="299"/>
        <v>1047128.548051i</v>
      </c>
      <c r="BP406" s="238" t="str">
        <f t="shared" si="300"/>
        <v>0.183090426538291-0.393444746091166i</v>
      </c>
      <c r="BQ406" s="238">
        <f t="shared" si="301"/>
        <v>-7.251015423494243</v>
      </c>
      <c r="BR406" s="238">
        <f t="shared" si="302"/>
        <v>-65.044976815322741</v>
      </c>
    </row>
    <row r="407" spans="22:70" x14ac:dyDescent="0.3">
      <c r="V407" s="24">
        <v>5.0300000000000402</v>
      </c>
      <c r="W407" s="32">
        <f t="shared" si="260"/>
        <v>1071519.3052377072</v>
      </c>
      <c r="X407" s="25">
        <f t="shared" si="293"/>
        <v>31.450501351730402</v>
      </c>
      <c r="Y407" s="26">
        <f t="shared" si="261"/>
        <v>-62.29677041869553</v>
      </c>
      <c r="Z407" s="26">
        <f t="shared" si="262"/>
        <v>-89.956017070318893</v>
      </c>
      <c r="AA407" s="26">
        <f t="shared" si="263"/>
        <v>10.116818210630289</v>
      </c>
      <c r="AB407" s="26">
        <f t="shared" si="264"/>
        <v>-71.820004047206496</v>
      </c>
      <c r="AC407" s="26">
        <f t="shared" si="265"/>
        <v>9.4247215269598408E-2</v>
      </c>
      <c r="AD407" s="26">
        <f t="shared" si="266"/>
        <v>8.425177596877246</v>
      </c>
      <c r="AE407" s="26">
        <f t="shared" si="267"/>
        <v>-20.635203641065242</v>
      </c>
      <c r="AF407" s="26">
        <f t="shared" si="268"/>
        <v>-153.35084352064814</v>
      </c>
      <c r="AG407" s="26">
        <f t="shared" si="286"/>
        <v>64.037843837695164</v>
      </c>
      <c r="AH407" s="26">
        <f t="shared" si="269"/>
        <v>-160.91459219563558</v>
      </c>
      <c r="AI407" s="26">
        <f t="shared" si="270"/>
        <v>-89.99999948430488</v>
      </c>
      <c r="AJ407" s="26">
        <f t="shared" si="271"/>
        <v>68.517501696663459</v>
      </c>
      <c r="AK407" s="26">
        <f t="shared" si="272"/>
        <v>89.97850944864507</v>
      </c>
      <c r="AL407" s="27">
        <f t="shared" si="273"/>
        <v>-0.656462680835179</v>
      </c>
      <c r="AM407" s="26">
        <f t="shared" si="274"/>
        <v>-21.996406007480537</v>
      </c>
      <c r="AN407" s="26">
        <f t="shared" si="287"/>
        <v>-1.1351869944965085</v>
      </c>
      <c r="AO407" s="26">
        <f t="shared" si="288"/>
        <v>-28.659318056094772</v>
      </c>
      <c r="AP407" s="26">
        <f t="shared" si="294"/>
        <v>-30.150896336608643</v>
      </c>
      <c r="AQ407" s="26">
        <f t="shared" si="295"/>
        <v>-50.677214099235115</v>
      </c>
      <c r="AR407" s="25">
        <f t="shared" si="289"/>
        <v>18.562359853877492</v>
      </c>
      <c r="AS407" s="25">
        <f t="shared" si="290"/>
        <v>-26.843517049310353</v>
      </c>
      <c r="AT407" s="56">
        <f t="shared" si="296"/>
        <v>-50.786099977673885</v>
      </c>
      <c r="AU407" s="57">
        <f t="shared" si="275"/>
        <v>-204.02805761988327</v>
      </c>
      <c r="AV407" s="26">
        <f t="shared" si="276"/>
        <v>4.986364959653972E-6</v>
      </c>
      <c r="AW407" s="26">
        <f t="shared" si="277"/>
        <v>6.1393510360524269E-2</v>
      </c>
      <c r="AX407" s="27">
        <f t="shared" si="278"/>
        <v>-4.9863649600849025E-6</v>
      </c>
      <c r="AY407" s="26">
        <f t="shared" si="279"/>
        <v>-6.1393510360524269E-2</v>
      </c>
      <c r="AZ407" s="28">
        <f t="shared" si="280"/>
        <v>-4.3093055301446706E-16</v>
      </c>
      <c r="BA407" s="29">
        <f t="shared" si="281"/>
        <v>0</v>
      </c>
      <c r="BB407" s="5">
        <f t="shared" si="297"/>
        <v>-58.504247237525391</v>
      </c>
      <c r="BC407" s="5">
        <f t="shared" si="298"/>
        <v>-284.6753125691065</v>
      </c>
      <c r="BD407" s="5">
        <f t="shared" si="282"/>
        <v>-104.6753125691065</v>
      </c>
      <c r="BE407" s="31"/>
      <c r="BF407" s="40">
        <f t="shared" si="283"/>
        <v>-59</v>
      </c>
      <c r="BG407" s="40">
        <f t="shared" si="284"/>
        <v>-285</v>
      </c>
      <c r="BH407" s="40">
        <f t="shared" si="285"/>
        <v>-105</v>
      </c>
      <c r="BL407" s="26">
        <f t="shared" si="291"/>
        <v>-0.30406881967424032</v>
      </c>
      <c r="BM407" s="26">
        <f t="shared" si="292"/>
        <v>-15.07230278562616</v>
      </c>
      <c r="BO407" s="238" t="str">
        <f t="shared" si="299"/>
        <v>1071519.30523771i</v>
      </c>
      <c r="BP407" s="238" t="str">
        <f t="shared" si="300"/>
        <v>0.176106031118709-0.387772894671738i</v>
      </c>
      <c r="BQ407" s="238">
        <f t="shared" si="301"/>
        <v>-7.4140784401772661</v>
      </c>
      <c r="BR407" s="238">
        <f t="shared" si="302"/>
        <v>-65.574952163597061</v>
      </c>
    </row>
    <row r="408" spans="22:70" x14ac:dyDescent="0.3">
      <c r="V408" s="24">
        <v>5.04000000000004</v>
      </c>
      <c r="W408" s="30">
        <f t="shared" si="260"/>
        <v>1096478.1961432882</v>
      </c>
      <c r="X408" s="25">
        <f t="shared" si="293"/>
        <v>31.450501351730402</v>
      </c>
      <c r="Y408" s="26">
        <f t="shared" si="261"/>
        <v>-62.496770303511738</v>
      </c>
      <c r="Z408" s="26">
        <f t="shared" si="262"/>
        <v>-89.95701824364896</v>
      </c>
      <c r="AA408" s="26">
        <f t="shared" si="263"/>
        <v>10.297748694330169</v>
      </c>
      <c r="AB408" s="26">
        <f t="shared" si="264"/>
        <v>-72.207461877685716</v>
      </c>
      <c r="AC408" s="26">
        <f t="shared" si="265"/>
        <v>9.8638879684768213E-2</v>
      </c>
      <c r="AD408" s="26">
        <f t="shared" si="266"/>
        <v>8.6185110392327395</v>
      </c>
      <c r="AE408" s="26">
        <f t="shared" si="267"/>
        <v>-20.649881377766402</v>
      </c>
      <c r="AF408" s="26">
        <f t="shared" si="268"/>
        <v>-153.54596908210195</v>
      </c>
      <c r="AG408" s="26">
        <f t="shared" si="286"/>
        <v>64.037843837695164</v>
      </c>
      <c r="AH408" s="26">
        <f t="shared" si="269"/>
        <v>-161.11459219563557</v>
      </c>
      <c r="AI408" s="26">
        <f t="shared" si="270"/>
        <v>-89.999999496043543</v>
      </c>
      <c r="AJ408" s="26">
        <f t="shared" si="271"/>
        <v>68.717501669164378</v>
      </c>
      <c r="AK408" s="26">
        <f t="shared" si="272"/>
        <v>89.978998633272766</v>
      </c>
      <c r="AL408" s="27">
        <f t="shared" si="273"/>
        <v>-0.68508155934874337</v>
      </c>
      <c r="AM408" s="26">
        <f t="shared" si="274"/>
        <v>-22.458368299430258</v>
      </c>
      <c r="AN408" s="26">
        <f t="shared" si="287"/>
        <v>-1.1820127042441926</v>
      </c>
      <c r="AO408" s="26">
        <f t="shared" si="288"/>
        <v>-29.217960403977148</v>
      </c>
      <c r="AP408" s="26">
        <f t="shared" si="294"/>
        <v>-30.226340952368961</v>
      </c>
      <c r="AQ408" s="26">
        <f t="shared" si="295"/>
        <v>-51.697329566178183</v>
      </c>
      <c r="AR408" s="25">
        <f t="shared" si="289"/>
        <v>18.562359853877492</v>
      </c>
      <c r="AS408" s="25">
        <f t="shared" si="290"/>
        <v>-26.843517049310353</v>
      </c>
      <c r="AT408" s="56">
        <f t="shared" si="296"/>
        <v>-50.876222330135363</v>
      </c>
      <c r="AU408" s="57">
        <f t="shared" si="275"/>
        <v>-205.24329864828013</v>
      </c>
      <c r="AV408" s="26">
        <f t="shared" si="276"/>
        <v>5.2213649583859987E-6</v>
      </c>
      <c r="AW408" s="26">
        <f t="shared" si="277"/>
        <v>6.2823547790297085E-2</v>
      </c>
      <c r="AX408" s="27">
        <f t="shared" si="278"/>
        <v>-5.2213649582289029E-6</v>
      </c>
      <c r="AY408" s="26">
        <f t="shared" si="279"/>
        <v>-6.2823547790297085E-2</v>
      </c>
      <c r="AZ408" s="28">
        <f t="shared" si="280"/>
        <v>1.5709581259546607E-16</v>
      </c>
      <c r="BA408" s="29">
        <f t="shared" si="281"/>
        <v>0</v>
      </c>
      <c r="BB408" s="5">
        <f t="shared" si="297"/>
        <v>-58.772620285571357</v>
      </c>
      <c r="BC408" s="5">
        <f t="shared" si="298"/>
        <v>-286.74806073796287</v>
      </c>
      <c r="BD408" s="5">
        <f t="shared" si="282"/>
        <v>-106.74806073796287</v>
      </c>
      <c r="BE408" s="41"/>
      <c r="BF408" s="40">
        <f t="shared" si="283"/>
        <v>-59</v>
      </c>
      <c r="BG408" s="40">
        <f t="shared" si="284"/>
        <v>-287</v>
      </c>
      <c r="BH408" s="40">
        <f t="shared" si="285"/>
        <v>-107</v>
      </c>
      <c r="BL408" s="26">
        <f t="shared" si="291"/>
        <v>-0.31788697651532682</v>
      </c>
      <c r="BM408" s="26">
        <f t="shared" si="292"/>
        <v>-15.406876989488328</v>
      </c>
      <c r="BO408" s="238" t="str">
        <f t="shared" si="299"/>
        <v>1096478.19614329i</v>
      </c>
      <c r="BP408" s="238" t="str">
        <f t="shared" si="300"/>
        <v>0.169323582751205-0.382062307873627i</v>
      </c>
      <c r="BQ408" s="238">
        <f t="shared" si="301"/>
        <v>-7.5785109789206686</v>
      </c>
      <c r="BR408" s="238">
        <f t="shared" si="302"/>
        <v>-66.097885100194432</v>
      </c>
    </row>
    <row r="409" spans="22:70" x14ac:dyDescent="0.3">
      <c r="V409" s="24">
        <v>5.0500000000000398</v>
      </c>
      <c r="W409" s="32">
        <f t="shared" si="260"/>
        <v>1122018.4543020669</v>
      </c>
      <c r="X409" s="25">
        <f t="shared" si="293"/>
        <v>31.450501351730402</v>
      </c>
      <c r="Y409" s="26">
        <f t="shared" si="261"/>
        <v>-62.696770193512066</v>
      </c>
      <c r="Z409" s="26">
        <f t="shared" si="262"/>
        <v>-89.957996627517076</v>
      </c>
      <c r="AA409" s="26">
        <f t="shared" si="263"/>
        <v>10.479458948578822</v>
      </c>
      <c r="AB409" s="26">
        <f t="shared" si="264"/>
        <v>-72.587732069524037</v>
      </c>
      <c r="AC409" s="26">
        <f t="shared" si="265"/>
        <v>0.1032327620218231</v>
      </c>
      <c r="AD409" s="26">
        <f t="shared" si="266"/>
        <v>8.8161432566704541</v>
      </c>
      <c r="AE409" s="26">
        <f t="shared" si="267"/>
        <v>-20.663577131181018</v>
      </c>
      <c r="AF409" s="26">
        <f t="shared" si="268"/>
        <v>-153.72958544037067</v>
      </c>
      <c r="AG409" s="26">
        <f t="shared" si="286"/>
        <v>64.037843837695164</v>
      </c>
      <c r="AH409" s="26">
        <f t="shared" si="269"/>
        <v>-161.31459219563556</v>
      </c>
      <c r="AI409" s="26">
        <f t="shared" si="270"/>
        <v>-89.999999507514985</v>
      </c>
      <c r="AJ409" s="26">
        <f t="shared" si="271"/>
        <v>68.917501642902948</v>
      </c>
      <c r="AK409" s="26">
        <f t="shared" si="272"/>
        <v>89.979476682701844</v>
      </c>
      <c r="AL409" s="27">
        <f t="shared" si="273"/>
        <v>-0.71484843539846987</v>
      </c>
      <c r="AM409" s="26">
        <f t="shared" si="274"/>
        <v>-22.927924300786085</v>
      </c>
      <c r="AN409" s="26">
        <f t="shared" si="287"/>
        <v>-1.230510060292791</v>
      </c>
      <c r="AO409" s="26">
        <f t="shared" si="288"/>
        <v>-29.783376111053375</v>
      </c>
      <c r="AP409" s="26">
        <f t="shared" si="294"/>
        <v>-30.304605210728703</v>
      </c>
      <c r="AQ409" s="26">
        <f t="shared" si="295"/>
        <v>-52.731823236652602</v>
      </c>
      <c r="AR409" s="25">
        <f t="shared" si="289"/>
        <v>18.562359853877492</v>
      </c>
      <c r="AS409" s="25">
        <f t="shared" si="290"/>
        <v>-26.843517049310353</v>
      </c>
      <c r="AT409" s="56">
        <f t="shared" si="296"/>
        <v>-50.968182341909724</v>
      </c>
      <c r="AU409" s="57">
        <f t="shared" si="275"/>
        <v>-206.46140867702326</v>
      </c>
      <c r="AV409" s="26">
        <f t="shared" si="276"/>
        <v>5.467440152173576E-6</v>
      </c>
      <c r="AW409" s="26">
        <f t="shared" si="277"/>
        <v>6.4286894989841137E-2</v>
      </c>
      <c r="AX409" s="27">
        <f t="shared" si="278"/>
        <v>-5.4674401520363541E-6</v>
      </c>
      <c r="AY409" s="26">
        <f t="shared" si="279"/>
        <v>-6.4286894989841137E-2</v>
      </c>
      <c r="AZ409" s="28">
        <f t="shared" si="280"/>
        <v>1.3722187855403842E-16</v>
      </c>
      <c r="BA409" s="29">
        <f t="shared" si="281"/>
        <v>0</v>
      </c>
      <c r="BB409" s="5">
        <f t="shared" si="297"/>
        <v>-59.044764897441723</v>
      </c>
      <c r="BC409" s="5">
        <f t="shared" si="298"/>
        <v>-288.82328144171726</v>
      </c>
      <c r="BD409" s="5">
        <f t="shared" si="282"/>
        <v>-108.82328144171726</v>
      </c>
      <c r="BE409" s="31"/>
      <c r="BF409" s="40">
        <f t="shared" si="283"/>
        <v>-59</v>
      </c>
      <c r="BG409" s="40">
        <f t="shared" si="284"/>
        <v>-289</v>
      </c>
      <c r="BH409" s="40">
        <f t="shared" si="285"/>
        <v>-109</v>
      </c>
      <c r="BL409" s="26">
        <f t="shared" si="291"/>
        <v>-0.33230939432455686</v>
      </c>
      <c r="BM409" s="26">
        <f t="shared" si="292"/>
        <v>-15.748133168735535</v>
      </c>
      <c r="BO409" s="238" t="str">
        <f t="shared" si="299"/>
        <v>1122018.45430207i</v>
      </c>
      <c r="BP409" s="238" t="str">
        <f t="shared" si="300"/>
        <v>0.162741329506545-0.376320586152964i</v>
      </c>
      <c r="BQ409" s="238">
        <f t="shared" si="301"/>
        <v>-7.744273161207448</v>
      </c>
      <c r="BR409" s="238">
        <f t="shared" si="302"/>
        <v>-66.613739595958464</v>
      </c>
    </row>
    <row r="410" spans="22:70" x14ac:dyDescent="0.3">
      <c r="V410" s="24">
        <v>5.0600000000000396</v>
      </c>
      <c r="W410" s="32">
        <f t="shared" si="260"/>
        <v>1148153.6214969885</v>
      </c>
      <c r="X410" s="25">
        <f t="shared" si="293"/>
        <v>31.450501351730402</v>
      </c>
      <c r="Y410" s="26">
        <f t="shared" si="261"/>
        <v>-62.896770088463199</v>
      </c>
      <c r="Z410" s="26">
        <f t="shared" si="262"/>
        <v>-89.95895274067307</v>
      </c>
      <c r="AA410" s="26">
        <f t="shared" si="263"/>
        <v>10.66192017910296</v>
      </c>
      <c r="AB410" s="26">
        <f t="shared" si="264"/>
        <v>-72.960882194382989</v>
      </c>
      <c r="AC410" s="26">
        <f t="shared" si="265"/>
        <v>0.10803794480422654</v>
      </c>
      <c r="AD410" s="26">
        <f t="shared" si="266"/>
        <v>9.0181602154581277</v>
      </c>
      <c r="AE410" s="26">
        <f t="shared" si="267"/>
        <v>-20.67631061282561</v>
      </c>
      <c r="AF410" s="26">
        <f t="shared" si="268"/>
        <v>-153.90167471959793</v>
      </c>
      <c r="AG410" s="26">
        <f t="shared" si="286"/>
        <v>64.037843837695164</v>
      </c>
      <c r="AH410" s="26">
        <f t="shared" si="269"/>
        <v>-161.51459219563554</v>
      </c>
      <c r="AI410" s="26">
        <f t="shared" si="270"/>
        <v>-89.999999518725303</v>
      </c>
      <c r="AJ410" s="26">
        <f t="shared" si="271"/>
        <v>69.117501617823478</v>
      </c>
      <c r="AK410" s="26">
        <f t="shared" si="272"/>
        <v>89.979943850400147</v>
      </c>
      <c r="AL410" s="27">
        <f t="shared" si="273"/>
        <v>-0.74580104113707424</v>
      </c>
      <c r="AM410" s="26">
        <f t="shared" si="274"/>
        <v>-23.405070622190568</v>
      </c>
      <c r="AN410" s="26">
        <f t="shared" si="287"/>
        <v>-1.2807191765027341</v>
      </c>
      <c r="AO410" s="26">
        <f t="shared" si="288"/>
        <v>-30.355424427266676</v>
      </c>
      <c r="AP410" s="26">
        <f t="shared" si="294"/>
        <v>-30.385766957756712</v>
      </c>
      <c r="AQ410" s="26">
        <f t="shared" si="295"/>
        <v>-53.780550717782404</v>
      </c>
      <c r="AR410" s="25">
        <f t="shared" si="289"/>
        <v>18.562359853877492</v>
      </c>
      <c r="AS410" s="25">
        <f t="shared" si="290"/>
        <v>-26.843517049310353</v>
      </c>
      <c r="AT410" s="56">
        <f t="shared" si="296"/>
        <v>-51.062077570582318</v>
      </c>
      <c r="AU410" s="57">
        <f t="shared" si="275"/>
        <v>-207.68222543738034</v>
      </c>
      <c r="AV410" s="26">
        <f t="shared" si="276"/>
        <v>5.7251124993305539E-6</v>
      </c>
      <c r="AW410" s="26">
        <f t="shared" si="277"/>
        <v>6.5784327837570766E-2</v>
      </c>
      <c r="AX410" s="27">
        <f t="shared" si="278"/>
        <v>-5.7251124994987552E-6</v>
      </c>
      <c r="AY410" s="26">
        <f t="shared" si="279"/>
        <v>-6.5784327837570766E-2</v>
      </c>
      <c r="AZ410" s="28">
        <f t="shared" si="280"/>
        <v>-1.682012615669172E-16</v>
      </c>
      <c r="BA410" s="29">
        <f t="shared" si="281"/>
        <v>0</v>
      </c>
      <c r="BB410" s="5">
        <f t="shared" si="297"/>
        <v>-59.32076342300158</v>
      </c>
      <c r="BC410" s="5">
        <f t="shared" si="298"/>
        <v>-290.90087044562927</v>
      </c>
      <c r="BD410" s="5">
        <f t="shared" si="282"/>
        <v>-110.90087044562927</v>
      </c>
      <c r="BE410" s="31"/>
      <c r="BF410" s="40">
        <f t="shared" si="283"/>
        <v>-59</v>
      </c>
      <c r="BG410" s="40">
        <f t="shared" si="284"/>
        <v>-291</v>
      </c>
      <c r="BH410" s="40">
        <f t="shared" si="285"/>
        <v>-111</v>
      </c>
      <c r="BL410" s="26">
        <f t="shared" si="291"/>
        <v>-0.34736036070601106</v>
      </c>
      <c r="BM410" s="26">
        <f t="shared" si="292"/>
        <v>-16.096155376435771</v>
      </c>
      <c r="BO410" s="238" t="str">
        <f t="shared" si="299"/>
        <v>1148153.62149699i</v>
      </c>
      <c r="BP410" s="238" t="str">
        <f t="shared" si="300"/>
        <v>0.156357209478369-0.37055505611371i</v>
      </c>
      <c r="BQ410" s="238">
        <f t="shared" si="301"/>
        <v>-7.9113254917132503</v>
      </c>
      <c r="BR410" s="238">
        <f t="shared" si="302"/>
        <v>-67.122489631813167</v>
      </c>
    </row>
    <row r="411" spans="22:70" x14ac:dyDescent="0.3">
      <c r="V411" s="24">
        <v>5.0700000000000403</v>
      </c>
      <c r="W411" s="30">
        <f t="shared" si="260"/>
        <v>1174897.5549396398</v>
      </c>
      <c r="X411" s="25">
        <f t="shared" si="293"/>
        <v>31.450501351730402</v>
      </c>
      <c r="Y411" s="26">
        <f t="shared" si="261"/>
        <v>-63.096769988142327</v>
      </c>
      <c r="Z411" s="26">
        <f t="shared" si="262"/>
        <v>-89.959887090058629</v>
      </c>
      <c r="AA411" s="26">
        <f t="shared" si="263"/>
        <v>10.845104404754126</v>
      </c>
      <c r="AB411" s="26">
        <f t="shared" si="264"/>
        <v>-73.326983437513505</v>
      </c>
      <c r="AC411" s="26">
        <f t="shared" si="265"/>
        <v>0.11306389699936598</v>
      </c>
      <c r="AD411" s="26">
        <f t="shared" si="266"/>
        <v>9.224648926060885</v>
      </c>
      <c r="AE411" s="26">
        <f t="shared" si="267"/>
        <v>-20.688100334658433</v>
      </c>
      <c r="AF411" s="26">
        <f t="shared" si="268"/>
        <v>-154.06222160151125</v>
      </c>
      <c r="AG411" s="26">
        <f t="shared" si="286"/>
        <v>64.037843837695164</v>
      </c>
      <c r="AH411" s="26">
        <f t="shared" si="269"/>
        <v>-161.71459219563556</v>
      </c>
      <c r="AI411" s="26">
        <f t="shared" si="270"/>
        <v>-89.999999529680466</v>
      </c>
      <c r="AJ411" s="26">
        <f t="shared" si="271"/>
        <v>69.317501593872791</v>
      </c>
      <c r="AK411" s="26">
        <f t="shared" si="272"/>
        <v>89.980400384065945</v>
      </c>
      <c r="AL411" s="27">
        <f t="shared" si="273"/>
        <v>-0.77797768024513891</v>
      </c>
      <c r="AM411" s="26">
        <f t="shared" si="274"/>
        <v>-23.889795464952794</v>
      </c>
      <c r="AN411" s="26">
        <f t="shared" si="287"/>
        <v>-1.3326797482085735</v>
      </c>
      <c r="AO411" s="26">
        <f t="shared" si="288"/>
        <v>-30.933952438628342</v>
      </c>
      <c r="AP411" s="26">
        <f t="shared" si="294"/>
        <v>-30.469904192521319</v>
      </c>
      <c r="AQ411" s="26">
        <f t="shared" si="295"/>
        <v>-54.843347049195657</v>
      </c>
      <c r="AR411" s="25">
        <f t="shared" si="289"/>
        <v>18.562359853877492</v>
      </c>
      <c r="AS411" s="25">
        <f t="shared" si="290"/>
        <v>-26.843517049310353</v>
      </c>
      <c r="AT411" s="56">
        <f t="shared" si="296"/>
        <v>-51.158004527179756</v>
      </c>
      <c r="AU411" s="57">
        <f t="shared" si="275"/>
        <v>-208.90556865070693</v>
      </c>
      <c r="AV411" s="26">
        <f t="shared" si="276"/>
        <v>5.9949285522544836E-6</v>
      </c>
      <c r="AW411" s="26">
        <f t="shared" si="277"/>
        <v>6.7316640284015516E-2</v>
      </c>
      <c r="AX411" s="27">
        <f t="shared" si="278"/>
        <v>-5.994928551974989E-6</v>
      </c>
      <c r="AY411" s="26">
        <f t="shared" si="279"/>
        <v>-6.7316640284015516E-2</v>
      </c>
      <c r="AZ411" s="28">
        <f t="shared" si="280"/>
        <v>2.7949461457255423E-16</v>
      </c>
      <c r="BA411" s="29">
        <f t="shared" si="281"/>
        <v>0</v>
      </c>
      <c r="BB411" s="5">
        <f t="shared" si="297"/>
        <v>-59.600698394985756</v>
      </c>
      <c r="BC411" s="5">
        <f t="shared" si="298"/>
        <v>-292.98071286552675</v>
      </c>
      <c r="BD411" s="5">
        <f t="shared" si="282"/>
        <v>-112.98071286552675</v>
      </c>
      <c r="BE411" s="41"/>
      <c r="BF411" s="40">
        <f t="shared" si="283"/>
        <v>-60</v>
      </c>
      <c r="BG411" s="40">
        <f t="shared" si="284"/>
        <v>-293</v>
      </c>
      <c r="BH411" s="40">
        <f t="shared" si="285"/>
        <v>-113</v>
      </c>
      <c r="BL411" s="26">
        <f t="shared" si="291"/>
        <v>-0.36306495019465174</v>
      </c>
      <c r="BM411" s="26">
        <f t="shared" si="292"/>
        <v>-16.451025376016055</v>
      </c>
      <c r="BO411" s="238" t="str">
        <f t="shared" si="299"/>
        <v>1174897.55493964i</v>
      </c>
      <c r="BP411" s="238" t="str">
        <f t="shared" si="300"/>
        <v>0.150168875625997-0.364772761388566i</v>
      </c>
      <c r="BQ411" s="238">
        <f t="shared" si="301"/>
        <v>-8.0796289176113412</v>
      </c>
      <c r="BR411" s="238">
        <f t="shared" si="302"/>
        <v>-67.624118838803767</v>
      </c>
    </row>
    <row r="412" spans="22:70" x14ac:dyDescent="0.3">
      <c r="V412" s="24">
        <v>5.08000000000004</v>
      </c>
      <c r="W412" s="32">
        <f t="shared" si="260"/>
        <v>1202264.4346175254</v>
      </c>
      <c r="X412" s="25">
        <f t="shared" si="293"/>
        <v>31.450501351730402</v>
      </c>
      <c r="Y412" s="26">
        <f t="shared" si="261"/>
        <v>-63.29676989233662</v>
      </c>
      <c r="Z412" s="26">
        <f t="shared" si="262"/>
        <v>-89.960800171076201</v>
      </c>
      <c r="AA412" s="26">
        <f t="shared" si="263"/>
        <v>11.028984455173463</v>
      </c>
      <c r="AB412" s="26">
        <f t="shared" si="264"/>
        <v>-73.686110289183858</v>
      </c>
      <c r="AC412" s="26">
        <f t="shared" si="265"/>
        <v>0.11832048844520861</v>
      </c>
      <c r="AD412" s="26">
        <f t="shared" si="266"/>
        <v>9.4356974053407328</v>
      </c>
      <c r="AE412" s="26">
        <f t="shared" si="267"/>
        <v>-20.698963596987543</v>
      </c>
      <c r="AF412" s="26">
        <f t="shared" si="268"/>
        <v>-154.21121305491934</v>
      </c>
      <c r="AG412" s="26">
        <f t="shared" si="286"/>
        <v>64.037843837695164</v>
      </c>
      <c r="AH412" s="26">
        <f t="shared" si="269"/>
        <v>-161.91459219563558</v>
      </c>
      <c r="AI412" s="26">
        <f t="shared" si="270"/>
        <v>-89.999999540386241</v>
      </c>
      <c r="AJ412" s="26">
        <f t="shared" si="271"/>
        <v>69.517501571000054</v>
      </c>
      <c r="AK412" s="26">
        <f t="shared" si="272"/>
        <v>89.980846525759176</v>
      </c>
      <c r="AL412" s="27">
        <f t="shared" si="273"/>
        <v>-0.811417181623455</v>
      </c>
      <c r="AM412" s="26">
        <f t="shared" si="274"/>
        <v>-24.382078233347372</v>
      </c>
      <c r="AN412" s="26">
        <f t="shared" si="287"/>
        <v>-1.3864309465215228</v>
      </c>
      <c r="AO412" s="26">
        <f t="shared" si="288"/>
        <v>-31.518794992742951</v>
      </c>
      <c r="AP412" s="26">
        <f t="shared" si="294"/>
        <v>-30.557094915085337</v>
      </c>
      <c r="AQ412" s="26">
        <f t="shared" si="295"/>
        <v>-55.920026240717391</v>
      </c>
      <c r="AR412" s="25">
        <f t="shared" si="289"/>
        <v>18.562359853877492</v>
      </c>
      <c r="AS412" s="25">
        <f t="shared" si="290"/>
        <v>-26.843517049310353</v>
      </c>
      <c r="AT412" s="56">
        <f t="shared" si="296"/>
        <v>-51.256058512072883</v>
      </c>
      <c r="AU412" s="57">
        <f t="shared" si="275"/>
        <v>-210.13123929563673</v>
      </c>
      <c r="AV412" s="26">
        <f t="shared" si="276"/>
        <v>6.2774606261795444E-6</v>
      </c>
      <c r="AW412" s="26">
        <f t="shared" si="277"/>
        <v>6.8884644772744044E-2</v>
      </c>
      <c r="AX412" s="27">
        <f t="shared" si="278"/>
        <v>-6.2774606258611592E-6</v>
      </c>
      <c r="AY412" s="26">
        <f t="shared" si="279"/>
        <v>-6.8884644772744044E-2</v>
      </c>
      <c r="AZ412" s="28">
        <f t="shared" si="280"/>
        <v>3.1838528531278817E-16</v>
      </c>
      <c r="BA412" s="29">
        <f t="shared" si="281"/>
        <v>0</v>
      </c>
      <c r="BB412" s="5">
        <f t="shared" si="297"/>
        <v>-59.88465242804476</v>
      </c>
      <c r="BC412" s="5">
        <f t="shared" si="298"/>
        <v>-295.06268179966457</v>
      </c>
      <c r="BD412" s="5">
        <f t="shared" si="282"/>
        <v>-115.06268179966457</v>
      </c>
      <c r="BE412" s="31"/>
      <c r="BF412" s="40">
        <f t="shared" si="283"/>
        <v>-60</v>
      </c>
      <c r="BG412" s="40">
        <f t="shared" si="284"/>
        <v>-295</v>
      </c>
      <c r="BH412" s="40">
        <f t="shared" si="285"/>
        <v>-115</v>
      </c>
      <c r="BL412" s="26">
        <f t="shared" si="291"/>
        <v>-0.37944903299410243</v>
      </c>
      <c r="BM412" s="26">
        <f t="shared" si="292"/>
        <v>-16.812822376390702</v>
      </c>
      <c r="BO412" s="238" t="str">
        <f t="shared" si="299"/>
        <v>1202264.43461753i</v>
      </c>
      <c r="BP412" s="238" t="str">
        <f t="shared" si="300"/>
        <v>0.144173720310147-0.358980455538158i</v>
      </c>
      <c r="BQ412" s="238">
        <f t="shared" si="301"/>
        <v>-8.2491448829777774</v>
      </c>
      <c r="BR412" s="238">
        <f t="shared" si="302"/>
        <v>-68.118620127637172</v>
      </c>
    </row>
    <row r="413" spans="22:70" x14ac:dyDescent="0.3">
      <c r="V413" s="24">
        <v>5.0900000000000398</v>
      </c>
      <c r="W413" s="32">
        <f t="shared" si="260"/>
        <v>1230268.7708124965</v>
      </c>
      <c r="X413" s="25">
        <f t="shared" si="293"/>
        <v>31.450501351730402</v>
      </c>
      <c r="Y413" s="26">
        <f t="shared" si="261"/>
        <v>-63.496769800842884</v>
      </c>
      <c r="Z413" s="26">
        <f t="shared" si="262"/>
        <v>-89.961692467851535</v>
      </c>
      <c r="AA413" s="26">
        <f t="shared" si="263"/>
        <v>11.213533966453802</v>
      </c>
      <c r="AB413" s="26">
        <f t="shared" si="264"/>
        <v>-74.038340247991783</v>
      </c>
      <c r="AC413" s="26">
        <f t="shared" si="265"/>
        <v>0.12381800462379094</v>
      </c>
      <c r="AD413" s="26">
        <f t="shared" si="266"/>
        <v>9.6513946341665058</v>
      </c>
      <c r="AE413" s="26">
        <f t="shared" si="267"/>
        <v>-20.70891647803489</v>
      </c>
      <c r="AF413" s="26">
        <f t="shared" si="268"/>
        <v>-154.3486380816768</v>
      </c>
      <c r="AG413" s="26">
        <f t="shared" si="286"/>
        <v>64.037843837695164</v>
      </c>
      <c r="AH413" s="26">
        <f t="shared" si="269"/>
        <v>-162.11459219563557</v>
      </c>
      <c r="AI413" s="26">
        <f t="shared" si="270"/>
        <v>-89.999999550848329</v>
      </c>
      <c r="AJ413" s="26">
        <f t="shared" si="271"/>
        <v>69.717501549156751</v>
      </c>
      <c r="AK413" s="26">
        <f t="shared" si="272"/>
        <v>89.981282512029864</v>
      </c>
      <c r="AL413" s="27">
        <f t="shared" si="273"/>
        <v>-0.84615884831572685</v>
      </c>
      <c r="AM413" s="26">
        <f t="shared" si="274"/>
        <v>-24.881889153374569</v>
      </c>
      <c r="AN413" s="26">
        <f t="shared" si="287"/>
        <v>-1.4420113097666754</v>
      </c>
      <c r="AO413" s="26">
        <f t="shared" si="288"/>
        <v>-32.109774669452364</v>
      </c>
      <c r="AP413" s="26">
        <f t="shared" si="294"/>
        <v>-30.647416966866054</v>
      </c>
      <c r="AQ413" s="26">
        <f t="shared" si="295"/>
        <v>-57.010380861645402</v>
      </c>
      <c r="AR413" s="25">
        <f t="shared" si="289"/>
        <v>18.562359853877492</v>
      </c>
      <c r="AS413" s="25">
        <f t="shared" si="290"/>
        <v>-26.843517049310353</v>
      </c>
      <c r="AT413" s="56">
        <f t="shared" si="296"/>
        <v>-51.35633344490094</v>
      </c>
      <c r="AU413" s="57">
        <f t="shared" si="275"/>
        <v>-211.35901894332221</v>
      </c>
      <c r="AV413" s="26">
        <f t="shared" si="276"/>
        <v>6.5733080065014137E-6</v>
      </c>
      <c r="AW413" s="26">
        <f t="shared" si="277"/>
        <v>7.0489172671091241E-2</v>
      </c>
      <c r="AX413" s="27">
        <f t="shared" si="278"/>
        <v>-6.5733080060843847E-6</v>
      </c>
      <c r="AY413" s="26">
        <f t="shared" si="279"/>
        <v>-7.0489172671091241E-2</v>
      </c>
      <c r="AZ413" s="28">
        <f t="shared" si="280"/>
        <v>4.1702904828412948E-16</v>
      </c>
      <c r="BA413" s="29">
        <f t="shared" si="281"/>
        <v>0</v>
      </c>
      <c r="BB413" s="5">
        <f t="shared" si="297"/>
        <v>-60.172708105443661</v>
      </c>
      <c r="BC413" s="5">
        <f t="shared" si="298"/>
        <v>-297.1466370084762</v>
      </c>
      <c r="BD413" s="5">
        <f t="shared" si="282"/>
        <v>-117.1466370084762</v>
      </c>
      <c r="BE413" s="31"/>
      <c r="BF413" s="40">
        <f t="shared" si="283"/>
        <v>-60</v>
      </c>
      <c r="BG413" s="40">
        <f t="shared" si="284"/>
        <v>-297</v>
      </c>
      <c r="BH413" s="40">
        <f t="shared" si="285"/>
        <v>-117</v>
      </c>
      <c r="BL413" s="26">
        <f t="shared" si="291"/>
        <v>-0.39653928217057532</v>
      </c>
      <c r="BM413" s="26">
        <f t="shared" si="292"/>
        <v>-17.181622754859507</v>
      </c>
      <c r="BO413" s="238" t="str">
        <f t="shared" si="299"/>
        <v>1230268.7708125i</v>
      </c>
      <c r="BP413" s="238" t="str">
        <f t="shared" si="300"/>
        <v>0.138368899378624-0.353184596855606i</v>
      </c>
      <c r="BQ413" s="238">
        <f t="shared" si="301"/>
        <v>-8.4198353783721505</v>
      </c>
      <c r="BR413" s="238">
        <f t="shared" si="302"/>
        <v>-68.605995310294446</v>
      </c>
    </row>
    <row r="414" spans="22:70" x14ac:dyDescent="0.3">
      <c r="V414" s="24">
        <v>5.1000000000000396</v>
      </c>
      <c r="W414" s="30">
        <f t="shared" si="260"/>
        <v>1258925.4117942825</v>
      </c>
      <c r="X414" s="25">
        <f t="shared" si="293"/>
        <v>31.450501351730402</v>
      </c>
      <c r="Y414" s="26">
        <f t="shared" si="261"/>
        <v>-63.69676971346702</v>
      </c>
      <c r="Z414" s="26">
        <f t="shared" si="262"/>
        <v>-89.962564453490515</v>
      </c>
      <c r="AA414" s="26">
        <f t="shared" si="263"/>
        <v>11.398727374980282</v>
      </c>
      <c r="AB414" s="26">
        <f t="shared" si="264"/>
        <v>-74.383753536258965</v>
      </c>
      <c r="AC414" s="26">
        <f t="shared" si="265"/>
        <v>0.12956716177019617</v>
      </c>
      <c r="AD414" s="26">
        <f t="shared" si="266"/>
        <v>9.8718305101432318</v>
      </c>
      <c r="AE414" s="26">
        <f t="shared" si="267"/>
        <v>-20.717973824986139</v>
      </c>
      <c r="AF414" s="26">
        <f t="shared" si="268"/>
        <v>-154.47448747960624</v>
      </c>
      <c r="AG414" s="26">
        <f t="shared" si="286"/>
        <v>64.037843837695164</v>
      </c>
      <c r="AH414" s="26">
        <f t="shared" si="269"/>
        <v>-162.31459219563556</v>
      </c>
      <c r="AI414" s="26">
        <f t="shared" si="270"/>
        <v>-89.999999561072272</v>
      </c>
      <c r="AJ414" s="26">
        <f t="shared" si="271"/>
        <v>69.91750152829654</v>
      </c>
      <c r="AK414" s="26">
        <f t="shared" si="272"/>
        <v>89.981708574043509</v>
      </c>
      <c r="AL414" s="27">
        <f t="shared" si="273"/>
        <v>-0.88224240156843581</v>
      </c>
      <c r="AM414" s="26">
        <f t="shared" si="274"/>
        <v>-25.389188900455469</v>
      </c>
      <c r="AN414" s="26">
        <f t="shared" si="287"/>
        <v>-1.4994586325432842</v>
      </c>
      <c r="AO414" s="26">
        <f t="shared" si="288"/>
        <v>-32.706701799199941</v>
      </c>
      <c r="AP414" s="26">
        <f t="shared" si="294"/>
        <v>-30.740947863755572</v>
      </c>
      <c r="AQ414" s="26">
        <f t="shared" si="295"/>
        <v>-58.114181686684176</v>
      </c>
      <c r="AR414" s="25">
        <f t="shared" si="289"/>
        <v>18.562359853877492</v>
      </c>
      <c r="AS414" s="25">
        <f t="shared" si="290"/>
        <v>-26.843517049310353</v>
      </c>
      <c r="AT414" s="56">
        <f t="shared" si="296"/>
        <v>-51.458921688741711</v>
      </c>
      <c r="AU414" s="57">
        <f t="shared" si="275"/>
        <v>-212.5886691662904</v>
      </c>
      <c r="AV414" s="26">
        <f t="shared" si="276"/>
        <v>6.8830982236037924E-6</v>
      </c>
      <c r="AW414" s="26">
        <f t="shared" si="277"/>
        <v>7.2131074710914581E-2</v>
      </c>
      <c r="AX414" s="27">
        <f t="shared" si="278"/>
        <v>-6.8830982238510786E-6</v>
      </c>
      <c r="AY414" s="26">
        <f t="shared" si="279"/>
        <v>-7.2131074710914581E-2</v>
      </c>
      <c r="AZ414" s="28">
        <f t="shared" si="280"/>
        <v>-2.4728618675320946E-16</v>
      </c>
      <c r="BA414" s="29">
        <f t="shared" si="281"/>
        <v>0</v>
      </c>
      <c r="BB414" s="5">
        <f t="shared" si="297"/>
        <v>-60.464947853572539</v>
      </c>
      <c r="BC414" s="5">
        <f t="shared" si="298"/>
        <v>-299.23242365027335</v>
      </c>
      <c r="BD414" s="5">
        <f t="shared" si="282"/>
        <v>-119.23242365027335</v>
      </c>
      <c r="BE414" s="41"/>
      <c r="BF414" s="40">
        <f t="shared" si="283"/>
        <v>-60</v>
      </c>
      <c r="BG414" s="40">
        <f t="shared" si="284"/>
        <v>-299</v>
      </c>
      <c r="BH414" s="40">
        <f t="shared" si="285"/>
        <v>-119</v>
      </c>
      <c r="BL414" s="26">
        <f t="shared" si="291"/>
        <v>-0.41436317913350706</v>
      </c>
      <c r="BM414" s="26">
        <f t="shared" si="292"/>
        <v>-17.557499767842778</v>
      </c>
      <c r="BO414" s="238" t="str">
        <f t="shared" si="299"/>
        <v>1258925.41179428i</v>
      </c>
      <c r="BP414" s="238" t="str">
        <f t="shared" si="300"/>
        <v>0.132751355676154-0.347391344956775i</v>
      </c>
      <c r="BQ414" s="238">
        <f t="shared" si="301"/>
        <v>-8.5916629856973223</v>
      </c>
      <c r="BR414" s="238">
        <f t="shared" si="302"/>
        <v>-69.086254716140147</v>
      </c>
    </row>
    <row r="415" spans="22:70" x14ac:dyDescent="0.3">
      <c r="V415" s="24">
        <v>5.1100000000000403</v>
      </c>
      <c r="W415" s="32">
        <f t="shared" si="260"/>
        <v>1288249.5516932542</v>
      </c>
      <c r="X415" s="25">
        <f t="shared" si="293"/>
        <v>31.450501351730402</v>
      </c>
      <c r="Y415" s="26">
        <f t="shared" si="261"/>
        <v>-63.896769630023741</v>
      </c>
      <c r="Z415" s="26">
        <f t="shared" si="262"/>
        <v>-89.9634165903298</v>
      </c>
      <c r="AA415" s="26">
        <f t="shared" si="263"/>
        <v>11.584539909623857</v>
      </c>
      <c r="AB415" s="26">
        <f t="shared" si="264"/>
        <v>-74.722432827623379</v>
      </c>
      <c r="AC415" s="26">
        <f t="shared" si="265"/>
        <v>0.1355791223031087</v>
      </c>
      <c r="AD415" s="26">
        <f t="shared" si="266"/>
        <v>10.097095795159504</v>
      </c>
      <c r="AE415" s="26">
        <f t="shared" si="267"/>
        <v>-20.726149246366372</v>
      </c>
      <c r="AF415" s="26">
        <f t="shared" si="268"/>
        <v>-154.58875362279369</v>
      </c>
      <c r="AG415" s="26">
        <f t="shared" si="286"/>
        <v>64.037843837695164</v>
      </c>
      <c r="AH415" s="26">
        <f t="shared" si="269"/>
        <v>-162.51459219563557</v>
      </c>
      <c r="AI415" s="26">
        <f t="shared" si="270"/>
        <v>-89.999999571063483</v>
      </c>
      <c r="AJ415" s="26">
        <f t="shared" si="271"/>
        <v>70.117501508375241</v>
      </c>
      <c r="AK415" s="26">
        <f t="shared" si="272"/>
        <v>89.982124937703631</v>
      </c>
      <c r="AL415" s="27">
        <f t="shared" si="273"/>
        <v>-0.9197079199626419</v>
      </c>
      <c r="AM415" s="26">
        <f t="shared" si="274"/>
        <v>-25.903928238686966</v>
      </c>
      <c r="AN415" s="26">
        <f t="shared" si="287"/>
        <v>-1.5588098529471179</v>
      </c>
      <c r="AO415" s="26">
        <f t="shared" si="288"/>
        <v>-33.309374531479058</v>
      </c>
      <c r="AP415" s="26">
        <f t="shared" si="294"/>
        <v>-30.837764622474925</v>
      </c>
      <c r="AQ415" s="26">
        <f t="shared" si="295"/>
        <v>-59.231177403525876</v>
      </c>
      <c r="AR415" s="25">
        <f t="shared" si="289"/>
        <v>18.562359853877492</v>
      </c>
      <c r="AS415" s="25">
        <f t="shared" si="290"/>
        <v>-26.843517049310353</v>
      </c>
      <c r="AT415" s="56">
        <f t="shared" si="296"/>
        <v>-51.563913868841297</v>
      </c>
      <c r="AU415" s="57">
        <f t="shared" si="275"/>
        <v>-213.81993102631958</v>
      </c>
      <c r="AV415" s="26">
        <f t="shared" si="276"/>
        <v>7.2074883816858859E-6</v>
      </c>
      <c r="AW415" s="26">
        <f t="shared" si="277"/>
        <v>7.381122143961634E-2</v>
      </c>
      <c r="AX415" s="27">
        <f t="shared" si="278"/>
        <v>-7.2074883816486537E-6</v>
      </c>
      <c r="AY415" s="26">
        <f t="shared" si="279"/>
        <v>-7.381122143961634E-2</v>
      </c>
      <c r="AZ415" s="28">
        <f t="shared" si="280"/>
        <v>3.7232180229510026E-17</v>
      </c>
      <c r="BA415" s="29">
        <f t="shared" si="281"/>
        <v>0</v>
      </c>
      <c r="BB415" s="5">
        <f t="shared" si="297"/>
        <v>-60.761453804530809</v>
      </c>
      <c r="BC415" s="5">
        <f t="shared" si="298"/>
        <v>-301.31987108070916</v>
      </c>
      <c r="BD415" s="5">
        <f t="shared" si="282"/>
        <v>-121.31987108070916</v>
      </c>
      <c r="BE415" s="31"/>
      <c r="BF415" s="40">
        <f t="shared" si="283"/>
        <v>-61</v>
      </c>
      <c r="BG415" s="40">
        <f t="shared" si="284"/>
        <v>-301</v>
      </c>
      <c r="BH415" s="40">
        <f t="shared" si="285"/>
        <v>-121</v>
      </c>
      <c r="BL415" s="26">
        <f t="shared" si="291"/>
        <v>-0.43294901722605572</v>
      </c>
      <c r="BM415" s="26">
        <f t="shared" si="292"/>
        <v>-17.940523249599991</v>
      </c>
      <c r="BO415" s="238" t="str">
        <f t="shared" si="299"/>
        <v>1288249.55169325i</v>
      </c>
      <c r="BP415" s="238" t="str">
        <f t="shared" si="300"/>
        <v>0.127317841869426-0.341606559031853i</v>
      </c>
      <c r="BQ415" s="238">
        <f t="shared" si="301"/>
        <v>-8.7645909184634565</v>
      </c>
      <c r="BR415" s="238">
        <f t="shared" si="302"/>
        <v>-69.559416804789549</v>
      </c>
    </row>
    <row r="416" spans="22:70" x14ac:dyDescent="0.3">
      <c r="V416" s="24">
        <v>5.1200000000000401</v>
      </c>
      <c r="W416" s="32">
        <f t="shared" si="260"/>
        <v>1318256.7385565301</v>
      </c>
      <c r="X416" s="25">
        <f t="shared" si="293"/>
        <v>31.450501351730402</v>
      </c>
      <c r="Y416" s="26">
        <f t="shared" si="261"/>
        <v>-64.09676955033602</v>
      </c>
      <c r="Z416" s="26">
        <f t="shared" si="262"/>
        <v>-89.964249330182156</v>
      </c>
      <c r="AA416" s="26">
        <f t="shared" si="263"/>
        <v>11.770947582453637</v>
      </c>
      <c r="AB416" s="26">
        <f t="shared" si="264"/>
        <v>-75.05446298686833</v>
      </c>
      <c r="AC416" s="26">
        <f t="shared" si="265"/>
        <v>0.14186551056014143</v>
      </c>
      <c r="AD416" s="26">
        <f t="shared" si="266"/>
        <v>10.327282057439419</v>
      </c>
      <c r="AE416" s="26">
        <f t="shared" si="267"/>
        <v>-20.73345510559184</v>
      </c>
      <c r="AF416" s="26">
        <f t="shared" si="268"/>
        <v>-154.69143025961105</v>
      </c>
      <c r="AG416" s="26">
        <f t="shared" si="286"/>
        <v>64.037843837695164</v>
      </c>
      <c r="AH416" s="26">
        <f t="shared" si="269"/>
        <v>-162.71459219563556</v>
      </c>
      <c r="AI416" s="26">
        <f t="shared" si="270"/>
        <v>-89.999999580827264</v>
      </c>
      <c r="AJ416" s="26">
        <f t="shared" si="271"/>
        <v>70.317501489350519</v>
      </c>
      <c r="AK416" s="26">
        <f t="shared" si="272"/>
        <v>89.982531823771566</v>
      </c>
      <c r="AL416" s="27">
        <f t="shared" si="273"/>
        <v>-0.9585957735836671</v>
      </c>
      <c r="AM416" s="26">
        <f t="shared" si="274"/>
        <v>-26.426047674417429</v>
      </c>
      <c r="AN416" s="26">
        <f t="shared" si="287"/>
        <v>-1.6201009385415308</v>
      </c>
      <c r="AO416" s="26">
        <f t="shared" si="288"/>
        <v>-33.917578955445123</v>
      </c>
      <c r="AP416" s="26">
        <f t="shared" si="294"/>
        <v>-30.937943580715075</v>
      </c>
      <c r="AQ416" s="26">
        <f t="shared" si="295"/>
        <v>-60.361094386918253</v>
      </c>
      <c r="AR416" s="25">
        <f t="shared" si="289"/>
        <v>18.562359853877492</v>
      </c>
      <c r="AS416" s="25">
        <f t="shared" si="290"/>
        <v>-26.843517049310353</v>
      </c>
      <c r="AT416" s="56">
        <f t="shared" si="296"/>
        <v>-51.671398686306915</v>
      </c>
      <c r="AU416" s="57">
        <f t="shared" si="275"/>
        <v>-215.05252464652932</v>
      </c>
      <c r="AV416" s="26">
        <f t="shared" si="276"/>
        <v>7.5471665473766648E-6</v>
      </c>
      <c r="AW416" s="26">
        <f t="shared" si="277"/>
        <v>7.5530503681666264E-2</v>
      </c>
      <c r="AX416" s="27">
        <f t="shared" si="278"/>
        <v>-7.5471665476803346E-6</v>
      </c>
      <c r="AY416" s="26">
        <f t="shared" si="279"/>
        <v>-7.5530503681666264E-2</v>
      </c>
      <c r="AZ416" s="28">
        <f t="shared" si="280"/>
        <v>-3.0366978192013921E-16</v>
      </c>
      <c r="BA416" s="29">
        <f t="shared" si="281"/>
        <v>0</v>
      </c>
      <c r="BB416" s="5">
        <f t="shared" si="297"/>
        <v>-61.062307647150327</v>
      </c>
      <c r="BC416" s="5">
        <f t="shared" si="298"/>
        <v>-303.40879172352192</v>
      </c>
      <c r="BD416" s="5">
        <f t="shared" si="282"/>
        <v>-123.40879172352192</v>
      </c>
      <c r="BE416" s="31"/>
      <c r="BF416" s="40">
        <f t="shared" si="283"/>
        <v>-61</v>
      </c>
      <c r="BG416" s="40">
        <f t="shared" si="284"/>
        <v>-303</v>
      </c>
      <c r="BH416" s="40">
        <f t="shared" si="285"/>
        <v>-123</v>
      </c>
      <c r="BL416" s="26">
        <f t="shared" si="291"/>
        <v>-0.45232590324134747</v>
      </c>
      <c r="BM416" s="26">
        <f t="shared" si="292"/>
        <v>-18.330759299164189</v>
      </c>
      <c r="BO416" s="238" t="str">
        <f t="shared" si="299"/>
        <v>1318256.73855653i</v>
      </c>
      <c r="BP416" s="238" t="str">
        <f t="shared" si="300"/>
        <v>0.122064942494689-0.335835797631069i</v>
      </c>
      <c r="BQ416" s="238">
        <f t="shared" si="301"/>
        <v>-8.9385830576020648</v>
      </c>
      <c r="BR416" s="238">
        <f t="shared" si="302"/>
        <v>-70.025507777828423</v>
      </c>
    </row>
    <row r="417" spans="22:70" x14ac:dyDescent="0.3">
      <c r="V417" s="24">
        <v>5.1300000000000399</v>
      </c>
      <c r="W417" s="30">
        <f t="shared" si="260"/>
        <v>1348962.8825917793</v>
      </c>
      <c r="X417" s="25">
        <f t="shared" si="293"/>
        <v>31.450501351730402</v>
      </c>
      <c r="Y417" s="26">
        <f t="shared" si="261"/>
        <v>-64.296769474234836</v>
      </c>
      <c r="Z417" s="26">
        <f t="shared" si="262"/>
        <v>-89.965063114575827</v>
      </c>
      <c r="AA417" s="26">
        <f t="shared" si="263"/>
        <v>11.95792717812691</v>
      </c>
      <c r="AB417" s="26">
        <f t="shared" si="264"/>
        <v>-75.3799308219605</v>
      </c>
      <c r="AC417" s="26">
        <f t="shared" si="265"/>
        <v>0.14843842881809591</v>
      </c>
      <c r="AD417" s="26">
        <f t="shared" si="266"/>
        <v>10.562481607776247</v>
      </c>
      <c r="AE417" s="26">
        <f t="shared" si="267"/>
        <v>-20.739902515559429</v>
      </c>
      <c r="AF417" s="26">
        <f t="shared" si="268"/>
        <v>-154.78251232876008</v>
      </c>
      <c r="AG417" s="26">
        <f t="shared" si="286"/>
        <v>64.037843837695164</v>
      </c>
      <c r="AH417" s="26">
        <f t="shared" si="269"/>
        <v>-162.91459219563558</v>
      </c>
      <c r="AI417" s="26">
        <f t="shared" si="270"/>
        <v>-89.999999590368802</v>
      </c>
      <c r="AJ417" s="26">
        <f t="shared" si="271"/>
        <v>70.517501471182058</v>
      </c>
      <c r="AK417" s="26">
        <f t="shared" si="272"/>
        <v>89.982929447983565</v>
      </c>
      <c r="AL417" s="27">
        <f t="shared" si="273"/>
        <v>-0.99894655322961223</v>
      </c>
      <c r="AM417" s="26">
        <f t="shared" si="274"/>
        <v>-26.955477127030054</v>
      </c>
      <c r="AN417" s="26">
        <f t="shared" si="287"/>
        <v>-1.6833667717085399</v>
      </c>
      <c r="AO417" s="26">
        <f t="shared" si="288"/>
        <v>-34.531089274448625</v>
      </c>
      <c r="AP417" s="26">
        <f t="shared" si="294"/>
        <v>-31.041560211696506</v>
      </c>
      <c r="AQ417" s="26">
        <f t="shared" si="295"/>
        <v>-61.503636543863919</v>
      </c>
      <c r="AR417" s="25">
        <f t="shared" si="289"/>
        <v>18.562359853877492</v>
      </c>
      <c r="AS417" s="25">
        <f t="shared" si="290"/>
        <v>-26.843517049310353</v>
      </c>
      <c r="AT417" s="56">
        <f t="shared" si="296"/>
        <v>-51.781462727255935</v>
      </c>
      <c r="AU417" s="57">
        <f t="shared" si="275"/>
        <v>-216.28614887262398</v>
      </c>
      <c r="AV417" s="26">
        <f t="shared" si="276"/>
        <v>7.9028532251369172E-6</v>
      </c>
      <c r="AW417" s="26">
        <f t="shared" si="277"/>
        <v>7.7289833010874789E-2</v>
      </c>
      <c r="AX417" s="27">
        <f t="shared" si="278"/>
        <v>-7.9028532255191848E-6</v>
      </c>
      <c r="AY417" s="26">
        <f t="shared" si="279"/>
        <v>-7.7289833010874789E-2</v>
      </c>
      <c r="AZ417" s="28">
        <f t="shared" si="280"/>
        <v>-3.8226766316176025E-16</v>
      </c>
      <c r="BA417" s="29">
        <f t="shared" si="281"/>
        <v>0</v>
      </c>
      <c r="BB417" s="5">
        <f t="shared" si="297"/>
        <v>-61.36759046692427</v>
      </c>
      <c r="BC417" s="5">
        <f t="shared" si="298"/>
        <v>-305.49898001976493</v>
      </c>
      <c r="BD417" s="5">
        <f t="shared" si="282"/>
        <v>-125.49898001976493</v>
      </c>
      <c r="BE417" s="41"/>
      <c r="BF417" s="40">
        <f t="shared" si="283"/>
        <v>-61</v>
      </c>
      <c r="BG417" s="40">
        <f t="shared" si="284"/>
        <v>-305</v>
      </c>
      <c r="BH417" s="40">
        <f t="shared" si="285"/>
        <v>-125</v>
      </c>
      <c r="BL417" s="26">
        <f t="shared" si="291"/>
        <v>-0.47252375667414581</v>
      </c>
      <c r="BM417" s="26">
        <f t="shared" si="292"/>
        <v>-18.728269955821613</v>
      </c>
      <c r="BO417" s="238" t="str">
        <f t="shared" si="299"/>
        <v>1348962.88259178i</v>
      </c>
      <c r="BP417" s="238" t="str">
        <f t="shared" si="300"/>
        <v>0.116989095150793-0.33008431985622i</v>
      </c>
      <c r="BQ417" s="238">
        <f t="shared" si="301"/>
        <v>-9.1136039829941939</v>
      </c>
      <c r="BR417" s="238">
        <f t="shared" si="302"/>
        <v>-70.484561191319344</v>
      </c>
    </row>
    <row r="418" spans="22:70" x14ac:dyDescent="0.3">
      <c r="V418" s="24">
        <v>5.1400000000000396</v>
      </c>
      <c r="W418" s="32">
        <f t="shared" si="260"/>
        <v>1380384.2646030132</v>
      </c>
      <c r="X418" s="25">
        <f t="shared" si="293"/>
        <v>31.450501351730402</v>
      </c>
      <c r="Y418" s="26">
        <f t="shared" si="261"/>
        <v>-64.496769401558765</v>
      </c>
      <c r="Z418" s="26">
        <f t="shared" si="262"/>
        <v>-89.965858374988798</v>
      </c>
      <c r="AA418" s="26">
        <f t="shared" si="263"/>
        <v>12.14545624210626</v>
      </c>
      <c r="AB418" s="26">
        <f t="shared" si="264"/>
        <v>-75.698924848207696</v>
      </c>
      <c r="AC418" s="26">
        <f t="shared" si="265"/>
        <v>0.15531047357484593</v>
      </c>
      <c r="AD418" s="26">
        <f t="shared" si="266"/>
        <v>10.802787429613598</v>
      </c>
      <c r="AE418" s="26">
        <f t="shared" si="267"/>
        <v>-20.745501334147257</v>
      </c>
      <c r="AF418" s="26">
        <f t="shared" si="268"/>
        <v>-154.86199579358288</v>
      </c>
      <c r="AG418" s="26">
        <f t="shared" si="286"/>
        <v>64.037843837695164</v>
      </c>
      <c r="AH418" s="26">
        <f t="shared" si="269"/>
        <v>-163.11459219563557</v>
      </c>
      <c r="AI418" s="26">
        <f t="shared" si="270"/>
        <v>-89.999999599693155</v>
      </c>
      <c r="AJ418" s="26">
        <f t="shared" si="271"/>
        <v>70.717501453831304</v>
      </c>
      <c r="AK418" s="26">
        <f t="shared" si="272"/>
        <v>89.983318021165061</v>
      </c>
      <c r="AL418" s="27">
        <f t="shared" si="273"/>
        <v>-1.0408009946974319</v>
      </c>
      <c r="AM418" s="26">
        <f t="shared" si="274"/>
        <v>-27.492135619924063</v>
      </c>
      <c r="AN418" s="26">
        <f t="shared" si="287"/>
        <v>-1.7486410350509898</v>
      </c>
      <c r="AO418" s="26">
        <f t="shared" si="288"/>
        <v>-35.149668035877049</v>
      </c>
      <c r="AP418" s="26">
        <f t="shared" si="294"/>
        <v>-31.148688933857521</v>
      </c>
      <c r="AQ418" s="26">
        <f t="shared" si="295"/>
        <v>-62.658485234329206</v>
      </c>
      <c r="AR418" s="25">
        <f t="shared" si="289"/>
        <v>18.562359853877492</v>
      </c>
      <c r="AS418" s="25">
        <f t="shared" si="290"/>
        <v>-26.843517049310353</v>
      </c>
      <c r="AT418" s="56">
        <f t="shared" si="296"/>
        <v>-51.894190268004778</v>
      </c>
      <c r="AU418" s="57">
        <f t="shared" si="275"/>
        <v>-217.52048102791207</v>
      </c>
      <c r="AV418" s="26">
        <f t="shared" si="276"/>
        <v>8.2753028693039361E-6</v>
      </c>
      <c r="AW418" s="26">
        <f t="shared" si="277"/>
        <v>7.9090142233661648E-2</v>
      </c>
      <c r="AX418" s="27">
        <f t="shared" si="278"/>
        <v>-8.2753028690873311E-6</v>
      </c>
      <c r="AY418" s="26">
        <f t="shared" si="279"/>
        <v>-7.9090142233661648E-2</v>
      </c>
      <c r="AZ418" s="28">
        <f t="shared" si="280"/>
        <v>2.1660495933776419E-16</v>
      </c>
      <c r="BA418" s="29">
        <f t="shared" si="281"/>
        <v>0</v>
      </c>
      <c r="BB418" s="5">
        <f t="shared" si="297"/>
        <v>-61.677382575404614</v>
      </c>
      <c r="BC418" s="5">
        <f t="shared" si="298"/>
        <v>-307.59021146233215</v>
      </c>
      <c r="BD418" s="5">
        <f t="shared" si="282"/>
        <v>-127.59021146233215</v>
      </c>
      <c r="BE418" s="31"/>
      <c r="BF418" s="40">
        <f t="shared" si="283"/>
        <v>-62</v>
      </c>
      <c r="BG418" s="40">
        <f t="shared" si="284"/>
        <v>-308</v>
      </c>
      <c r="BH418" s="40">
        <f t="shared" si="285"/>
        <v>-128</v>
      </c>
      <c r="BL418" s="26">
        <f t="shared" si="291"/>
        <v>-0.49357330651180698</v>
      </c>
      <c r="BM418" s="26">
        <f t="shared" si="292"/>
        <v>-19.133112863567764</v>
      </c>
      <c r="BO418" s="238" t="str">
        <f t="shared" si="299"/>
        <v>1380384.26460301i</v>
      </c>
      <c r="BP418" s="238" t="str">
        <f t="shared" si="300"/>
        <v>0.112086610775408-0.324357087830191i</v>
      </c>
      <c r="BQ418" s="238">
        <f t="shared" si="301"/>
        <v>-9.2896190008880328</v>
      </c>
      <c r="BR418" s="238">
        <f t="shared" si="302"/>
        <v>-70.936617570852349</v>
      </c>
    </row>
    <row r="419" spans="22:70" x14ac:dyDescent="0.3">
      <c r="V419" s="24">
        <v>5.1500000000000403</v>
      </c>
      <c r="W419" s="32">
        <f t="shared" si="260"/>
        <v>1412537.5446228881</v>
      </c>
      <c r="X419" s="25">
        <f t="shared" si="293"/>
        <v>31.450501351730402</v>
      </c>
      <c r="Y419" s="26">
        <f t="shared" si="261"/>
        <v>-64.696769332153664</v>
      </c>
      <c r="Z419" s="26">
        <f t="shared" si="262"/>
        <v>-89.966635533077394</v>
      </c>
      <c r="AA419" s="26">
        <f t="shared" si="263"/>
        <v>12.333513067845733</v>
      </c>
      <c r="AB419" s="26">
        <f t="shared" si="264"/>
        <v>-76.011535064395417</v>
      </c>
      <c r="AC419" s="26">
        <f t="shared" si="265"/>
        <v>0.16249475206600233</v>
      </c>
      <c r="AD419" s="26">
        <f t="shared" si="266"/>
        <v>11.048293102631462</v>
      </c>
      <c r="AE419" s="26">
        <f t="shared" si="267"/>
        <v>-20.750260160511527</v>
      </c>
      <c r="AF419" s="26">
        <f t="shared" si="268"/>
        <v>-154.92987749484132</v>
      </c>
      <c r="AG419" s="26">
        <f t="shared" si="286"/>
        <v>64.037843837695164</v>
      </c>
      <c r="AH419" s="26">
        <f t="shared" si="269"/>
        <v>-163.31459219563558</v>
      </c>
      <c r="AI419" s="26">
        <f t="shared" si="270"/>
        <v>-89.99999960880524</v>
      </c>
      <c r="AJ419" s="26">
        <f t="shared" si="271"/>
        <v>70.917501437261478</v>
      </c>
      <c r="AK419" s="26">
        <f t="shared" si="272"/>
        <v>89.983697749342568</v>
      </c>
      <c r="AL419" s="27">
        <f t="shared" si="273"/>
        <v>-1.0841998982267369</v>
      </c>
      <c r="AM419" s="26">
        <f t="shared" si="274"/>
        <v>-28.035930994771377</v>
      </c>
      <c r="AN419" s="26">
        <f t="shared" si="287"/>
        <v>-1.8159560975519107</v>
      </c>
      <c r="AO419" s="26">
        <f t="shared" si="288"/>
        <v>-35.773066417292078</v>
      </c>
      <c r="AP419" s="26">
        <f t="shared" si="294"/>
        <v>-31.259402916457589</v>
      </c>
      <c r="AQ419" s="26">
        <f t="shared" si="295"/>
        <v>-63.825299271526127</v>
      </c>
      <c r="AR419" s="25">
        <f t="shared" si="289"/>
        <v>18.562359853877492</v>
      </c>
      <c r="AS419" s="25">
        <f t="shared" si="290"/>
        <v>-26.843517049310353</v>
      </c>
      <c r="AT419" s="56">
        <f t="shared" si="296"/>
        <v>-52.009663076969119</v>
      </c>
      <c r="AU419" s="57">
        <f t="shared" si="275"/>
        <v>-218.75517676636744</v>
      </c>
      <c r="AV419" s="26">
        <f t="shared" si="276"/>
        <v>8.665305488709625E-6</v>
      </c>
      <c r="AW419" s="26">
        <f t="shared" si="277"/>
        <v>8.0932385883579122E-2</v>
      </c>
      <c r="AX419" s="27">
        <f t="shared" si="278"/>
        <v>-8.6653054882840079E-6</v>
      </c>
      <c r="AY419" s="26">
        <f t="shared" si="279"/>
        <v>-8.0932385883579122E-2</v>
      </c>
      <c r="AZ419" s="28">
        <f t="shared" si="280"/>
        <v>4.2561711533634083E-16</v>
      </c>
      <c r="BA419" s="29">
        <f t="shared" si="281"/>
        <v>0</v>
      </c>
      <c r="BB419" s="5">
        <f t="shared" si="297"/>
        <v>-61.991763329728116</v>
      </c>
      <c r="BC419" s="5">
        <f t="shared" si="298"/>
        <v>-309.68224172218896</v>
      </c>
      <c r="BD419" s="5">
        <f t="shared" si="282"/>
        <v>-129.68224172218896</v>
      </c>
      <c r="BE419" s="31"/>
      <c r="BF419" s="40">
        <f t="shared" si="283"/>
        <v>-62</v>
      </c>
      <c r="BG419" s="40">
        <f t="shared" si="284"/>
        <v>-310</v>
      </c>
      <c r="BH419" s="40">
        <f t="shared" si="285"/>
        <v>-130</v>
      </c>
      <c r="BL419" s="26">
        <f t="shared" si="291"/>
        <v>-0.51550608536392106</v>
      </c>
      <c r="BM419" s="26">
        <f t="shared" si="292"/>
        <v>-19.545340925085533</v>
      </c>
      <c r="BO419" s="238" t="str">
        <f t="shared" si="299"/>
        <v>1412537.54462289i</v>
      </c>
      <c r="BP419" s="238" t="str">
        <f t="shared" si="300"/>
        <v>0.107353692955921-0.31865877031831i</v>
      </c>
      <c r="BQ419" s="238">
        <f t="shared" si="301"/>
        <v>-9.4665941673950709</v>
      </c>
      <c r="BR419" s="238">
        <f t="shared" si="302"/>
        <v>-71.381724030736009</v>
      </c>
    </row>
    <row r="420" spans="22:70" x14ac:dyDescent="0.3">
      <c r="V420" s="24">
        <v>5.1600000000000401</v>
      </c>
      <c r="W420" s="30">
        <f t="shared" si="260"/>
        <v>1445439.7707460616</v>
      </c>
      <c r="X420" s="25">
        <f t="shared" si="293"/>
        <v>31.450501351730402</v>
      </c>
      <c r="Y420" s="26">
        <f t="shared" si="261"/>
        <v>-64.896769265872294</v>
      </c>
      <c r="Z420" s="26">
        <f t="shared" si="262"/>
        <v>-89.967395000900012</v>
      </c>
      <c r="AA420" s="26">
        <f t="shared" si="263"/>
        <v>12.522076683078925</v>
      </c>
      <c r="AB420" s="26">
        <f t="shared" si="264"/>
        <v>-76.317852740713619</v>
      </c>
      <c r="AC420" s="26">
        <f t="shared" si="265"/>
        <v>0.17000489898543178</v>
      </c>
      <c r="AD420" s="26">
        <f t="shared" si="266"/>
        <v>11.299092719485111</v>
      </c>
      <c r="AE420" s="26">
        <f t="shared" si="267"/>
        <v>-20.754186332077534</v>
      </c>
      <c r="AF420" s="26">
        <f t="shared" si="268"/>
        <v>-154.98615502212851</v>
      </c>
      <c r="AG420" s="26">
        <f t="shared" si="286"/>
        <v>64.037843837695164</v>
      </c>
      <c r="AH420" s="26">
        <f t="shared" si="269"/>
        <v>-163.51459219563554</v>
      </c>
      <c r="AI420" s="26">
        <f t="shared" si="270"/>
        <v>-89.999999617709932</v>
      </c>
      <c r="AJ420" s="26">
        <f t="shared" si="271"/>
        <v>71.117501421437396</v>
      </c>
      <c r="AK420" s="26">
        <f t="shared" si="272"/>
        <v>89.984068833852859</v>
      </c>
      <c r="AL420" s="27">
        <f t="shared" si="273"/>
        <v>-1.1291840432256097</v>
      </c>
      <c r="AM420" s="26">
        <f t="shared" si="274"/>
        <v>-28.586759652185677</v>
      </c>
      <c r="AN420" s="26">
        <f t="shared" si="287"/>
        <v>-1.8853429022257346</v>
      </c>
      <c r="AO420" s="26">
        <f t="shared" si="288"/>
        <v>-36.401024569407021</v>
      </c>
      <c r="AP420" s="26">
        <f t="shared" si="294"/>
        <v>-31.373773881954328</v>
      </c>
      <c r="AQ420" s="26">
        <f t="shared" si="295"/>
        <v>-65.003715005449777</v>
      </c>
      <c r="AR420" s="25">
        <f t="shared" si="289"/>
        <v>18.562359853877492</v>
      </c>
      <c r="AS420" s="25">
        <f t="shared" si="290"/>
        <v>-26.843517049310353</v>
      </c>
      <c r="AT420" s="56">
        <f t="shared" si="296"/>
        <v>-52.127960214031859</v>
      </c>
      <c r="AU420" s="57">
        <f t="shared" si="275"/>
        <v>-219.98987002757829</v>
      </c>
      <c r="AV420" s="26">
        <f t="shared" si="276"/>
        <v>9.0736883284426036E-6</v>
      </c>
      <c r="AW420" s="26">
        <f t="shared" si="277"/>
        <v>8.2817540727349592E-2</v>
      </c>
      <c r="AX420" s="27">
        <f t="shared" si="278"/>
        <v>-9.0736883288689915E-6</v>
      </c>
      <c r="AY420" s="26">
        <f t="shared" si="279"/>
        <v>-8.2817540727349592E-2</v>
      </c>
      <c r="AZ420" s="28">
        <f t="shared" si="280"/>
        <v>-4.2638791531834225E-16</v>
      </c>
      <c r="BA420" s="29">
        <f t="shared" si="281"/>
        <v>0</v>
      </c>
      <c r="BB420" s="5">
        <f t="shared" si="297"/>
        <v>-62.310810943017451</v>
      </c>
      <c r="BC420" s="5">
        <f t="shared" si="298"/>
        <v>-311.77480587224932</v>
      </c>
      <c r="BD420" s="5">
        <f t="shared" si="282"/>
        <v>-131.77480587224932</v>
      </c>
      <c r="BE420" s="41"/>
      <c r="BF420" s="40">
        <f t="shared" si="283"/>
        <v>-62</v>
      </c>
      <c r="BG420" s="40">
        <f t="shared" si="284"/>
        <v>-312</v>
      </c>
      <c r="BH420" s="40">
        <f t="shared" si="285"/>
        <v>-132</v>
      </c>
      <c r="BL420" s="26">
        <f t="shared" si="291"/>
        <v>-0.53835442072640838</v>
      </c>
      <c r="BM420" s="26">
        <f t="shared" si="292"/>
        <v>-19.965001945910892</v>
      </c>
      <c r="BO420" s="238" t="str">
        <f t="shared" si="299"/>
        <v>1445439.77074606i</v>
      </c>
      <c r="BP420" s="238" t="str">
        <f t="shared" si="300"/>
        <v>0.102786456239385-0.312993747378413i</v>
      </c>
      <c r="BQ420" s="238">
        <f t="shared" si="301"/>
        <v>-9.6444963082591872</v>
      </c>
      <c r="BR420" s="238">
        <f t="shared" si="302"/>
        <v>-71.819933898760112</v>
      </c>
    </row>
    <row r="421" spans="22:70" x14ac:dyDescent="0.3">
      <c r="V421" s="24">
        <v>5.1700000000000399</v>
      </c>
      <c r="W421" s="32">
        <f t="shared" si="260"/>
        <v>1479108.3881683447</v>
      </c>
      <c r="X421" s="25">
        <f t="shared" si="293"/>
        <v>31.450501351730402</v>
      </c>
      <c r="Y421" s="26">
        <f t="shared" si="261"/>
        <v>-65.09676920257408</v>
      </c>
      <c r="Z421" s="26">
        <f t="shared" si="262"/>
        <v>-89.968137181135461</v>
      </c>
      <c r="AA421" s="26">
        <f t="shared" si="263"/>
        <v>12.711126835334101</v>
      </c>
      <c r="AB421" s="26">
        <f t="shared" si="264"/>
        <v>-76.617970218246541</v>
      </c>
      <c r="AC421" s="26">
        <f t="shared" si="265"/>
        <v>0.17785509337455008</v>
      </c>
      <c r="AD421" s="26">
        <f t="shared" si="266"/>
        <v>11.555280795338119</v>
      </c>
      <c r="AE421" s="26">
        <f t="shared" si="267"/>
        <v>-20.757285922135029</v>
      </c>
      <c r="AF421" s="26">
        <f t="shared" si="268"/>
        <v>-155.03082660404388</v>
      </c>
      <c r="AG421" s="26">
        <f t="shared" si="286"/>
        <v>64.037843837695164</v>
      </c>
      <c r="AH421" s="26">
        <f t="shared" si="269"/>
        <v>-163.71459219563553</v>
      </c>
      <c r="AI421" s="26">
        <f t="shared" si="270"/>
        <v>-89.999999626411906</v>
      </c>
      <c r="AJ421" s="26">
        <f t="shared" si="271"/>
        <v>71.317501406325519</v>
      </c>
      <c r="AK421" s="26">
        <f t="shared" si="272"/>
        <v>89.98443147144971</v>
      </c>
      <c r="AL421" s="27">
        <f t="shared" si="273"/>
        <v>-1.1757940984496613</v>
      </c>
      <c r="AM421" s="26">
        <f t="shared" si="274"/>
        <v>-29.144506321975967</v>
      </c>
      <c r="AN421" s="26">
        <f t="shared" si="287"/>
        <v>-1.9568308560179559</v>
      </c>
      <c r="AO421" s="26">
        <f t="shared" si="288"/>
        <v>-37.033272015981225</v>
      </c>
      <c r="AP421" s="26">
        <f t="shared" si="294"/>
        <v>-31.491871906082466</v>
      </c>
      <c r="AQ421" s="26">
        <f t="shared" si="295"/>
        <v>-66.193346492919389</v>
      </c>
      <c r="AR421" s="25">
        <f t="shared" si="289"/>
        <v>18.562359853877492</v>
      </c>
      <c r="AS421" s="25">
        <f t="shared" si="290"/>
        <v>-26.843517049310353</v>
      </c>
      <c r="AT421" s="56">
        <f t="shared" si="296"/>
        <v>-52.249157828217491</v>
      </c>
      <c r="AU421" s="57">
        <f t="shared" si="275"/>
        <v>-221.22417309696328</v>
      </c>
      <c r="AV421" s="26">
        <f t="shared" si="276"/>
        <v>9.5013176171821644E-6</v>
      </c>
      <c r="AW421" s="26">
        <f t="shared" si="277"/>
        <v>8.4746606282689124E-2</v>
      </c>
      <c r="AX421" s="27">
        <f t="shared" si="278"/>
        <v>-9.5013176169583919E-6</v>
      </c>
      <c r="AY421" s="26">
        <f t="shared" si="279"/>
        <v>-8.4746606282689124E-2</v>
      </c>
      <c r="AZ421" s="28">
        <f t="shared" si="280"/>
        <v>2.2377255213743008E-16</v>
      </c>
      <c r="BA421" s="29">
        <f t="shared" si="281"/>
        <v>0</v>
      </c>
      <c r="BB421" s="5">
        <f t="shared" si="297"/>
        <v>-62.634602286494143</v>
      </c>
      <c r="BC421" s="5">
        <f t="shared" si="298"/>
        <v>-313.86761771434897</v>
      </c>
      <c r="BD421" s="5">
        <f t="shared" si="282"/>
        <v>-133.86761771434897</v>
      </c>
      <c r="BE421" s="31"/>
      <c r="BF421" s="40">
        <f t="shared" si="283"/>
        <v>-63</v>
      </c>
      <c r="BG421" s="40">
        <f t="shared" si="284"/>
        <v>-314</v>
      </c>
      <c r="BH421" s="40">
        <f t="shared" si="285"/>
        <v>-134</v>
      </c>
      <c r="BL421" s="26">
        <f t="shared" si="291"/>
        <v>-0.56215142317384492</v>
      </c>
      <c r="BM421" s="26">
        <f t="shared" si="292"/>
        <v>-20.392138269582507</v>
      </c>
      <c r="BO421" s="238" t="str">
        <f t="shared" si="299"/>
        <v>1479108.38816834i</v>
      </c>
      <c r="BP421" s="238" t="str">
        <f t="shared" si="300"/>
        <v>0.0983809434176179-0.307366115920236i</v>
      </c>
      <c r="BQ421" s="238">
        <f t="shared" si="301"/>
        <v>-9.8232930351028109</v>
      </c>
      <c r="BR421" s="238">
        <f t="shared" si="302"/>
        <v>-72.251306347803151</v>
      </c>
    </row>
    <row r="422" spans="22:70" x14ac:dyDescent="0.3">
      <c r="V422" s="24">
        <v>5.1800000000000397</v>
      </c>
      <c r="W422" s="32">
        <f t="shared" si="260"/>
        <v>1513561.2484363485</v>
      </c>
      <c r="X422" s="25">
        <f t="shared" si="293"/>
        <v>31.450501351730402</v>
      </c>
      <c r="Y422" s="26">
        <f t="shared" si="261"/>
        <v>-65.296769142124745</v>
      </c>
      <c r="Z422" s="26">
        <f t="shared" si="262"/>
        <v>-89.968862467296532</v>
      </c>
      <c r="AA422" s="26">
        <f t="shared" si="263"/>
        <v>12.900643976792171</v>
      </c>
      <c r="AB422" s="26">
        <f t="shared" si="264"/>
        <v>-76.911980719762155</v>
      </c>
      <c r="AC422" s="26">
        <f t="shared" si="265"/>
        <v>0.18606007564065577</v>
      </c>
      <c r="AD422" s="26">
        <f t="shared" si="266"/>
        <v>11.816952169822947</v>
      </c>
      <c r="AE422" s="26">
        <f t="shared" si="267"/>
        <v>-20.759563737961518</v>
      </c>
      <c r="AF422" s="26">
        <f t="shared" si="268"/>
        <v>-155.06389101723576</v>
      </c>
      <c r="AG422" s="26">
        <f t="shared" si="286"/>
        <v>64.037843837695164</v>
      </c>
      <c r="AH422" s="26">
        <f t="shared" si="269"/>
        <v>-163.91459219563555</v>
      </c>
      <c r="AI422" s="26">
        <f t="shared" si="270"/>
        <v>-89.999999634915824</v>
      </c>
      <c r="AJ422" s="26">
        <f t="shared" si="271"/>
        <v>71.517501391893802</v>
      </c>
      <c r="AK422" s="26">
        <f t="shared" si="272"/>
        <v>89.984785854408301</v>
      </c>
      <c r="AL422" s="27">
        <f t="shared" si="273"/>
        <v>-1.2240705278545063</v>
      </c>
      <c r="AM422" s="26">
        <f t="shared" si="274"/>
        <v>-29.70904386615646</v>
      </c>
      <c r="AN422" s="26">
        <f t="shared" si="287"/>
        <v>-2.0304477227235558</v>
      </c>
      <c r="AO422" s="26">
        <f t="shared" si="288"/>
        <v>-37.669528110209214</v>
      </c>
      <c r="AP422" s="26">
        <f t="shared" si="294"/>
        <v>-31.613765216624646</v>
      </c>
      <c r="AQ422" s="26">
        <f t="shared" si="295"/>
        <v>-67.3937857568732</v>
      </c>
      <c r="AR422" s="25">
        <f t="shared" si="289"/>
        <v>18.562359853877492</v>
      </c>
      <c r="AS422" s="25">
        <f t="shared" si="290"/>
        <v>-26.843517049310353</v>
      </c>
      <c r="AT422" s="56">
        <f t="shared" si="296"/>
        <v>-52.373328954586164</v>
      </c>
      <c r="AU422" s="57">
        <f t="shared" si="275"/>
        <v>-222.45767677410896</v>
      </c>
      <c r="AV422" s="26">
        <f t="shared" si="276"/>
        <v>9.9491004071050419E-6</v>
      </c>
      <c r="AW422" s="26">
        <f t="shared" si="277"/>
        <v>8.6720605348185223E-2</v>
      </c>
      <c r="AX422" s="27">
        <f t="shared" si="278"/>
        <v>-9.9491004067061351E-6</v>
      </c>
      <c r="AY422" s="26">
        <f t="shared" si="279"/>
        <v>-8.6720605348185223E-2</v>
      </c>
      <c r="AZ422" s="28">
        <f t="shared" si="280"/>
        <v>3.9890677837762373E-16</v>
      </c>
      <c r="BA422" s="29">
        <f t="shared" si="281"/>
        <v>0</v>
      </c>
      <c r="BB422" s="5">
        <f t="shared" si="297"/>
        <v>-62.963212684213424</v>
      </c>
      <c r="BC422" s="5">
        <f t="shared" si="298"/>
        <v>-315.96036921421847</v>
      </c>
      <c r="BD422" s="5">
        <f t="shared" si="282"/>
        <v>-135.96036921421847</v>
      </c>
      <c r="BE422" s="31"/>
      <c r="BF422" s="40">
        <f t="shared" si="283"/>
        <v>-63</v>
      </c>
      <c r="BG422" s="40">
        <f t="shared" si="284"/>
        <v>-316</v>
      </c>
      <c r="BH422" s="40">
        <f t="shared" si="285"/>
        <v>-136</v>
      </c>
      <c r="BL422" s="26">
        <f t="shared" si="291"/>
        <v>-0.58693097127306482</v>
      </c>
      <c r="BM422" s="26">
        <f t="shared" si="292"/>
        <v>-20.826786404707008</v>
      </c>
      <c r="BO422" s="238" t="str">
        <f t="shared" si="299"/>
        <v>1513561.24843635i</v>
      </c>
      <c r="BP422" s="238" t="str">
        <f t="shared" si="300"/>
        <v>0.0941331417743054-0.301779696059579i</v>
      </c>
      <c r="BQ422" s="238">
        <f t="shared" si="301"/>
        <v>-10.0029527583542</v>
      </c>
      <c r="BR422" s="238">
        <f t="shared" si="302"/>
        <v>-72.675906035402491</v>
      </c>
    </row>
    <row r="423" spans="22:70" x14ac:dyDescent="0.3">
      <c r="V423" s="24">
        <v>5.1900000000000404</v>
      </c>
      <c r="W423" s="30">
        <f t="shared" si="260"/>
        <v>1548816.6189126275</v>
      </c>
      <c r="X423" s="25">
        <f t="shared" si="293"/>
        <v>31.450501351730402</v>
      </c>
      <c r="Y423" s="26">
        <f t="shared" si="261"/>
        <v>-65.496769084396107</v>
      </c>
      <c r="Z423" s="26">
        <f t="shared" si="262"/>
        <v>-89.969571243938617</v>
      </c>
      <c r="AA423" s="26">
        <f t="shared" si="263"/>
        <v>13.090609248596451</v>
      </c>
      <c r="AB423" s="26">
        <f t="shared" si="264"/>
        <v>-77.199978171511546</v>
      </c>
      <c r="AC423" s="26">
        <f t="shared" si="265"/>
        <v>0.19463516465970165</v>
      </c>
      <c r="AD423" s="26">
        <f t="shared" si="266"/>
        <v>12.084201901059222</v>
      </c>
      <c r="AE423" s="26">
        <f t="shared" si="267"/>
        <v>-20.761023319409553</v>
      </c>
      <c r="AF423" s="26">
        <f t="shared" si="268"/>
        <v>-155.08534751439092</v>
      </c>
      <c r="AG423" s="26">
        <f t="shared" si="286"/>
        <v>64.037843837695164</v>
      </c>
      <c r="AH423" s="26">
        <f t="shared" si="269"/>
        <v>-164.11459219563557</v>
      </c>
      <c r="AI423" s="26">
        <f t="shared" si="270"/>
        <v>-89.999999643226147</v>
      </c>
      <c r="AJ423" s="26">
        <f t="shared" si="271"/>
        <v>71.717501378111621</v>
      </c>
      <c r="AK423" s="26">
        <f t="shared" si="272"/>
        <v>89.985132170627026</v>
      </c>
      <c r="AL423" s="27">
        <f t="shared" si="273"/>
        <v>-1.274053492393141</v>
      </c>
      <c r="AM423" s="26">
        <f t="shared" si="274"/>
        <v>-30.280233117857158</v>
      </c>
      <c r="AN423" s="26">
        <f t="shared" si="287"/>
        <v>-2.1062195197006477</v>
      </c>
      <c r="AO423" s="26">
        <f t="shared" si="288"/>
        <v>-38.309502546670949</v>
      </c>
      <c r="AP423" s="26">
        <f t="shared" si="294"/>
        <v>-31.73951999192257</v>
      </c>
      <c r="AQ423" s="26">
        <f t="shared" si="295"/>
        <v>-68.604603137127228</v>
      </c>
      <c r="AR423" s="25">
        <f t="shared" si="289"/>
        <v>18.562359853877492</v>
      </c>
      <c r="AS423" s="25">
        <f t="shared" si="290"/>
        <v>-26.843517049310353</v>
      </c>
      <c r="AT423" s="56">
        <f t="shared" si="296"/>
        <v>-52.500543311332123</v>
      </c>
      <c r="AU423" s="57">
        <f t="shared" si="275"/>
        <v>-223.68995065151813</v>
      </c>
      <c r="AV423" s="26">
        <f t="shared" si="276"/>
        <v>1.0417986502507374E-5</v>
      </c>
      <c r="AW423" s="26">
        <f t="shared" si="277"/>
        <v>8.8740584545515783E-2</v>
      </c>
      <c r="AX423" s="27">
        <f t="shared" si="278"/>
        <v>-1.0417986502241562E-5</v>
      </c>
      <c r="AY423" s="26">
        <f t="shared" si="279"/>
        <v>-8.8740584545515783E-2</v>
      </c>
      <c r="AZ423" s="28">
        <f t="shared" si="280"/>
        <v>2.6581249137555552E-16</v>
      </c>
      <c r="BA423" s="29">
        <f t="shared" si="281"/>
        <v>0</v>
      </c>
      <c r="BB423" s="5">
        <f t="shared" si="297"/>
        <v>-63.296715701408097</v>
      </c>
      <c r="BC423" s="5">
        <f t="shared" si="298"/>
        <v>-318.05273004879695</v>
      </c>
      <c r="BD423" s="5">
        <f t="shared" si="282"/>
        <v>-138.05273004879695</v>
      </c>
      <c r="BE423" s="41"/>
      <c r="BF423" s="40">
        <f t="shared" si="283"/>
        <v>-63</v>
      </c>
      <c r="BG423" s="40">
        <f t="shared" si="284"/>
        <v>-318</v>
      </c>
      <c r="BH423" s="40">
        <f t="shared" si="285"/>
        <v>-138</v>
      </c>
      <c r="BL423" s="26">
        <f t="shared" si="291"/>
        <v>-0.61272769301233154</v>
      </c>
      <c r="BM423" s="26">
        <f t="shared" si="292"/>
        <v>-21.268976645019315</v>
      </c>
      <c r="BO423" s="238" t="str">
        <f t="shared" si="299"/>
        <v>1548816.61891263i</v>
      </c>
      <c r="BP423" s="238" t="str">
        <f t="shared" si="300"/>
        <v>0.0900389982905594-0.296238038157944i</v>
      </c>
      <c r="BQ423" s="238">
        <f t="shared" si="301"/>
        <v>-10.183444697063644</v>
      </c>
      <c r="BR423" s="238">
        <f t="shared" si="302"/>
        <v>-73.093802752259521</v>
      </c>
    </row>
    <row r="424" spans="22:70" x14ac:dyDescent="0.3">
      <c r="V424" s="24">
        <v>5.2000000000000401</v>
      </c>
      <c r="W424" s="32">
        <f t="shared" si="260"/>
        <v>1584893.1924612629</v>
      </c>
      <c r="X424" s="25">
        <f t="shared" si="293"/>
        <v>31.450501351730402</v>
      </c>
      <c r="Y424" s="26">
        <f t="shared" si="261"/>
        <v>-65.696769029265667</v>
      </c>
      <c r="Z424" s="26">
        <f t="shared" si="262"/>
        <v>-89.970263886863606</v>
      </c>
      <c r="AA424" s="26">
        <f t="shared" si="263"/>
        <v>13.281004464714057</v>
      </c>
      <c r="AB424" s="26">
        <f t="shared" si="264"/>
        <v>-77.482057035722363</v>
      </c>
      <c r="AC424" s="26">
        <f t="shared" si="265"/>
        <v>0.20359627491365256</v>
      </c>
      <c r="AD424" s="26">
        <f t="shared" si="266"/>
        <v>12.357125151355</v>
      </c>
      <c r="AE424" s="26">
        <f t="shared" si="267"/>
        <v>-20.761666937907552</v>
      </c>
      <c r="AF424" s="26">
        <f t="shared" si="268"/>
        <v>-155.09519577123095</v>
      </c>
      <c r="AG424" s="26">
        <f t="shared" si="286"/>
        <v>64.037843837695164</v>
      </c>
      <c r="AH424" s="26">
        <f t="shared" si="269"/>
        <v>-164.31459219563556</v>
      </c>
      <c r="AI424" s="26">
        <f t="shared" si="270"/>
        <v>-89.999999651347309</v>
      </c>
      <c r="AJ424" s="26">
        <f t="shared" si="271"/>
        <v>71.917501364949729</v>
      </c>
      <c r="AK424" s="26">
        <f t="shared" si="272"/>
        <v>89.985470603727236</v>
      </c>
      <c r="AL424" s="27">
        <f t="shared" si="273"/>
        <v>-1.3257827480816604</v>
      </c>
      <c r="AM424" s="26">
        <f t="shared" si="274"/>
        <v>-30.857922759208261</v>
      </c>
      <c r="AN424" s="26">
        <f t="shared" si="287"/>
        <v>-2.1841704191522275</v>
      </c>
      <c r="AO424" s="26">
        <f t="shared" si="288"/>
        <v>-38.952895927377824</v>
      </c>
      <c r="AP424" s="26">
        <f t="shared" si="294"/>
        <v>-31.869200160224551</v>
      </c>
      <c r="AQ424" s="26">
        <f t="shared" si="295"/>
        <v>-69.825347734206161</v>
      </c>
      <c r="AR424" s="25">
        <f t="shared" si="289"/>
        <v>18.562359853877492</v>
      </c>
      <c r="AS424" s="25">
        <f t="shared" si="290"/>
        <v>-26.843517049310353</v>
      </c>
      <c r="AT424" s="56">
        <f t="shared" si="296"/>
        <v>-52.6308670981321</v>
      </c>
      <c r="AU424" s="57">
        <f t="shared" si="275"/>
        <v>-224.92054350543711</v>
      </c>
      <c r="AV424" s="26">
        <f t="shared" si="276"/>
        <v>1.0908970463641066E-5</v>
      </c>
      <c r="AW424" s="26">
        <f t="shared" si="277"/>
        <v>9.080761487429137E-2</v>
      </c>
      <c r="AX424" s="27">
        <f t="shared" si="278"/>
        <v>-1.0908970463506661E-5</v>
      </c>
      <c r="AY424" s="26">
        <f t="shared" si="279"/>
        <v>-9.080761487429137E-2</v>
      </c>
      <c r="AZ424" s="28">
        <f t="shared" si="280"/>
        <v>1.3440549400441787E-16</v>
      </c>
      <c r="BA424" s="29">
        <f t="shared" si="281"/>
        <v>0</v>
      </c>
      <c r="BB424" s="5">
        <f t="shared" si="297"/>
        <v>-63.635182927492039</v>
      </c>
      <c r="BC424" s="5">
        <f t="shared" si="298"/>
        <v>-320.14434726961781</v>
      </c>
      <c r="BD424" s="5">
        <f t="shared" si="282"/>
        <v>-140.14434726961781</v>
      </c>
      <c r="BE424" s="31"/>
      <c r="BF424" s="40">
        <f t="shared" si="283"/>
        <v>-64</v>
      </c>
      <c r="BG424" s="40">
        <f t="shared" si="284"/>
        <v>-320</v>
      </c>
      <c r="BH424" s="40">
        <f t="shared" si="285"/>
        <v>-140</v>
      </c>
      <c r="BL424" s="26">
        <f t="shared" si="291"/>
        <v>-0.6395769435434715</v>
      </c>
      <c r="BM424" s="26">
        <f t="shared" si="292"/>
        <v>-21.718732683666698</v>
      </c>
      <c r="BO424" s="238" t="str">
        <f t="shared" si="299"/>
        <v>1584893.19246126i</v>
      </c>
      <c r="BP424" s="238" t="str">
        <f t="shared" si="300"/>
        <v>0.0860944338139299-0.290744430444168i</v>
      </c>
      <c r="BQ424" s="238">
        <f t="shared" si="301"/>
        <v>-10.364738885816466</v>
      </c>
      <c r="BR424" s="238">
        <f t="shared" si="302"/>
        <v>-73.505071080513986</v>
      </c>
    </row>
    <row r="425" spans="22:70" x14ac:dyDescent="0.3">
      <c r="V425" s="24">
        <v>5.2100000000000497</v>
      </c>
      <c r="W425" s="32">
        <f t="shared" ref="W425:W488" si="303">10*10^V425</f>
        <v>1621810.0973591171</v>
      </c>
      <c r="X425" s="25">
        <f t="shared" si="293"/>
        <v>31.450501351730402</v>
      </c>
      <c r="Y425" s="26">
        <f t="shared" ref="Y425:Y488" si="304">20*LOG(1/SQRT((W425/fp)^2+1))</f>
        <v>-65.896768976616684</v>
      </c>
      <c r="Z425" s="26">
        <f t="shared" ref="Z425:Z488" si="305">-180/PI()*ATAN(W425/fp)</f>
        <v>-89.970940763319135</v>
      </c>
      <c r="AA425" s="26">
        <f t="shared" ref="AA425:AA488" si="306">20*LOG(SQRT((W425/fzRHP)^2+1))</f>
        <v>13.471812095442228</v>
      </c>
      <c r="AB425" s="26">
        <f t="shared" ref="AB425:AB488" si="307">-180/PI()*ATAN(W425/fzRHP)</f>
        <v>-77.758312153453318</v>
      </c>
      <c r="AC425" s="26">
        <f t="shared" ref="AC425:AC488" si="308">20*LOG(SQRT((W425/fzESR)^2+1))</f>
        <v>0.21295993360701221</v>
      </c>
      <c r="AD425" s="26">
        <f t="shared" ref="AD425:AD488" si="309">180/PI()*ATAN(W425/fzESR)</f>
        <v>12.635817064216258</v>
      </c>
      <c r="AE425" s="26">
        <f t="shared" ref="AE425:AE488" si="310">X425+Y425+AA425+AC425</f>
        <v>-20.76149559583704</v>
      </c>
      <c r="AF425" s="26">
        <f t="shared" ref="AF425:AF488" si="311">Z425+AB425+AD425</f>
        <v>-155.09343585255618</v>
      </c>
      <c r="AG425" s="26">
        <f t="shared" si="286"/>
        <v>64.037843837695164</v>
      </c>
      <c r="AH425" s="26">
        <f t="shared" ref="AH425:AH488" si="312">20*LOG(1/SQRT((W425/fp_comp1)^2+1))</f>
        <v>-164.51459219563574</v>
      </c>
      <c r="AI425" s="26">
        <f t="shared" ref="AI425:AI488" si="313">-180/PI()*ATAN(W425/fp_comp1)</f>
        <v>-89.999999659283617</v>
      </c>
      <c r="AJ425" s="26">
        <f t="shared" ref="AJ425:AJ488" si="314">20*LOG(SQRT((W425/fz_comp)^2+1))</f>
        <v>72.117501352380401</v>
      </c>
      <c r="AK425" s="26">
        <f t="shared" ref="AK425:AK488" si="315">180/PI()*ATAN(W425/fz_comp)</f>
        <v>89.985801333150533</v>
      </c>
      <c r="AL425" s="27">
        <f t="shared" ref="AL425:AL488" si="316">20*LOG(1/SQRT((W425/fp_comp2)^2+1))</f>
        <v>-1.3792975407100898</v>
      </c>
      <c r="AM425" s="26">
        <f t="shared" ref="AM425:AM488" si="317">-180/PI()*ATAN(W425/fp_comp2)</f>
        <v>-31.441949241168263</v>
      </c>
      <c r="AN425" s="26">
        <f t="shared" si="287"/>
        <v>-2.2643226547368149</v>
      </c>
      <c r="AO425" s="26">
        <f t="shared" si="288"/>
        <v>-39.599400379918897</v>
      </c>
      <c r="AP425" s="26">
        <f t="shared" si="294"/>
        <v>-32.002867201007085</v>
      </c>
      <c r="AQ425" s="26">
        <f t="shared" si="295"/>
        <v>-71.055547947220248</v>
      </c>
      <c r="AR425" s="25">
        <f t="shared" si="289"/>
        <v>18.562359853877492</v>
      </c>
      <c r="AS425" s="25">
        <f t="shared" si="290"/>
        <v>-26.843517049310353</v>
      </c>
      <c r="AT425" s="56">
        <f t="shared" si="296"/>
        <v>-52.764362796844125</v>
      </c>
      <c r="AU425" s="57">
        <f t="shared" ref="AU425:AU488" si="318">AF425+AQ425</f>
        <v>-226.14898379977643</v>
      </c>
      <c r="AV425" s="26">
        <f t="shared" ref="AV425:AV488" si="319">20*LOG(SQRT((W425/fz_ff)^2+1))</f>
        <v>1.1423093724337289E-5</v>
      </c>
      <c r="AW425" s="26">
        <f t="shared" ref="AW425:AW488" si="320">180/PI()*ATAN(W425/fz_ff)</f>
        <v>9.2922792279820268E-2</v>
      </c>
      <c r="AX425" s="27">
        <f t="shared" ref="AX425:AX488" si="321">20*LOG(1/SQRT((W425/fp_ff)^2+1))</f>
        <v>-1.1423093723958825E-5</v>
      </c>
      <c r="AY425" s="26">
        <f t="shared" ref="AY425:AY488" si="322">-180/PI()*ATAN(W425/fp_ff)</f>
        <v>-9.2922792279820268E-2</v>
      </c>
      <c r="AZ425" s="28">
        <f t="shared" ref="AZ425:AZ488" si="323">AV425+AX425</f>
        <v>3.7846448522858844E-16</v>
      </c>
      <c r="BA425" s="29">
        <f t="shared" ref="BA425:BA488" si="324">AW425+AY425</f>
        <v>0</v>
      </c>
      <c r="BB425" s="5">
        <f t="shared" si="297"/>
        <v>-63.978683754831941</v>
      </c>
      <c r="BC425" s="5">
        <f t="shared" si="298"/>
        <v>-322.23484508536984</v>
      </c>
      <c r="BD425" s="5">
        <f t="shared" ref="BD425:BD488" si="325">BC425+180</f>
        <v>-142.23484508536984</v>
      </c>
      <c r="BE425" s="31"/>
      <c r="BF425" s="40">
        <f t="shared" ref="BF425:BF488" si="326">ROUND(BB425,0)</f>
        <v>-64</v>
      </c>
      <c r="BG425" s="40">
        <f t="shared" ref="BG425:BG488" si="327">ROUND(BC425,0)</f>
        <v>-322</v>
      </c>
      <c r="BH425" s="40">
        <f t="shared" ref="BH425:BH488" si="328">ROUND(BD425,0)</f>
        <v>-142</v>
      </c>
      <c r="BL425" s="26">
        <f t="shared" si="291"/>
        <v>-0.66751477903969736</v>
      </c>
      <c r="BM425" s="26">
        <f t="shared" si="292"/>
        <v>-22.176071223105353</v>
      </c>
      <c r="BO425" s="238" t="str">
        <f t="shared" si="299"/>
        <v>1621810.09735912i</v>
      </c>
      <c r="BP425" s="238" t="str">
        <f t="shared" si="300"/>
        <v>0.082295356203419-0.285301907120793i</v>
      </c>
      <c r="BQ425" s="238">
        <f t="shared" si="301"/>
        <v>-10.546806178948117</v>
      </c>
      <c r="BR425" s="238">
        <f t="shared" si="302"/>
        <v>-73.909790062488057</v>
      </c>
    </row>
    <row r="426" spans="22:70" x14ac:dyDescent="0.3">
      <c r="V426" s="24">
        <v>5.2200000000000504</v>
      </c>
      <c r="W426" s="30">
        <f t="shared" si="303"/>
        <v>1659586.9074377548</v>
      </c>
      <c r="X426" s="25">
        <f t="shared" si="293"/>
        <v>31.450501351730402</v>
      </c>
      <c r="Y426" s="26">
        <f t="shared" si="304"/>
        <v>-66.096768926337134</v>
      </c>
      <c r="Z426" s="26">
        <f t="shared" si="305"/>
        <v>-89.971602232193305</v>
      </c>
      <c r="AA426" s="26">
        <f t="shared" si="306"/>
        <v>13.663015250643449</v>
      </c>
      <c r="AB426" s="26">
        <f t="shared" si="307"/>
        <v>-78.028838597458773</v>
      </c>
      <c r="AC426" s="26">
        <f t="shared" si="308"/>
        <v>0.22274329770109308</v>
      </c>
      <c r="AD426" s="26">
        <f t="shared" si="309"/>
        <v>12.920372632287977</v>
      </c>
      <c r="AE426" s="26">
        <f t="shared" si="310"/>
        <v>-20.760509026262191</v>
      </c>
      <c r="AF426" s="26">
        <f t="shared" si="311"/>
        <v>-155.08006819736408</v>
      </c>
      <c r="AG426" s="26">
        <f t="shared" si="286"/>
        <v>64.037843837695164</v>
      </c>
      <c r="AH426" s="26">
        <f t="shared" si="312"/>
        <v>-164.71459219563576</v>
      </c>
      <c r="AI426" s="26">
        <f t="shared" si="313"/>
        <v>-89.999999667039276</v>
      </c>
      <c r="AJ426" s="26">
        <f t="shared" si="314"/>
        <v>72.317501340376637</v>
      </c>
      <c r="AK426" s="26">
        <f t="shared" si="315"/>
        <v>89.986124534253975</v>
      </c>
      <c r="AL426" s="27">
        <f t="shared" si="316"/>
        <v>-1.4346364976274437</v>
      </c>
      <c r="AM426" s="26">
        <f t="shared" si="317"/>
        <v>-32.032136748111732</v>
      </c>
      <c r="AN426" s="26">
        <f t="shared" si="287"/>
        <v>-2.346696434246069</v>
      </c>
      <c r="AO426" s="26">
        <f t="shared" si="288"/>
        <v>-40.248700225174503</v>
      </c>
      <c r="AP426" s="26">
        <f t="shared" si="294"/>
        <v>-32.140579949437473</v>
      </c>
      <c r="AQ426" s="26">
        <f t="shared" si="295"/>
        <v>-72.294712106071529</v>
      </c>
      <c r="AR426" s="25">
        <f t="shared" si="289"/>
        <v>18.562359853877492</v>
      </c>
      <c r="AS426" s="25">
        <f t="shared" si="290"/>
        <v>-26.843517049310353</v>
      </c>
      <c r="AT426" s="56">
        <f t="shared" si="296"/>
        <v>-52.901088975699665</v>
      </c>
      <c r="AU426" s="57">
        <f t="shared" si="318"/>
        <v>-227.37478030343561</v>
      </c>
      <c r="AV426" s="26">
        <f t="shared" si="319"/>
        <v>1.1961446806058887E-5</v>
      </c>
      <c r="AW426" s="26">
        <f t="shared" si="320"/>
        <v>9.5087238234082258E-2</v>
      </c>
      <c r="AX426" s="27">
        <f t="shared" si="321"/>
        <v>-1.1961446805674483E-5</v>
      </c>
      <c r="AY426" s="26">
        <f t="shared" si="322"/>
        <v>-9.5087238234082258E-2</v>
      </c>
      <c r="AZ426" s="28">
        <f t="shared" si="323"/>
        <v>3.844038802547356E-16</v>
      </c>
      <c r="BA426" s="29">
        <f t="shared" si="324"/>
        <v>0</v>
      </c>
      <c r="BB426" s="5">
        <f t="shared" si="297"/>
        <v>-64.327285154440986</v>
      </c>
      <c r="BC426" s="5">
        <f t="shared" si="298"/>
        <v>-324.32382476606625</v>
      </c>
      <c r="BD426" s="5">
        <f t="shared" si="325"/>
        <v>-144.32382476606625</v>
      </c>
      <c r="BE426" s="41"/>
      <c r="BF426" s="40">
        <f t="shared" si="326"/>
        <v>-64</v>
      </c>
      <c r="BG426" s="40">
        <f t="shared" si="327"/>
        <v>-324</v>
      </c>
      <c r="BH426" s="40">
        <f t="shared" si="328"/>
        <v>-144</v>
      </c>
      <c r="BL426" s="26">
        <f t="shared" si="291"/>
        <v>-0.69657792647935191</v>
      </c>
      <c r="BM426" s="26">
        <f t="shared" si="292"/>
        <v>-22.6410015821562</v>
      </c>
      <c r="BO426" s="238" t="str">
        <f t="shared" si="299"/>
        <v>1659586.90743775i</v>
      </c>
      <c r="BP426" s="238" t="str">
        <f t="shared" si="300"/>
        <v>0.0786376724695996-0.279913256864378i</v>
      </c>
      <c r="BQ426" s="238">
        <f t="shared" si="301"/>
        <v>-10.729618252261977</v>
      </c>
      <c r="BR426" s="238">
        <f t="shared" si="302"/>
        <v>-74.308042880474432</v>
      </c>
    </row>
    <row r="427" spans="22:70" x14ac:dyDescent="0.3">
      <c r="V427" s="24">
        <v>5.2300000000000502</v>
      </c>
      <c r="W427" s="32">
        <f t="shared" si="303"/>
        <v>1698243.652461943</v>
      </c>
      <c r="X427" s="25">
        <f t="shared" si="293"/>
        <v>31.450501351730402</v>
      </c>
      <c r="Y427" s="26">
        <f t="shared" si="304"/>
        <v>-66.296768878320535</v>
      </c>
      <c r="Z427" s="26">
        <f t="shared" si="305"/>
        <v>-89.972248644204967</v>
      </c>
      <c r="AA427" s="26">
        <f t="shared" si="306"/>
        <v>13.854597662790301</v>
      </c>
      <c r="AB427" s="26">
        <f t="shared" si="307"/>
        <v>-78.293731534706794</v>
      </c>
      <c r="AC427" s="26">
        <f t="shared" si="308"/>
        <v>0.23296417079856913</v>
      </c>
      <c r="AD427" s="26">
        <f t="shared" si="309"/>
        <v>13.210886555859343</v>
      </c>
      <c r="AE427" s="26">
        <f t="shared" si="310"/>
        <v>-20.758705693001261</v>
      </c>
      <c r="AF427" s="26">
        <f t="shared" si="311"/>
        <v>-155.05509362305244</v>
      </c>
      <c r="AG427" s="26">
        <f t="shared" si="286"/>
        <v>64.037843837695164</v>
      </c>
      <c r="AH427" s="26">
        <f t="shared" si="312"/>
        <v>-164.91459219563578</v>
      </c>
      <c r="AI427" s="26">
        <f t="shared" si="313"/>
        <v>-89.99999967461838</v>
      </c>
      <c r="AJ427" s="26">
        <f t="shared" si="314"/>
        <v>72.517501328913113</v>
      </c>
      <c r="AK427" s="26">
        <f t="shared" si="315"/>
        <v>89.986440378402946</v>
      </c>
      <c r="AL427" s="27">
        <f t="shared" si="316"/>
        <v>-1.49183751708363</v>
      </c>
      <c r="AM427" s="26">
        <f t="shared" si="317"/>
        <v>-32.628297209815472</v>
      </c>
      <c r="AN427" s="26">
        <f t="shared" si="287"/>
        <v>-2.4313098590574951</v>
      </c>
      <c r="AO427" s="26">
        <f t="shared" si="288"/>
        <v>-40.900472691557795</v>
      </c>
      <c r="AP427" s="26">
        <f t="shared" si="294"/>
        <v>-32.282394405168624</v>
      </c>
      <c r="AQ427" s="26">
        <f t="shared" si="295"/>
        <v>-73.5423291975887</v>
      </c>
      <c r="AR427" s="25">
        <f t="shared" si="289"/>
        <v>18.562359853877492</v>
      </c>
      <c r="AS427" s="25">
        <f t="shared" si="290"/>
        <v>-26.843517049310353</v>
      </c>
      <c r="AT427" s="56">
        <f t="shared" si="296"/>
        <v>-53.041100098169885</v>
      </c>
      <c r="AU427" s="57">
        <f t="shared" si="318"/>
        <v>-228.59742282064116</v>
      </c>
      <c r="AV427" s="26">
        <f t="shared" si="319"/>
        <v>1.2525171612952156E-5</v>
      </c>
      <c r="AW427" s="26">
        <f t="shared" si="320"/>
        <v>9.7302100330248817E-2</v>
      </c>
      <c r="AX427" s="27">
        <f t="shared" si="321"/>
        <v>-1.2525171612567418E-5</v>
      </c>
      <c r="AY427" s="26">
        <f t="shared" si="322"/>
        <v>-9.7302100330248817E-2</v>
      </c>
      <c r="AZ427" s="28">
        <f t="shared" si="323"/>
        <v>3.8473761123595379E-16</v>
      </c>
      <c r="BA427" s="29">
        <f t="shared" si="324"/>
        <v>0</v>
      </c>
      <c r="BB427" s="5">
        <f t="shared" si="297"/>
        <v>-64.681051449798645</v>
      </c>
      <c r="BC427" s="5">
        <f t="shared" si="298"/>
        <v>-326.41086467062473</v>
      </c>
      <c r="BD427" s="5">
        <f t="shared" si="325"/>
        <v>-146.41086467062473</v>
      </c>
      <c r="BE427" s="31"/>
      <c r="BF427" s="40">
        <f t="shared" si="326"/>
        <v>-65</v>
      </c>
      <c r="BG427" s="40">
        <f t="shared" si="327"/>
        <v>-326</v>
      </c>
      <c r="BH427" s="40">
        <f t="shared" si="328"/>
        <v>-146</v>
      </c>
      <c r="BL427" s="26">
        <f t="shared" si="291"/>
        <v>-0.7268037491765923</v>
      </c>
      <c r="BM427" s="26">
        <f t="shared" si="292"/>
        <v>-23.113525301942392</v>
      </c>
      <c r="BO427" s="238" t="str">
        <f t="shared" si="299"/>
        <v>1698243.65246194i</v>
      </c>
      <c r="BP427" s="238" t="str">
        <f t="shared" si="300"/>
        <v>0.0751172999344005-0.274581031635335i</v>
      </c>
      <c r="BQ427" s="238">
        <f t="shared" si="301"/>
        <v>-10.913147602452174</v>
      </c>
      <c r="BR427" s="238">
        <f t="shared" si="302"/>
        <v>-74.699916548041173</v>
      </c>
    </row>
    <row r="428" spans="22:70" x14ac:dyDescent="0.3">
      <c r="V428" s="24">
        <v>5.24000000000005</v>
      </c>
      <c r="W428" s="32">
        <f t="shared" si="303"/>
        <v>1737800.8287495789</v>
      </c>
      <c r="X428" s="25">
        <f t="shared" si="293"/>
        <v>31.450501351730402</v>
      </c>
      <c r="Y428" s="26">
        <f t="shared" si="304"/>
        <v>-66.496768832465023</v>
      </c>
      <c r="Z428" s="26">
        <f t="shared" si="305"/>
        <v>-89.972880342089653</v>
      </c>
      <c r="AA428" s="26">
        <f t="shared" si="306"/>
        <v>14.046543669888131</v>
      </c>
      <c r="AB428" s="26">
        <f t="shared" si="307"/>
        <v>-78.5530860981779</v>
      </c>
      <c r="AC428" s="26">
        <f t="shared" si="308"/>
        <v>0.24364101980391883</v>
      </c>
      <c r="AD428" s="26">
        <f t="shared" si="309"/>
        <v>13.507453091562855</v>
      </c>
      <c r="AE428" s="26">
        <f t="shared" si="310"/>
        <v>-20.756082791042569</v>
      </c>
      <c r="AF428" s="26">
        <f t="shared" si="311"/>
        <v>-155.01851334870469</v>
      </c>
      <c r="AG428" s="26">
        <f t="shared" si="286"/>
        <v>64.037843837695164</v>
      </c>
      <c r="AH428" s="26">
        <f t="shared" si="312"/>
        <v>-165.11459219563577</v>
      </c>
      <c r="AI428" s="26">
        <f t="shared" si="313"/>
        <v>-89.999999682024978</v>
      </c>
      <c r="AJ428" s="26">
        <f t="shared" si="314"/>
        <v>72.717501317965528</v>
      </c>
      <c r="AK428" s="26">
        <f t="shared" si="315"/>
        <v>89.986749033062154</v>
      </c>
      <c r="AL428" s="27">
        <f t="shared" si="316"/>
        <v>-1.5509376556596388</v>
      </c>
      <c r="AM428" s="26">
        <f t="shared" si="317"/>
        <v>-33.230230363229495</v>
      </c>
      <c r="AN428" s="26">
        <f t="shared" si="287"/>
        <v>-2.5181788510268084</v>
      </c>
      <c r="AO428" s="26">
        <f t="shared" si="288"/>
        <v>-41.554388672223148</v>
      </c>
      <c r="AP428" s="26">
        <f t="shared" si="294"/>
        <v>-32.428363546661522</v>
      </c>
      <c r="AQ428" s="26">
        <f t="shared" si="295"/>
        <v>-74.797869684415474</v>
      </c>
      <c r="AR428" s="25">
        <f t="shared" si="289"/>
        <v>18.562359853877492</v>
      </c>
      <c r="AS428" s="25">
        <f t="shared" si="290"/>
        <v>-26.843517049310353</v>
      </c>
      <c r="AT428" s="56">
        <f t="shared" si="296"/>
        <v>-53.184446337704088</v>
      </c>
      <c r="AU428" s="57">
        <f t="shared" si="318"/>
        <v>-229.81638303312016</v>
      </c>
      <c r="AV428" s="26">
        <f t="shared" si="319"/>
        <v>1.3115463873471724E-5</v>
      </c>
      <c r="AW428" s="26">
        <f t="shared" si="320"/>
        <v>9.9568552891027465E-2</v>
      </c>
      <c r="AX428" s="27">
        <f t="shared" si="321"/>
        <v>-1.3115463873082482E-5</v>
      </c>
      <c r="AY428" s="26">
        <f t="shared" si="322"/>
        <v>-9.9568552891027465E-2</v>
      </c>
      <c r="AZ428" s="28">
        <f t="shared" si="323"/>
        <v>3.8924213244945216E-16</v>
      </c>
      <c r="BA428" s="29">
        <f t="shared" si="324"/>
        <v>0</v>
      </c>
      <c r="BB428" s="5">
        <f t="shared" si="297"/>
        <v>-65.04004409001557</v>
      </c>
      <c r="BC428" s="5">
        <f t="shared" si="298"/>
        <v>-328.49552039890239</v>
      </c>
      <c r="BD428" s="5">
        <f t="shared" si="325"/>
        <v>-148.49552039890239</v>
      </c>
      <c r="BE428" s="31"/>
      <c r="BF428" s="40">
        <f t="shared" si="326"/>
        <v>-65</v>
      </c>
      <c r="BG428" s="40">
        <f t="shared" si="327"/>
        <v>-328</v>
      </c>
      <c r="BH428" s="40">
        <f t="shared" si="328"/>
        <v>-148</v>
      </c>
      <c r="BL428" s="26">
        <f t="shared" si="291"/>
        <v>-0.75823020789239282</v>
      </c>
      <c r="BM428" s="26">
        <f t="shared" si="292"/>
        <v>-23.593635752584209</v>
      </c>
      <c r="BO428" s="238" t="str">
        <f t="shared" si="299"/>
        <v>1737800.82874958i</v>
      </c>
      <c r="BP428" s="238" t="str">
        <f t="shared" si="300"/>
        <v>0.0717301764400077-0.269307555719735i</v>
      </c>
      <c r="BQ428" s="238">
        <f t="shared" si="301"/>
        <v>-11.09736754441909</v>
      </c>
      <c r="BR428" s="238">
        <f t="shared" si="302"/>
        <v>-75.085501613197977</v>
      </c>
    </row>
    <row r="429" spans="22:70" x14ac:dyDescent="0.3">
      <c r="V429" s="24">
        <v>5.2500000000000497</v>
      </c>
      <c r="W429" s="30">
        <f t="shared" si="303"/>
        <v>1778279.4100391273</v>
      </c>
      <c r="X429" s="25">
        <f t="shared" si="293"/>
        <v>31.450501351730402</v>
      </c>
      <c r="Y429" s="26">
        <f t="shared" si="304"/>
        <v>-66.696768788673339</v>
      </c>
      <c r="Z429" s="26">
        <f t="shared" si="305"/>
        <v>-89.973497660781334</v>
      </c>
      <c r="AA429" s="26">
        <f t="shared" si="306"/>
        <v>14.238838198342741</v>
      </c>
      <c r="AB429" s="26">
        <f t="shared" si="307"/>
        <v>-78.806997267574246</v>
      </c>
      <c r="AC429" s="26">
        <f t="shared" si="308"/>
        <v>0.25479299127876892</v>
      </c>
      <c r="AD429" s="26">
        <f t="shared" si="309"/>
        <v>13.810165890914682</v>
      </c>
      <c r="AE429" s="26">
        <f t="shared" si="310"/>
        <v>-20.752636247321426</v>
      </c>
      <c r="AF429" s="26">
        <f t="shared" si="311"/>
        <v>-154.97032903744091</v>
      </c>
      <c r="AG429" s="26">
        <f t="shared" si="286"/>
        <v>64.037843837695164</v>
      </c>
      <c r="AH429" s="26">
        <f t="shared" si="312"/>
        <v>-165.31459219563575</v>
      </c>
      <c r="AI429" s="26">
        <f t="shared" si="313"/>
        <v>-89.999999689262964</v>
      </c>
      <c r="AJ429" s="26">
        <f t="shared" si="314"/>
        <v>72.917501307510662</v>
      </c>
      <c r="AK429" s="26">
        <f t="shared" si="315"/>
        <v>89.987050661884282</v>
      </c>
      <c r="AL429" s="27">
        <f t="shared" si="316"/>
        <v>-1.6119730143673636</v>
      </c>
      <c r="AM429" s="26">
        <f t="shared" si="317"/>
        <v>-33.837723866160033</v>
      </c>
      <c r="AN429" s="26">
        <f t="shared" si="287"/>
        <v>-2.6073170874365523</v>
      </c>
      <c r="AO429" s="26">
        <f t="shared" si="288"/>
        <v>-42.210113521225843</v>
      </c>
      <c r="AP429" s="26">
        <f t="shared" si="294"/>
        <v>-32.578537152233849</v>
      </c>
      <c r="AQ429" s="26">
        <f t="shared" si="295"/>
        <v>-76.06078641476455</v>
      </c>
      <c r="AR429" s="25">
        <f t="shared" si="289"/>
        <v>18.562359853877492</v>
      </c>
      <c r="AS429" s="25">
        <f t="shared" si="290"/>
        <v>-26.843517049310353</v>
      </c>
      <c r="AT429" s="56">
        <f t="shared" si="296"/>
        <v>-53.331173399555276</v>
      </c>
      <c r="AU429" s="57">
        <f t="shared" si="318"/>
        <v>-231.03111545220546</v>
      </c>
      <c r="AV429" s="26">
        <f t="shared" si="319"/>
        <v>1.3733575666861281E-5</v>
      </c>
      <c r="AW429" s="26">
        <f t="shared" si="320"/>
        <v>0.10188779759117779</v>
      </c>
      <c r="AX429" s="27">
        <f t="shared" si="321"/>
        <v>-1.3733575666790819E-5</v>
      </c>
      <c r="AY429" s="26">
        <f t="shared" si="322"/>
        <v>-0.10188779759117779</v>
      </c>
      <c r="AZ429" s="28">
        <f t="shared" si="323"/>
        <v>7.0461282750296228E-17</v>
      </c>
      <c r="BA429" s="29">
        <f t="shared" si="324"/>
        <v>0</v>
      </c>
      <c r="BB429" s="5">
        <f t="shared" si="297"/>
        <v>-65.404321423598901</v>
      </c>
      <c r="BC429" s="5">
        <f t="shared" si="298"/>
        <v>-330.57732506860668</v>
      </c>
      <c r="BD429" s="5">
        <f t="shared" si="325"/>
        <v>-150.57732506860668</v>
      </c>
      <c r="BE429" s="41"/>
      <c r="BF429" s="40">
        <f t="shared" si="326"/>
        <v>-65</v>
      </c>
      <c r="BG429" s="40">
        <f t="shared" si="327"/>
        <v>-331</v>
      </c>
      <c r="BH429" s="40">
        <f t="shared" si="328"/>
        <v>-151</v>
      </c>
      <c r="BL429" s="26">
        <f t="shared" si="291"/>
        <v>-0.79089581737591674</v>
      </c>
      <c r="BM429" s="26">
        <f t="shared" si="292"/>
        <v>-24.081317742708546</v>
      </c>
      <c r="BO429" s="238" t="str">
        <f t="shared" si="299"/>
        <v>1778279.41003913i</v>
      </c>
      <c r="BP429" s="238" t="str">
        <f t="shared" si="300"/>
        <v>0.0684722696399997-0.264094934931816i</v>
      </c>
      <c r="BQ429" s="238">
        <f t="shared" si="301"/>
        <v>-11.282252206667703</v>
      </c>
      <c r="BR429" s="238">
        <f t="shared" si="302"/>
        <v>-75.464891873692665</v>
      </c>
    </row>
    <row r="430" spans="22:70" x14ac:dyDescent="0.3">
      <c r="V430" s="24">
        <v>5.2600000000000504</v>
      </c>
      <c r="W430" s="32">
        <f t="shared" si="303"/>
        <v>1819700.8586101958</v>
      </c>
      <c r="X430" s="25">
        <f t="shared" si="293"/>
        <v>31.450501351730402</v>
      </c>
      <c r="Y430" s="26">
        <f t="shared" si="304"/>
        <v>-66.896768746852629</v>
      </c>
      <c r="Z430" s="26">
        <f t="shared" si="305"/>
        <v>-89.974100927590001</v>
      </c>
      <c r="AA430" s="26">
        <f t="shared" si="306"/>
        <v>14.431466745831242</v>
      </c>
      <c r="AB430" s="26">
        <f t="shared" si="307"/>
        <v>-79.055559758563433</v>
      </c>
      <c r="AC430" s="26">
        <f t="shared" si="308"/>
        <v>0.26643992740371691</v>
      </c>
      <c r="AD430" s="26">
        <f t="shared" si="309"/>
        <v>14.119117828352037</v>
      </c>
      <c r="AE430" s="26">
        <f t="shared" si="310"/>
        <v>-20.748360721887266</v>
      </c>
      <c r="AF430" s="26">
        <f t="shared" si="311"/>
        <v>-154.91054285780137</v>
      </c>
      <c r="AG430" s="26">
        <f t="shared" si="286"/>
        <v>64.037843837695164</v>
      </c>
      <c r="AH430" s="26">
        <f t="shared" si="312"/>
        <v>-165.51459219563577</v>
      </c>
      <c r="AI430" s="26">
        <f t="shared" si="313"/>
        <v>-89.999999696336204</v>
      </c>
      <c r="AJ430" s="26">
        <f t="shared" si="314"/>
        <v>73.11750129752636</v>
      </c>
      <c r="AK430" s="26">
        <f t="shared" si="315"/>
        <v>89.987345424796885</v>
      </c>
      <c r="AL430" s="27">
        <f t="shared" si="316"/>
        <v>-1.6749786240444373</v>
      </c>
      <c r="AM430" s="26">
        <f t="shared" si="317"/>
        <v>-34.450553464662761</v>
      </c>
      <c r="AN430" s="26">
        <f t="shared" si="287"/>
        <v>-2.6987359445573453</v>
      </c>
      <c r="AO430" s="26">
        <f t="shared" si="288"/>
        <v>-42.867307884169648</v>
      </c>
      <c r="AP430" s="26">
        <f t="shared" si="294"/>
        <v>-32.732961629016032</v>
      </c>
      <c r="AQ430" s="26">
        <f t="shared" si="295"/>
        <v>-77.330515620371727</v>
      </c>
      <c r="AR430" s="25">
        <f t="shared" si="289"/>
        <v>18.562359853877492</v>
      </c>
      <c r="AS430" s="25">
        <f t="shared" si="290"/>
        <v>-26.843517049310353</v>
      </c>
      <c r="AT430" s="56">
        <f t="shared" si="296"/>
        <v>-53.481322350903298</v>
      </c>
      <c r="AU430" s="57">
        <f t="shared" si="318"/>
        <v>-232.2410584781731</v>
      </c>
      <c r="AV430" s="26">
        <f t="shared" si="319"/>
        <v>1.4380818074991324E-5</v>
      </c>
      <c r="AW430" s="26">
        <f t="shared" si="320"/>
        <v>0.10426106409452104</v>
      </c>
      <c r="AX430" s="27">
        <f t="shared" si="321"/>
        <v>-1.4380818075388838E-5</v>
      </c>
      <c r="AY430" s="26">
        <f t="shared" si="322"/>
        <v>-0.10426106409452104</v>
      </c>
      <c r="AZ430" s="28">
        <f t="shared" si="323"/>
        <v>-3.9751425621233766E-16</v>
      </c>
      <c r="BA430" s="29">
        <f t="shared" si="324"/>
        <v>0</v>
      </c>
      <c r="BB430" s="5">
        <f t="shared" si="297"/>
        <v>-65.773938474075464</v>
      </c>
      <c r="BC430" s="5">
        <f t="shared" si="298"/>
        <v>-332.65578971676706</v>
      </c>
      <c r="BD430" s="5">
        <f t="shared" si="325"/>
        <v>-152.65578971676706</v>
      </c>
      <c r="BE430" s="31"/>
      <c r="BF430" s="40">
        <f t="shared" si="326"/>
        <v>-66</v>
      </c>
      <c r="BG430" s="40">
        <f t="shared" si="327"/>
        <v>-333</v>
      </c>
      <c r="BH430" s="40">
        <f t="shared" si="328"/>
        <v>-153</v>
      </c>
      <c r="BL430" s="26">
        <f t="shared" si="291"/>
        <v>-0.82483959820529074</v>
      </c>
      <c r="BM430" s="26">
        <f t="shared" si="292"/>
        <v>-24.576547133988921</v>
      </c>
      <c r="BO430" s="238" t="str">
        <f t="shared" si="299"/>
        <v>1819700.8586102i</v>
      </c>
      <c r="BP430" s="238" t="str">
        <f t="shared" si="300"/>
        <v>0.0653395854090385-0.258945065912497i</v>
      </c>
      <c r="BQ430" s="238">
        <f t="shared" si="301"/>
        <v>-11.467776524966878</v>
      </c>
      <c r="BR430" s="238">
        <f t="shared" si="302"/>
        <v>-75.83818410460502</v>
      </c>
    </row>
    <row r="431" spans="22:70" x14ac:dyDescent="0.3">
      <c r="V431" s="24">
        <v>5.2700000000000502</v>
      </c>
      <c r="W431" s="32">
        <f t="shared" si="303"/>
        <v>1862087.1366630846</v>
      </c>
      <c r="X431" s="25">
        <f t="shared" si="293"/>
        <v>31.450501351730402</v>
      </c>
      <c r="Y431" s="26">
        <f t="shared" si="304"/>
        <v>-67.096768706914162</v>
      </c>
      <c r="Z431" s="26">
        <f t="shared" si="305"/>
        <v>-89.974690462375136</v>
      </c>
      <c r="AA431" s="26">
        <f t="shared" si="306"/>
        <v>14.62441536422887</v>
      </c>
      <c r="AB431" s="26">
        <f t="shared" si="307"/>
        <v>-79.298867920180953</v>
      </c>
      <c r="AC431" s="26">
        <f t="shared" si="308"/>
        <v>0.27860238145077421</v>
      </c>
      <c r="AD431" s="26">
        <f t="shared" si="309"/>
        <v>14.434400818440686</v>
      </c>
      <c r="AE431" s="26">
        <f t="shared" si="310"/>
        <v>-20.743249609504115</v>
      </c>
      <c r="AF431" s="26">
        <f t="shared" si="311"/>
        <v>-154.8391575641154</v>
      </c>
      <c r="AG431" s="26">
        <f t="shared" si="286"/>
        <v>64.037843837695164</v>
      </c>
      <c r="AH431" s="26">
        <f t="shared" si="312"/>
        <v>-165.71459219563576</v>
      </c>
      <c r="AI431" s="26">
        <f t="shared" si="313"/>
        <v>-89.999999703248434</v>
      </c>
      <c r="AJ431" s="26">
        <f t="shared" si="314"/>
        <v>73.317501287991405</v>
      </c>
      <c r="AK431" s="26">
        <f t="shared" si="315"/>
        <v>89.987633478087076</v>
      </c>
      <c r="AL431" s="27">
        <f t="shared" si="316"/>
        <v>-1.7399883307102126</v>
      </c>
      <c r="AM431" s="26">
        <f t="shared" si="317"/>
        <v>-35.068483215585388</v>
      </c>
      <c r="AN431" s="26">
        <f t="shared" si="287"/>
        <v>-2.7924444503112218</v>
      </c>
      <c r="AO431" s="26">
        <f t="shared" si="288"/>
        <v>-43.525628558485501</v>
      </c>
      <c r="AP431" s="26">
        <f t="shared" si="294"/>
        <v>-32.891679850970625</v>
      </c>
      <c r="AQ431" s="26">
        <f t="shared" si="295"/>
        <v>-78.606477999232254</v>
      </c>
      <c r="AR431" s="25">
        <f t="shared" si="289"/>
        <v>18.562359853877492</v>
      </c>
      <c r="AS431" s="25">
        <f t="shared" si="290"/>
        <v>-26.843517049310353</v>
      </c>
      <c r="AT431" s="56">
        <f t="shared" si="296"/>
        <v>-53.634929460474737</v>
      </c>
      <c r="AU431" s="57">
        <f t="shared" si="318"/>
        <v>-233.44563556334765</v>
      </c>
      <c r="AV431" s="26">
        <f t="shared" si="319"/>
        <v>1.5058563974982638E-5</v>
      </c>
      <c r="AW431" s="26">
        <f t="shared" si="320"/>
        <v>0.10668961070577694</v>
      </c>
      <c r="AX431" s="27">
        <f t="shared" si="321"/>
        <v>-1.5058563975459426E-5</v>
      </c>
      <c r="AY431" s="26">
        <f t="shared" si="322"/>
        <v>-0.10668961070577694</v>
      </c>
      <c r="AZ431" s="28">
        <f t="shared" si="323"/>
        <v>-4.7678806974586763E-16</v>
      </c>
      <c r="BA431" s="29">
        <f t="shared" si="324"/>
        <v>0</v>
      </c>
      <c r="BB431" s="5">
        <f t="shared" si="297"/>
        <v>-66.148946718736127</v>
      </c>
      <c r="BC431" s="5">
        <f t="shared" si="298"/>
        <v>-334.73040382476813</v>
      </c>
      <c r="BD431" s="5">
        <f t="shared" si="325"/>
        <v>-154.73040382476813</v>
      </c>
      <c r="BE431" s="31"/>
      <c r="BF431" s="40">
        <f t="shared" si="326"/>
        <v>-66</v>
      </c>
      <c r="BG431" s="40">
        <f t="shared" si="327"/>
        <v>-335</v>
      </c>
      <c r="BH431" s="40">
        <f t="shared" si="328"/>
        <v>-155</v>
      </c>
      <c r="BL431" s="26">
        <f t="shared" si="291"/>
        <v>-0.86010102381913711</v>
      </c>
      <c r="BM431" s="26">
        <f t="shared" si="292"/>
        <v>-25.079290463094569</v>
      </c>
      <c r="BO431" s="238" t="str">
        <f t="shared" si="299"/>
        <v>1862087.13666308i</v>
      </c>
      <c r="BP431" s="238" t="str">
        <f t="shared" si="300"/>
        <v>0.0623281754098011-0.253859645465395i</v>
      </c>
      <c r="BQ431" s="238">
        <f t="shared" si="301"/>
        <v>-11.653916234442253</v>
      </c>
      <c r="BR431" s="238">
        <f t="shared" si="302"/>
        <v>-76.205477798325916</v>
      </c>
    </row>
    <row r="432" spans="22:70" x14ac:dyDescent="0.3">
      <c r="V432" s="24">
        <v>5.28000000000005</v>
      </c>
      <c r="W432" s="30">
        <f t="shared" si="303"/>
        <v>1905460.7179634692</v>
      </c>
      <c r="X432" s="25">
        <f t="shared" si="293"/>
        <v>31.450501351730402</v>
      </c>
      <c r="Y432" s="26">
        <f t="shared" si="304"/>
        <v>-67.296768668773211</v>
      </c>
      <c r="Z432" s="26">
        <f t="shared" si="305"/>
        <v>-89.975266577715388</v>
      </c>
      <c r="AA432" s="26">
        <f t="shared" si="306"/>
        <v>14.817670642639886</v>
      </c>
      <c r="AB432" s="26">
        <f t="shared" si="307"/>
        <v>-79.537015640019519</v>
      </c>
      <c r="AC432" s="26">
        <f t="shared" si="308"/>
        <v>0.29130163266273945</v>
      </c>
      <c r="AD432" s="26">
        <f t="shared" si="309"/>
        <v>14.756105621948139</v>
      </c>
      <c r="AE432" s="26">
        <f t="shared" si="310"/>
        <v>-20.737295041740182</v>
      </c>
      <c r="AF432" s="26">
        <f t="shared" si="311"/>
        <v>-154.75617659578677</v>
      </c>
      <c r="AG432" s="26">
        <f t="shared" si="286"/>
        <v>64.037843837695164</v>
      </c>
      <c r="AH432" s="26">
        <f t="shared" si="312"/>
        <v>-165.91459219563578</v>
      </c>
      <c r="AI432" s="26">
        <f t="shared" si="313"/>
        <v>-89.999999710003323</v>
      </c>
      <c r="AJ432" s="26">
        <f t="shared" si="314"/>
        <v>73.517501278885604</v>
      </c>
      <c r="AK432" s="26">
        <f t="shared" si="315"/>
        <v>89.987914974484482</v>
      </c>
      <c r="AL432" s="27">
        <f t="shared" si="316"/>
        <v>-1.8070346815849305</v>
      </c>
      <c r="AM432" s="26">
        <f t="shared" si="317"/>
        <v>-35.691265765301523</v>
      </c>
      <c r="AN432" s="26">
        <f t="shared" si="287"/>
        <v>-2.8884492464527241</v>
      </c>
      <c r="AO432" s="26">
        <f t="shared" si="288"/>
        <v>-44.184729378144269</v>
      </c>
      <c r="AP432" s="26">
        <f t="shared" si="294"/>
        <v>-33.054731007092663</v>
      </c>
      <c r="AQ432" s="26">
        <f t="shared" si="295"/>
        <v>-79.888079878964632</v>
      </c>
      <c r="AR432" s="25">
        <f t="shared" si="289"/>
        <v>18.562359853877492</v>
      </c>
      <c r="AS432" s="25">
        <f t="shared" si="290"/>
        <v>-26.843517049310353</v>
      </c>
      <c r="AT432" s="56">
        <f t="shared" si="296"/>
        <v>-53.792026048832845</v>
      </c>
      <c r="AU432" s="57">
        <f t="shared" si="318"/>
        <v>-234.64425647475139</v>
      </c>
      <c r="AV432" s="26">
        <f t="shared" si="319"/>
        <v>1.5768250943685152E-5</v>
      </c>
      <c r="AW432" s="26">
        <f t="shared" si="320"/>
        <v>0.10917472503757975</v>
      </c>
      <c r="AX432" s="27">
        <f t="shared" si="321"/>
        <v>-1.576825094406607E-5</v>
      </c>
      <c r="AY432" s="26">
        <f t="shared" si="322"/>
        <v>-0.10917472503757975</v>
      </c>
      <c r="AZ432" s="28">
        <f t="shared" si="323"/>
        <v>-3.809174926438369E-16</v>
      </c>
      <c r="BA432" s="29">
        <f t="shared" si="324"/>
        <v>0</v>
      </c>
      <c r="BB432" s="5">
        <f t="shared" si="297"/>
        <v>-66.529393871756497</v>
      </c>
      <c r="BC432" s="5">
        <f t="shared" si="298"/>
        <v>-336.80063596527839</v>
      </c>
      <c r="BD432" s="5">
        <f t="shared" si="325"/>
        <v>-156.80063596527839</v>
      </c>
      <c r="BE432" s="41"/>
      <c r="BF432" s="40">
        <f t="shared" si="326"/>
        <v>-67</v>
      </c>
      <c r="BG432" s="40">
        <f t="shared" si="327"/>
        <v>-337</v>
      </c>
      <c r="BH432" s="40">
        <f t="shared" si="328"/>
        <v>-157</v>
      </c>
      <c r="BL432" s="26">
        <f t="shared" si="291"/>
        <v>-0.8967199626563398</v>
      </c>
      <c r="BM432" s="26">
        <f t="shared" si="292"/>
        <v>-25.589504573584197</v>
      </c>
      <c r="BO432" s="238" t="str">
        <f t="shared" si="299"/>
        <v>1905460.71796347i</v>
      </c>
      <c r="BP432" s="238" t="str">
        <f t="shared" si="300"/>
        <v>0.0594341438575689-0.248840179877879i</v>
      </c>
      <c r="BQ432" s="238">
        <f t="shared" si="301"/>
        <v>-11.840647860267314</v>
      </c>
      <c r="BR432" s="238">
        <f t="shared" si="302"/>
        <v>-76.566874916942794</v>
      </c>
    </row>
    <row r="433" spans="22:70" x14ac:dyDescent="0.3">
      <c r="V433" s="24">
        <v>5.2900000000000498</v>
      </c>
      <c r="W433" s="32">
        <f t="shared" si="303"/>
        <v>1949844.5997582723</v>
      </c>
      <c r="X433" s="25">
        <f t="shared" si="293"/>
        <v>31.450501351730402</v>
      </c>
      <c r="Y433" s="26">
        <f t="shared" si="304"/>
        <v>-67.496768632348875</v>
      </c>
      <c r="Z433" s="26">
        <f t="shared" si="305"/>
        <v>-89.975829579074286</v>
      </c>
      <c r="AA433" s="26">
        <f t="shared" si="306"/>
        <v>15.011219690574627</v>
      </c>
      <c r="AB433" s="26">
        <f t="shared" si="307"/>
        <v>-79.770096256835558</v>
      </c>
      <c r="AC433" s="26">
        <f t="shared" si="308"/>
        <v>0.30455970042784469</v>
      </c>
      <c r="AD433" s="26">
        <f t="shared" si="309"/>
        <v>15.084321640502115</v>
      </c>
      <c r="AE433" s="26">
        <f t="shared" si="310"/>
        <v>-20.730487889616001</v>
      </c>
      <c r="AF433" s="26">
        <f t="shared" si="311"/>
        <v>-154.66160419540773</v>
      </c>
      <c r="AG433" s="26">
        <f t="shared" si="286"/>
        <v>64.037843837695164</v>
      </c>
      <c r="AH433" s="26">
        <f t="shared" si="312"/>
        <v>-166.11459219563579</v>
      </c>
      <c r="AI433" s="26">
        <f t="shared" si="313"/>
        <v>-89.999999716604464</v>
      </c>
      <c r="AJ433" s="26">
        <f t="shared" si="314"/>
        <v>73.717501270189629</v>
      </c>
      <c r="AK433" s="26">
        <f t="shared" si="315"/>
        <v>89.988190063242158</v>
      </c>
      <c r="AL433" s="27">
        <f t="shared" si="316"/>
        <v>-1.8761488125031955</v>
      </c>
      <c r="AM433" s="26">
        <f t="shared" si="317"/>
        <v>-36.318642685239141</v>
      </c>
      <c r="AN433" s="26">
        <f t="shared" si="287"/>
        <v>-2.9867545606023747</v>
      </c>
      <c r="AO433" s="26">
        <f t="shared" si="288"/>
        <v>-44.844262117315417</v>
      </c>
      <c r="AP433" s="26">
        <f t="shared" si="294"/>
        <v>-33.222150460856568</v>
      </c>
      <c r="AQ433" s="26">
        <f t="shared" si="295"/>
        <v>-81.17471445591687</v>
      </c>
      <c r="AR433" s="25">
        <f t="shared" si="289"/>
        <v>18.562359853877492</v>
      </c>
      <c r="AS433" s="25">
        <f t="shared" si="290"/>
        <v>-26.843517049310353</v>
      </c>
      <c r="AT433" s="56">
        <f t="shared" si="296"/>
        <v>-53.952638350472569</v>
      </c>
      <c r="AU433" s="57">
        <f t="shared" si="318"/>
        <v>-235.8363186513246</v>
      </c>
      <c r="AV433" s="26">
        <f t="shared" si="319"/>
        <v>1.6511384302941329E-5</v>
      </c>
      <c r="AW433" s="26">
        <f t="shared" si="320"/>
        <v>0.11171772469302006</v>
      </c>
      <c r="AX433" s="27">
        <f t="shared" si="321"/>
        <v>-1.6511384303217435E-5</v>
      </c>
      <c r="AY433" s="26">
        <f t="shared" si="322"/>
        <v>-0.11171772469302006</v>
      </c>
      <c r="AZ433" s="28">
        <f t="shared" si="323"/>
        <v>-2.7610563575058977E-16</v>
      </c>
      <c r="BA433" s="29">
        <f t="shared" si="324"/>
        <v>0</v>
      </c>
      <c r="BB433" s="5">
        <f t="shared" si="297"/>
        <v>-66.915323672931066</v>
      </c>
      <c r="BC433" s="5">
        <f t="shared" si="298"/>
        <v>-338.86593456872583</v>
      </c>
      <c r="BD433" s="5">
        <f t="shared" si="325"/>
        <v>-158.86593456872583</v>
      </c>
      <c r="BE433" s="31"/>
      <c r="BF433" s="40">
        <f t="shared" si="326"/>
        <v>-67</v>
      </c>
      <c r="BG433" s="40">
        <f t="shared" si="327"/>
        <v>-339</v>
      </c>
      <c r="BH433" s="40">
        <f t="shared" si="328"/>
        <v>-159</v>
      </c>
      <c r="BL433" s="26">
        <f t="shared" si="291"/>
        <v>-0.93473661535046726</v>
      </c>
      <c r="BM433" s="26">
        <f t="shared" si="292"/>
        <v>-26.107136260422394</v>
      </c>
      <c r="BO433" s="238" t="str">
        <f t="shared" si="299"/>
        <v>1949844.59975827i</v>
      </c>
      <c r="BP433" s="238" t="str">
        <f t="shared" si="300"/>
        <v>0.0566536535241201-0.243887994180482i</v>
      </c>
      <c r="BQ433" s="238">
        <f t="shared" si="301"/>
        <v>-12.027948707108036</v>
      </c>
      <c r="BR433" s="238">
        <f t="shared" si="302"/>
        <v>-76.922479656978823</v>
      </c>
    </row>
    <row r="434" spans="22:70" x14ac:dyDescent="0.3">
      <c r="V434" s="24">
        <v>5.3000000000000496</v>
      </c>
      <c r="W434" s="32">
        <f t="shared" si="303"/>
        <v>1995262.3149691082</v>
      </c>
      <c r="X434" s="25">
        <f t="shared" si="293"/>
        <v>31.450501351730402</v>
      </c>
      <c r="Y434" s="26">
        <f t="shared" si="304"/>
        <v>-67.696768597563903</v>
      </c>
      <c r="Z434" s="26">
        <f t="shared" si="305"/>
        <v>-89.976379764962161</v>
      </c>
      <c r="AA434" s="26">
        <f t="shared" si="306"/>
        <v>15.205050121310634</v>
      </c>
      <c r="AB434" s="26">
        <f t="shared" si="307"/>
        <v>-79.998202480210054</v>
      </c>
      <c r="AC434" s="26">
        <f t="shared" si="308"/>
        <v>0.31839935762974803</v>
      </c>
      <c r="AD434" s="26">
        <f t="shared" si="309"/>
        <v>15.419136699586227</v>
      </c>
      <c r="AE434" s="26">
        <f t="shared" si="310"/>
        <v>-20.722817766893119</v>
      </c>
      <c r="AF434" s="26">
        <f t="shared" si="311"/>
        <v>-154.55544554558597</v>
      </c>
      <c r="AG434" s="26">
        <f t="shared" si="286"/>
        <v>64.037843837695164</v>
      </c>
      <c r="AH434" s="26">
        <f t="shared" si="312"/>
        <v>-166.31459219563573</v>
      </c>
      <c r="AI434" s="26">
        <f t="shared" si="313"/>
        <v>-89.999999723055325</v>
      </c>
      <c r="AJ434" s="26">
        <f t="shared" si="314"/>
        <v>73.917501261885008</v>
      </c>
      <c r="AK434" s="26">
        <f t="shared" si="315"/>
        <v>89.988458890215739</v>
      </c>
      <c r="AL434" s="27">
        <f t="shared" si="316"/>
        <v>-1.9473603374759327</v>
      </c>
      <c r="AM434" s="26">
        <f t="shared" si="317"/>
        <v>-36.950344864343336</v>
      </c>
      <c r="AN434" s="26">
        <f t="shared" si="287"/>
        <v>-3.0873621883820688</v>
      </c>
      <c r="AO434" s="26">
        <f t="shared" si="288"/>
        <v>-45.503877407262372</v>
      </c>
      <c r="AP434" s="26">
        <f t="shared" si="294"/>
        <v>-33.393969621913556</v>
      </c>
      <c r="AQ434" s="26">
        <f t="shared" si="295"/>
        <v>-82.465763104445301</v>
      </c>
      <c r="AR434" s="25">
        <f t="shared" si="289"/>
        <v>18.562359853877492</v>
      </c>
      <c r="AS434" s="25">
        <f t="shared" si="290"/>
        <v>-26.843517049310353</v>
      </c>
      <c r="AT434" s="56">
        <f t="shared" si="296"/>
        <v>-54.116787388806671</v>
      </c>
      <c r="AU434" s="57">
        <f t="shared" si="318"/>
        <v>-237.02120865003127</v>
      </c>
      <c r="AV434" s="26">
        <f t="shared" si="319"/>
        <v>1.7289540322991217E-5</v>
      </c>
      <c r="AW434" s="26">
        <f t="shared" si="320"/>
        <v>0.11431995796407662</v>
      </c>
      <c r="AX434" s="27">
        <f t="shared" si="321"/>
        <v>-1.7289540323453978E-5</v>
      </c>
      <c r="AY434" s="26">
        <f t="shared" si="322"/>
        <v>-0.11431995796407662</v>
      </c>
      <c r="AZ434" s="28">
        <f t="shared" si="323"/>
        <v>-4.6276120413933641E-16</v>
      </c>
      <c r="BA434" s="29">
        <f t="shared" si="324"/>
        <v>0</v>
      </c>
      <c r="BB434" s="5">
        <f t="shared" si="297"/>
        <v>-67.306775683235415</v>
      </c>
      <c r="BC434" s="5">
        <f t="shared" si="298"/>
        <v>-340.92572880634771</v>
      </c>
      <c r="BD434" s="5">
        <f t="shared" si="325"/>
        <v>-160.92572880634771</v>
      </c>
      <c r="BE434" s="31"/>
      <c r="BF434" s="40">
        <f t="shared" si="326"/>
        <v>-67</v>
      </c>
      <c r="BG434" s="40">
        <f t="shared" si="327"/>
        <v>-341</v>
      </c>
      <c r="BH434" s="40">
        <f t="shared" si="328"/>
        <v>-161</v>
      </c>
      <c r="BL434" s="26">
        <f t="shared" si="291"/>
        <v>-0.97419144695814763</v>
      </c>
      <c r="BM434" s="26">
        <f t="shared" si="292"/>
        <v>-26.632121929931646</v>
      </c>
      <c r="BO434" s="238" t="str">
        <f t="shared" si="299"/>
        <v>1995262.31496911i</v>
      </c>
      <c r="BP434" s="238" t="str">
        <f t="shared" si="300"/>
        <v>0.05398293102319-0.239004241303414i</v>
      </c>
      <c r="BQ434" s="238">
        <f t="shared" si="301"/>
        <v>-12.215796847470596</v>
      </c>
      <c r="BR434" s="238">
        <f t="shared" si="302"/>
        <v>-77.272398226384794</v>
      </c>
    </row>
    <row r="435" spans="22:70" x14ac:dyDescent="0.3">
      <c r="V435" s="24">
        <v>5.3100000000000502</v>
      </c>
      <c r="W435" s="30">
        <f t="shared" si="303"/>
        <v>2041737.9446697666</v>
      </c>
      <c r="X435" s="25">
        <f t="shared" si="293"/>
        <v>31.450501351730402</v>
      </c>
      <c r="Y435" s="26">
        <f t="shared" si="304"/>
        <v>-67.896768564344541</v>
      </c>
      <c r="Z435" s="26">
        <f t="shared" si="305"/>
        <v>-89.976917427094449</v>
      </c>
      <c r="AA435" s="26">
        <f t="shared" si="306"/>
        <v>15.399150035471274</v>
      </c>
      <c r="AB435" s="26">
        <f t="shared" si="307"/>
        <v>-80.221426316907795</v>
      </c>
      <c r="AC435" s="26">
        <f t="shared" si="308"/>
        <v>0.33284414304463517</v>
      </c>
      <c r="AD435" s="26">
        <f t="shared" si="309"/>
        <v>15.760636819661045</v>
      </c>
      <c r="AE435" s="26">
        <f t="shared" si="310"/>
        <v>-20.71427303409823</v>
      </c>
      <c r="AF435" s="26">
        <f t="shared" si="311"/>
        <v>-154.4377069243412</v>
      </c>
      <c r="AG435" s="26">
        <f t="shared" si="286"/>
        <v>64.037843837695164</v>
      </c>
      <c r="AH435" s="26">
        <f t="shared" si="312"/>
        <v>-166.51459219563577</v>
      </c>
      <c r="AI435" s="26">
        <f t="shared" si="313"/>
        <v>-89.999999729359345</v>
      </c>
      <c r="AJ435" s="26">
        <f t="shared" si="314"/>
        <v>74.117501253954202</v>
      </c>
      <c r="AK435" s="26">
        <f t="shared" si="315"/>
        <v>89.988721597940824</v>
      </c>
      <c r="AL435" s="27">
        <f t="shared" si="316"/>
        <v>-2.020697241169966</v>
      </c>
      <c r="AM435" s="26">
        <f t="shared" si="317"/>
        <v>-37.586092958118961</v>
      </c>
      <c r="AN435" s="26">
        <f t="shared" si="287"/>
        <v>-3.1902714858124694</v>
      </c>
      <c r="AO435" s="26">
        <f t="shared" si="288"/>
        <v>-46.163225660605988</v>
      </c>
      <c r="AP435" s="26">
        <f t="shared" si="294"/>
        <v>-33.570215830968841</v>
      </c>
      <c r="AQ435" s="26">
        <f t="shared" si="295"/>
        <v>-83.760596750143463</v>
      </c>
      <c r="AR435" s="25">
        <f t="shared" si="289"/>
        <v>18.562359853877492</v>
      </c>
      <c r="AS435" s="25">
        <f t="shared" si="290"/>
        <v>-26.843517049310353</v>
      </c>
      <c r="AT435" s="56">
        <f t="shared" si="296"/>
        <v>-54.284488865067075</v>
      </c>
      <c r="AU435" s="57">
        <f t="shared" si="318"/>
        <v>-238.19830367448466</v>
      </c>
      <c r="AV435" s="26">
        <f t="shared" si="319"/>
        <v>1.8104369557017354E-5</v>
      </c>
      <c r="AW435" s="26">
        <f t="shared" si="320"/>
        <v>0.11698280454630818</v>
      </c>
      <c r="AX435" s="27">
        <f t="shared" si="321"/>
        <v>-1.8104369556663156E-5</v>
      </c>
      <c r="AY435" s="26">
        <f t="shared" si="322"/>
        <v>-0.11698280454630818</v>
      </c>
      <c r="AZ435" s="28">
        <f t="shared" si="323"/>
        <v>3.5419868535564725E-16</v>
      </c>
      <c r="BA435" s="29">
        <f t="shared" si="324"/>
        <v>0</v>
      </c>
      <c r="BB435" s="5">
        <f t="shared" si="297"/>
        <v>-67.703785088394156</v>
      </c>
      <c r="BC435" s="5">
        <f t="shared" si="298"/>
        <v>-342.97942958621661</v>
      </c>
      <c r="BD435" s="5">
        <f t="shared" si="325"/>
        <v>-162.97942958621661</v>
      </c>
      <c r="BE435" s="41"/>
      <c r="BF435" s="40">
        <f t="shared" si="326"/>
        <v>-68</v>
      </c>
      <c r="BG435" s="40">
        <f t="shared" si="327"/>
        <v>-343</v>
      </c>
      <c r="BH435" s="40">
        <f t="shared" si="328"/>
        <v>-163</v>
      </c>
      <c r="BL435" s="26">
        <f t="shared" si="291"/>
        <v>-1.0151251142366999</v>
      </c>
      <c r="BM435" s="26">
        <f t="shared" si="292"/>
        <v>-27.164387278109206</v>
      </c>
      <c r="BO435" s="238" t="str">
        <f t="shared" si="299"/>
        <v>2041737.94466977i</v>
      </c>
      <c r="BP435" s="238" t="str">
        <f t="shared" si="300"/>
        <v>0.0514182714200523-0.234189911094158i</v>
      </c>
      <c r="BQ435" s="238">
        <f t="shared" si="301"/>
        <v>-12.404171109090372</v>
      </c>
      <c r="BR435" s="238">
        <f t="shared" si="302"/>
        <v>-77.616738633622745</v>
      </c>
    </row>
    <row r="436" spans="22:70" x14ac:dyDescent="0.3">
      <c r="V436" s="24">
        <v>5.32000000000005</v>
      </c>
      <c r="W436" s="32">
        <f t="shared" si="303"/>
        <v>2089296.1308542823</v>
      </c>
      <c r="X436" s="25">
        <f t="shared" si="293"/>
        <v>31.450501351730402</v>
      </c>
      <c r="Y436" s="26">
        <f t="shared" si="304"/>
        <v>-68.096768532620274</v>
      </c>
      <c r="Z436" s="26">
        <f t="shared" si="305"/>
        <v>-89.977442850546353</v>
      </c>
      <c r="AA436" s="26">
        <f t="shared" si="306"/>
        <v>15.593508004850602</v>
      </c>
      <c r="AB436" s="26">
        <f t="shared" si="307"/>
        <v>-80.439859003586093</v>
      </c>
      <c r="AC436" s="26">
        <f t="shared" si="308"/>
        <v>0.34791837264874997</v>
      </c>
      <c r="AD436" s="26">
        <f t="shared" si="309"/>
        <v>16.108905975240653</v>
      </c>
      <c r="AE436" s="26">
        <f t="shared" si="310"/>
        <v>-20.704840803390521</v>
      </c>
      <c r="AF436" s="26">
        <f t="shared" si="311"/>
        <v>-154.30839587889182</v>
      </c>
      <c r="AG436" s="26">
        <f t="shared" si="286"/>
        <v>64.037843837695164</v>
      </c>
      <c r="AH436" s="26">
        <f t="shared" si="312"/>
        <v>-166.71459219563576</v>
      </c>
      <c r="AI436" s="26">
        <f t="shared" si="313"/>
        <v>-89.999999735519893</v>
      </c>
      <c r="AJ436" s="26">
        <f t="shared" si="314"/>
        <v>74.317501246380331</v>
      </c>
      <c r="AK436" s="26">
        <f t="shared" si="315"/>
        <v>89.988978325708459</v>
      </c>
      <c r="AL436" s="27">
        <f t="shared" si="316"/>
        <v>-2.0961857750810933</v>
      </c>
      <c r="AM436" s="26">
        <f t="shared" si="317"/>
        <v>-38.225597893385057</v>
      </c>
      <c r="AN436" s="26">
        <f t="shared" si="287"/>
        <v>-3.2954793720405453</v>
      </c>
      <c r="AO436" s="26">
        <f t="shared" si="288"/>
        <v>-46.821957996998819</v>
      </c>
      <c r="AP436" s="26">
        <f t="shared" si="294"/>
        <v>-33.7509122586819</v>
      </c>
      <c r="AQ436" s="26">
        <f t="shared" si="295"/>
        <v>-85.05857730019531</v>
      </c>
      <c r="AR436" s="25">
        <f t="shared" si="289"/>
        <v>18.562359853877492</v>
      </c>
      <c r="AS436" s="25">
        <f t="shared" si="290"/>
        <v>-26.843517049310353</v>
      </c>
      <c r="AT436" s="56">
        <f t="shared" si="296"/>
        <v>-54.455753062072418</v>
      </c>
      <c r="AU436" s="57">
        <f t="shared" si="318"/>
        <v>-239.36697317908713</v>
      </c>
      <c r="AV436" s="26">
        <f t="shared" si="319"/>
        <v>1.8957600343473008E-5</v>
      </c>
      <c r="AW436" s="26">
        <f t="shared" si="320"/>
        <v>0.11970767627017928</v>
      </c>
      <c r="AX436" s="27">
        <f t="shared" si="321"/>
        <v>-1.895760034344755E-5</v>
      </c>
      <c r="AY436" s="26">
        <f t="shared" si="322"/>
        <v>-0.11970767627017928</v>
      </c>
      <c r="AZ436" s="28">
        <f t="shared" si="323"/>
        <v>2.5458422262675251E-17</v>
      </c>
      <c r="BA436" s="29">
        <f t="shared" si="324"/>
        <v>0</v>
      </c>
      <c r="BB436" s="5">
        <f t="shared" si="297"/>
        <v>-68.106382511592003</v>
      </c>
      <c r="BC436" s="5">
        <f t="shared" si="298"/>
        <v>-345.02643065806797</v>
      </c>
      <c r="BD436" s="5">
        <f t="shared" si="325"/>
        <v>-165.02643065806797</v>
      </c>
      <c r="BE436" s="31"/>
      <c r="BF436" s="40">
        <f t="shared" si="326"/>
        <v>-68</v>
      </c>
      <c r="BG436" s="40">
        <f t="shared" si="327"/>
        <v>-345</v>
      </c>
      <c r="BH436" s="40">
        <f t="shared" si="328"/>
        <v>-165</v>
      </c>
      <c r="BL436" s="26">
        <f t="shared" si="291"/>
        <v>-1.0575783880255498</v>
      </c>
      <c r="BM436" s="26">
        <f t="shared" si="292"/>
        <v>-27.703846990335524</v>
      </c>
      <c r="BO436" s="238" t="str">
        <f t="shared" si="299"/>
        <v>2089296.13085428i</v>
      </c>
      <c r="BP436" s="238" t="str">
        <f t="shared" si="300"/>
        <v>0.0489560422075603-0.22944583916493i</v>
      </c>
      <c r="BQ436" s="238">
        <f t="shared" si="301"/>
        <v>-12.593051061494043</v>
      </c>
      <c r="BR436" s="238">
        <f t="shared" si="302"/>
        <v>-77.955610488645348</v>
      </c>
    </row>
    <row r="437" spans="22:70" x14ac:dyDescent="0.3">
      <c r="V437" s="24">
        <v>5.3300000000000498</v>
      </c>
      <c r="W437" s="32">
        <f t="shared" si="303"/>
        <v>2137962.0895024803</v>
      </c>
      <c r="X437" s="25">
        <f t="shared" si="293"/>
        <v>31.450501351730402</v>
      </c>
      <c r="Y437" s="26">
        <f t="shared" si="304"/>
        <v>-68.296768502323843</v>
      </c>
      <c r="Z437" s="26">
        <f t="shared" si="305"/>
        <v>-89.97795631390396</v>
      </c>
      <c r="AA437" s="26">
        <f t="shared" si="306"/>
        <v>15.788113056510426</v>
      </c>
      <c r="AB437" s="26">
        <f t="shared" si="307"/>
        <v>-80.653590945514836</v>
      </c>
      <c r="AC437" s="26">
        <f t="shared" si="308"/>
        <v>0.3636471496912424</v>
      </c>
      <c r="AD437" s="26">
        <f t="shared" si="309"/>
        <v>16.464025841805608</v>
      </c>
      <c r="AE437" s="26">
        <f t="shared" si="310"/>
        <v>-20.694506944391772</v>
      </c>
      <c r="AF437" s="26">
        <f t="shared" si="311"/>
        <v>-154.16752141761319</v>
      </c>
      <c r="AG437" s="26">
        <f t="shared" si="286"/>
        <v>64.037843837695164</v>
      </c>
      <c r="AH437" s="26">
        <f t="shared" si="312"/>
        <v>-166.91459219563575</v>
      </c>
      <c r="AI437" s="26">
        <f t="shared" si="313"/>
        <v>-89.999999741540194</v>
      </c>
      <c r="AJ437" s="26">
        <f t="shared" si="314"/>
        <v>74.517501239147336</v>
      </c>
      <c r="AK437" s="26">
        <f t="shared" si="315"/>
        <v>89.989229209639078</v>
      </c>
      <c r="AL437" s="27">
        <f t="shared" si="316"/>
        <v>-2.1738503581748421</v>
      </c>
      <c r="AM437" s="26">
        <f t="shared" si="317"/>
        <v>-38.868561427348254</v>
      </c>
      <c r="AN437" s="26">
        <f t="shared" si="287"/>
        <v>-3.4029803423730325</v>
      </c>
      <c r="AO437" s="26">
        <f t="shared" si="288"/>
        <v>-47.479727164238319</v>
      </c>
      <c r="AP437" s="26">
        <f t="shared" si="294"/>
        <v>-33.936077819341122</v>
      </c>
      <c r="AQ437" s="26">
        <f t="shared" si="295"/>
        <v>-86.359059123487697</v>
      </c>
      <c r="AR437" s="25">
        <f t="shared" si="289"/>
        <v>18.562359853877492</v>
      </c>
      <c r="AS437" s="25">
        <f t="shared" si="290"/>
        <v>-26.843517049310353</v>
      </c>
      <c r="AT437" s="56">
        <f t="shared" si="296"/>
        <v>-54.630584763732898</v>
      </c>
      <c r="AU437" s="57">
        <f t="shared" si="318"/>
        <v>-240.52658054110088</v>
      </c>
      <c r="AV437" s="26">
        <f t="shared" si="319"/>
        <v>1.9851042480050178E-5</v>
      </c>
      <c r="AW437" s="26">
        <f t="shared" si="320"/>
        <v>0.12249601784941361</v>
      </c>
      <c r="AX437" s="27">
        <f t="shared" si="321"/>
        <v>-1.9851042479617514E-5</v>
      </c>
      <c r="AY437" s="26">
        <f t="shared" si="322"/>
        <v>-0.12249601784941361</v>
      </c>
      <c r="AZ437" s="28">
        <f t="shared" si="323"/>
        <v>4.3266442945749661E-16</v>
      </c>
      <c r="BA437" s="29">
        <f t="shared" si="324"/>
        <v>0</v>
      </c>
      <c r="BB437" s="5">
        <f t="shared" si="297"/>
        <v>-68.514593836419479</v>
      </c>
      <c r="BC437" s="5">
        <f t="shared" si="298"/>
        <v>-347.06610982221014</v>
      </c>
      <c r="BD437" s="5">
        <f t="shared" si="325"/>
        <v>-167.06610982221014</v>
      </c>
      <c r="BE437" s="31"/>
      <c r="BF437" s="40">
        <f t="shared" si="326"/>
        <v>-69</v>
      </c>
      <c r="BG437" s="40">
        <f t="shared" si="327"/>
        <v>-347</v>
      </c>
      <c r="BH437" s="40">
        <f t="shared" si="328"/>
        <v>-167</v>
      </c>
      <c r="BL437" s="26">
        <f t="shared" si="291"/>
        <v>-1.1015920708286009</v>
      </c>
      <c r="BM437" s="26">
        <f t="shared" si="292"/>
        <v>-28.250404465579312</v>
      </c>
      <c r="BO437" s="238" t="str">
        <f t="shared" si="299"/>
        <v>2137962.08950248i</v>
      </c>
      <c r="BP437" s="238" t="str">
        <f t="shared" si="300"/>
        <v>0.0465926866905227-0.224772715543306i</v>
      </c>
      <c r="BQ437" s="238">
        <f t="shared" si="301"/>
        <v>-12.782417001857977</v>
      </c>
      <c r="BR437" s="238">
        <f t="shared" si="302"/>
        <v>-78.289124815529945</v>
      </c>
    </row>
    <row r="438" spans="22:70" x14ac:dyDescent="0.3">
      <c r="V438" s="24">
        <v>5.3400000000000496</v>
      </c>
      <c r="W438" s="30">
        <f t="shared" si="303"/>
        <v>2187761.6239498062</v>
      </c>
      <c r="X438" s="25">
        <f t="shared" si="293"/>
        <v>31.450501351730402</v>
      </c>
      <c r="Y438" s="26">
        <f t="shared" si="304"/>
        <v>-68.496768473390972</v>
      </c>
      <c r="Z438" s="26">
        <f t="shared" si="305"/>
        <v>-89.978458089412058</v>
      </c>
      <c r="AA438" s="26">
        <f t="shared" si="306"/>
        <v>15.982954657170801</v>
      </c>
      <c r="AB438" s="26">
        <f t="shared" si="307"/>
        <v>-80.862711660977425</v>
      </c>
      <c r="AC438" s="26">
        <f t="shared" si="308"/>
        <v>0.38005637337883119</v>
      </c>
      <c r="AD438" s="26">
        <f t="shared" si="309"/>
        <v>16.826075530487145</v>
      </c>
      <c r="AE438" s="26">
        <f t="shared" si="310"/>
        <v>-20.683256091110938</v>
      </c>
      <c r="AF438" s="26">
        <f t="shared" si="311"/>
        <v>-154.01509421990235</v>
      </c>
      <c r="AG438" s="26">
        <f t="shared" si="286"/>
        <v>64.037843837695164</v>
      </c>
      <c r="AH438" s="26">
        <f t="shared" si="312"/>
        <v>-167.11459219563577</v>
      </c>
      <c r="AI438" s="26">
        <f t="shared" si="313"/>
        <v>-89.999999747423445</v>
      </c>
      <c r="AJ438" s="26">
        <f t="shared" si="314"/>
        <v>74.717501232239869</v>
      </c>
      <c r="AK438" s="26">
        <f t="shared" si="315"/>
        <v>89.989474382754608</v>
      </c>
      <c r="AL438" s="27">
        <f t="shared" si="316"/>
        <v>-2.253713482757469</v>
      </c>
      <c r="AM438" s="26">
        <f t="shared" si="317"/>
        <v>-39.51467675906617</v>
      </c>
      <c r="AN438" s="26">
        <f t="shared" si="287"/>
        <v>-3.5127664914985517</v>
      </c>
      <c r="AO438" s="26">
        <f t="shared" si="288"/>
        <v>-48.136188448898515</v>
      </c>
      <c r="AP438" s="26">
        <f t="shared" si="294"/>
        <v>-34.125727099956755</v>
      </c>
      <c r="AQ438" s="26">
        <f t="shared" si="295"/>
        <v>-87.661390572633522</v>
      </c>
      <c r="AR438" s="25">
        <f t="shared" si="289"/>
        <v>18.562359853877492</v>
      </c>
      <c r="AS438" s="25">
        <f t="shared" si="290"/>
        <v>-26.843517049310353</v>
      </c>
      <c r="AT438" s="56">
        <f t="shared" si="296"/>
        <v>-54.808983191067696</v>
      </c>
      <c r="AU438" s="57">
        <f t="shared" si="318"/>
        <v>-241.67648479253586</v>
      </c>
      <c r="AV438" s="26">
        <f t="shared" si="319"/>
        <v>2.078659105192847E-5</v>
      </c>
      <c r="AW438" s="26">
        <f t="shared" si="320"/>
        <v>0.12534930764676397</v>
      </c>
      <c r="AX438" s="27">
        <f t="shared" si="321"/>
        <v>-2.0786591051452698E-5</v>
      </c>
      <c r="AY438" s="26">
        <f t="shared" si="322"/>
        <v>-0.12534930764676397</v>
      </c>
      <c r="AZ438" s="28">
        <f t="shared" si="323"/>
        <v>4.7577163020916247E-16</v>
      </c>
      <c r="BA438" s="29">
        <f t="shared" si="324"/>
        <v>0</v>
      </c>
      <c r="BB438" s="5">
        <f t="shared" si="297"/>
        <v>-68.928440041084301</v>
      </c>
      <c r="BC438" s="5">
        <f t="shared" si="298"/>
        <v>-349.09783023728505</v>
      </c>
      <c r="BD438" s="5">
        <f t="shared" si="325"/>
        <v>-169.09783023728505</v>
      </c>
      <c r="BE438" s="41"/>
      <c r="BF438" s="40">
        <f t="shared" si="326"/>
        <v>-69</v>
      </c>
      <c r="BG438" s="40">
        <f t="shared" si="327"/>
        <v>-349</v>
      </c>
      <c r="BH438" s="40">
        <f t="shared" si="328"/>
        <v>-169</v>
      </c>
      <c r="BL438" s="26">
        <f t="shared" si="291"/>
        <v>-1.1472069097397737</v>
      </c>
      <c r="BM438" s="26">
        <f t="shared" si="292"/>
        <v>-28.803951568251801</v>
      </c>
      <c r="BO438" s="238" t="str">
        <f t="shared" si="299"/>
        <v>2187761.62394981i</v>
      </c>
      <c r="BP438" s="238" t="str">
        <f t="shared" si="300"/>
        <v>0.0443247268194969-0.22017109310353i</v>
      </c>
      <c r="BQ438" s="238">
        <f t="shared" si="301"/>
        <v>-12.972249940276829</v>
      </c>
      <c r="BR438" s="238">
        <f t="shared" si="302"/>
        <v>-78.61739387649736</v>
      </c>
    </row>
    <row r="439" spans="22:70" x14ac:dyDescent="0.3">
      <c r="V439" s="24">
        <v>5.3500000000000503</v>
      </c>
      <c r="W439" s="32">
        <f t="shared" si="303"/>
        <v>2238721.138568603</v>
      </c>
      <c r="X439" s="25">
        <f t="shared" si="293"/>
        <v>31.450501351730402</v>
      </c>
      <c r="Y439" s="26">
        <f t="shared" si="304"/>
        <v>-68.696768445760313</v>
      </c>
      <c r="Z439" s="26">
        <f t="shared" si="305"/>
        <v>-89.978948443118313</v>
      </c>
      <c r="AA439" s="26">
        <f t="shared" si="306"/>
        <v>16.178022697912809</v>
      </c>
      <c r="AB439" s="26">
        <f t="shared" si="307"/>
        <v>-81.067309731034342</v>
      </c>
      <c r="AC439" s="26">
        <f t="shared" si="308"/>
        <v>0.39717274601057945</v>
      </c>
      <c r="AD439" s="26">
        <f t="shared" si="309"/>
        <v>17.195131310522537</v>
      </c>
      <c r="AE439" s="26">
        <f t="shared" si="310"/>
        <v>-20.671071650106523</v>
      </c>
      <c r="AF439" s="26">
        <f t="shared" si="311"/>
        <v>-153.85112686363013</v>
      </c>
      <c r="AG439" s="26">
        <f t="shared" si="286"/>
        <v>64.037843837695164</v>
      </c>
      <c r="AH439" s="26">
        <f t="shared" si="312"/>
        <v>-167.31459219563578</v>
      </c>
      <c r="AI439" s="26">
        <f t="shared" si="313"/>
        <v>-89.999999753172801</v>
      </c>
      <c r="AJ439" s="26">
        <f t="shared" si="314"/>
        <v>74.917501225643321</v>
      </c>
      <c r="AK439" s="26">
        <f t="shared" si="315"/>
        <v>89.989713975049057</v>
      </c>
      <c r="AL439" s="27">
        <f t="shared" si="316"/>
        <v>-2.3357956263193613</v>
      </c>
      <c r="AM439" s="26">
        <f t="shared" si="317"/>
        <v>-40.163629190842421</v>
      </c>
      <c r="AN439" s="26">
        <f t="shared" si="287"/>
        <v>-3.6248275466909563</v>
      </c>
      <c r="AO439" s="26">
        <f t="shared" si="288"/>
        <v>-48.791000570687658</v>
      </c>
      <c r="AP439" s="26">
        <f t="shared" si="294"/>
        <v>-34.319870305307617</v>
      </c>
      <c r="AQ439" s="26">
        <f t="shared" si="295"/>
        <v>-88.964915539653816</v>
      </c>
      <c r="AR439" s="25">
        <f t="shared" si="289"/>
        <v>18.562359853877492</v>
      </c>
      <c r="AS439" s="25">
        <f t="shared" si="290"/>
        <v>-26.843517049310353</v>
      </c>
      <c r="AT439" s="56">
        <f t="shared" si="296"/>
        <v>-54.990941955414144</v>
      </c>
      <c r="AU439" s="57">
        <f t="shared" si="318"/>
        <v>-242.81604240328394</v>
      </c>
      <c r="AV439" s="26">
        <f t="shared" si="319"/>
        <v>2.1766230450948148E-5</v>
      </c>
      <c r="AW439" s="26">
        <f t="shared" si="320"/>
        <v>0.1282690584576078</v>
      </c>
      <c r="AX439" s="27">
        <f t="shared" si="321"/>
        <v>-2.1766230451305426E-5</v>
      </c>
      <c r="AY439" s="26">
        <f t="shared" si="322"/>
        <v>-0.1282690584576078</v>
      </c>
      <c r="AZ439" s="28">
        <f t="shared" si="323"/>
        <v>-3.5727849715186388E-16</v>
      </c>
      <c r="BA439" s="29">
        <f t="shared" si="324"/>
        <v>0</v>
      </c>
      <c r="BB439" s="5">
        <f t="shared" si="297"/>
        <v>-69.347937044865645</v>
      </c>
      <c r="BC439" s="5">
        <f t="shared" si="298"/>
        <v>-351.12094182118989</v>
      </c>
      <c r="BD439" s="5">
        <f t="shared" si="325"/>
        <v>-171.12094182118989</v>
      </c>
      <c r="BE439" s="31"/>
      <c r="BF439" s="40">
        <f t="shared" si="326"/>
        <v>-69</v>
      </c>
      <c r="BG439" s="40">
        <f t="shared" si="327"/>
        <v>-351</v>
      </c>
      <c r="BH439" s="40">
        <f t="shared" si="328"/>
        <v>-171</v>
      </c>
      <c r="BL439" s="26">
        <f t="shared" si="291"/>
        <v>-1.1944635049019161</v>
      </c>
      <c r="BM439" s="26">
        <f t="shared" si="292"/>
        <v>-29.364368410887032</v>
      </c>
      <c r="BO439" s="238" t="str">
        <f t="shared" si="299"/>
        <v>2238721.1385686i</v>
      </c>
      <c r="BP439" s="238" t="str">
        <f t="shared" si="300"/>
        <v>0.0421487655140529-0.215641395759842i</v>
      </c>
      <c r="BQ439" s="238">
        <f t="shared" si="301"/>
        <v>-13.162531584549582</v>
      </c>
      <c r="BR439" s="238">
        <f t="shared" si="302"/>
        <v>-78.940531007018947</v>
      </c>
    </row>
    <row r="440" spans="22:70" x14ac:dyDescent="0.3">
      <c r="V440" s="24">
        <v>5.3600000000000501</v>
      </c>
      <c r="W440" s="32">
        <f t="shared" si="303"/>
        <v>2290867.6527680382</v>
      </c>
      <c r="X440" s="25">
        <f t="shared" si="293"/>
        <v>31.450501351730402</v>
      </c>
      <c r="Y440" s="26">
        <f t="shared" si="304"/>
        <v>-68.896768419373203</v>
      </c>
      <c r="Z440" s="26">
        <f t="shared" si="305"/>
        <v>-89.979427635014488</v>
      </c>
      <c r="AA440" s="26">
        <f t="shared" si="306"/>
        <v>16.373307479209021</v>
      </c>
      <c r="AB440" s="26">
        <f t="shared" si="307"/>
        <v>-81.267472754340332</v>
      </c>
      <c r="AC440" s="26">
        <f t="shared" si="308"/>
        <v>0.41502377839312099</v>
      </c>
      <c r="AD440" s="26">
        <f t="shared" si="309"/>
        <v>17.571266319551206</v>
      </c>
      <c r="AE440" s="26">
        <f t="shared" si="310"/>
        <v>-20.657935810040659</v>
      </c>
      <c r="AF440" s="26">
        <f t="shared" si="311"/>
        <v>-153.67563406980364</v>
      </c>
      <c r="AG440" s="26">
        <f t="shared" si="286"/>
        <v>64.037843837695164</v>
      </c>
      <c r="AH440" s="26">
        <f t="shared" si="312"/>
        <v>-167.51459219563574</v>
      </c>
      <c r="AI440" s="26">
        <f t="shared" si="313"/>
        <v>-89.999999758791276</v>
      </c>
      <c r="AJ440" s="26">
        <f t="shared" si="314"/>
        <v>75.117501219343637</v>
      </c>
      <c r="AK440" s="26">
        <f t="shared" si="315"/>
        <v>89.989948113557404</v>
      </c>
      <c r="AL440" s="27">
        <f t="shared" si="316"/>
        <v>-2.4201151700624308</v>
      </c>
      <c r="AM440" s="26">
        <f t="shared" si="317"/>
        <v>-40.815096836571087</v>
      </c>
      <c r="AN440" s="26">
        <f t="shared" si="287"/>
        <v>-3.7391509106987062</v>
      </c>
      <c r="AO440" s="26">
        <f t="shared" si="288"/>
        <v>-49.443826554931078</v>
      </c>
      <c r="AP440" s="26">
        <f t="shared" si="294"/>
        <v>-34.518513219358077</v>
      </c>
      <c r="AQ440" s="26">
        <f t="shared" si="295"/>
        <v>-90.268975036736038</v>
      </c>
      <c r="AR440" s="25">
        <f t="shared" si="289"/>
        <v>18.562359853877492</v>
      </c>
      <c r="AS440" s="25">
        <f t="shared" si="290"/>
        <v>-26.843517049310353</v>
      </c>
      <c r="AT440" s="56">
        <f t="shared" si="296"/>
        <v>-55.176449029398739</v>
      </c>
      <c r="AU440" s="57">
        <f t="shared" si="318"/>
        <v>-243.94460910653967</v>
      </c>
      <c r="AV440" s="26">
        <f t="shared" si="319"/>
        <v>2.2792038597278065E-5</v>
      </c>
      <c r="AW440" s="26">
        <f t="shared" si="320"/>
        <v>0.13125681831177977</v>
      </c>
      <c r="AX440" s="27">
        <f t="shared" si="321"/>
        <v>-2.2792038597655431E-5</v>
      </c>
      <c r="AY440" s="26">
        <f t="shared" si="322"/>
        <v>-0.13125681831177977</v>
      </c>
      <c r="AZ440" s="28">
        <f t="shared" si="323"/>
        <v>-3.7736673052894687E-16</v>
      </c>
      <c r="BA440" s="29">
        <f t="shared" si="324"/>
        <v>0</v>
      </c>
      <c r="BB440" s="5">
        <f t="shared" si="297"/>
        <v>-69.773095567719935</v>
      </c>
      <c r="BC440" s="5">
        <f t="shared" si="298"/>
        <v>-353.13478273904389</v>
      </c>
      <c r="BD440" s="5">
        <f t="shared" si="325"/>
        <v>-173.13478273904389</v>
      </c>
      <c r="BE440" s="31"/>
      <c r="BF440" s="40">
        <f t="shared" si="326"/>
        <v>-70</v>
      </c>
      <c r="BG440" s="40">
        <f t="shared" si="327"/>
        <v>-353</v>
      </c>
      <c r="BH440" s="40">
        <f t="shared" si="328"/>
        <v>-173</v>
      </c>
      <c r="BL440" s="26">
        <f t="shared" si="291"/>
        <v>-1.2434022137390741</v>
      </c>
      <c r="BM440" s="26">
        <f t="shared" si="292"/>
        <v>-29.931523170813158</v>
      </c>
      <c r="BO440" s="238" t="str">
        <f t="shared" si="299"/>
        <v>2290867.65276804i</v>
      </c>
      <c r="BP440" s="238" t="str">
        <f t="shared" si="300"/>
        <v>0.0400614885143534-0.211183926406701i</v>
      </c>
      <c r="BQ440" s="238">
        <f t="shared" si="301"/>
        <v>-13.353244324582121</v>
      </c>
      <c r="BR440" s="238">
        <f t="shared" si="302"/>
        <v>-79.258650461691033</v>
      </c>
    </row>
    <row r="441" spans="22:70" x14ac:dyDescent="0.3">
      <c r="V441" s="24">
        <v>5.3700000000000498</v>
      </c>
      <c r="W441" s="30">
        <f t="shared" si="303"/>
        <v>2344228.8153201933</v>
      </c>
      <c r="X441" s="25">
        <f t="shared" si="293"/>
        <v>31.450501351730402</v>
      </c>
      <c r="Y441" s="26">
        <f t="shared" si="304"/>
        <v>-69.096768394173722</v>
      </c>
      <c r="Z441" s="26">
        <f t="shared" si="305"/>
        <v>-89.979895919174183</v>
      </c>
      <c r="AA441" s="26">
        <f t="shared" si="306"/>
        <v>16.568799696294732</v>
      </c>
      <c r="AB441" s="26">
        <f t="shared" si="307"/>
        <v>-81.463287306718797</v>
      </c>
      <c r="AC441" s="26">
        <f t="shared" si="308"/>
        <v>0.43363779335919311</v>
      </c>
      <c r="AD441" s="26">
        <f t="shared" si="309"/>
        <v>17.954550261901517</v>
      </c>
      <c r="AE441" s="26">
        <f t="shared" si="310"/>
        <v>-20.643829552789395</v>
      </c>
      <c r="AF441" s="26">
        <f t="shared" si="311"/>
        <v>-153.48863296399148</v>
      </c>
      <c r="AG441" s="26">
        <f t="shared" si="286"/>
        <v>64.037843837695164</v>
      </c>
      <c r="AH441" s="26">
        <f t="shared" si="312"/>
        <v>-167.71459219563576</v>
      </c>
      <c r="AI441" s="26">
        <f t="shared" si="313"/>
        <v>-89.999999764281853</v>
      </c>
      <c r="AJ441" s="26">
        <f t="shared" si="314"/>
        <v>75.317501213327475</v>
      </c>
      <c r="AK441" s="26">
        <f t="shared" si="315"/>
        <v>89.990176922422933</v>
      </c>
      <c r="AL441" s="27">
        <f t="shared" si="316"/>
        <v>-2.5066883247835001</v>
      </c>
      <c r="AM441" s="26">
        <f t="shared" si="317"/>
        <v>-41.468751373546048</v>
      </c>
      <c r="AN441" s="26">
        <f t="shared" si="287"/>
        <v>-3.8557217139424029</v>
      </c>
      <c r="AO441" s="26">
        <f t="shared" si="288"/>
        <v>-50.09433457783831</v>
      </c>
      <c r="AP441" s="26">
        <f t="shared" si="294"/>
        <v>-34.721657183339026</v>
      </c>
      <c r="AQ441" s="26">
        <f t="shared" si="295"/>
        <v>-91.572908793243272</v>
      </c>
      <c r="AR441" s="25">
        <f t="shared" si="289"/>
        <v>18.562359853877492</v>
      </c>
      <c r="AS441" s="25">
        <f t="shared" si="290"/>
        <v>-26.843517049310353</v>
      </c>
      <c r="AT441" s="56">
        <f t="shared" si="296"/>
        <v>-55.365486736128418</v>
      </c>
      <c r="AU441" s="57">
        <f t="shared" si="318"/>
        <v>-245.06154175723475</v>
      </c>
      <c r="AV441" s="26">
        <f t="shared" si="319"/>
        <v>2.3866191332718676E-5</v>
      </c>
      <c r="AW441" s="26">
        <f t="shared" si="320"/>
        <v>0.13431417129407031</v>
      </c>
      <c r="AX441" s="27">
        <f t="shared" si="321"/>
        <v>-2.3866191332615985E-5</v>
      </c>
      <c r="AY441" s="26">
        <f t="shared" si="322"/>
        <v>-0.13431417129407031</v>
      </c>
      <c r="AZ441" s="28">
        <f t="shared" si="323"/>
        <v>1.0269088639332236E-16</v>
      </c>
      <c r="BA441" s="29">
        <f t="shared" si="324"/>
        <v>0</v>
      </c>
      <c r="BB441" s="5">
        <f t="shared" si="297"/>
        <v>-70.203921003879131</v>
      </c>
      <c r="BC441" s="5">
        <f t="shared" si="298"/>
        <v>-355.13868097171058</v>
      </c>
      <c r="BD441" s="5">
        <f t="shared" si="325"/>
        <v>-175.13868097171058</v>
      </c>
      <c r="BE441" s="41"/>
      <c r="BF441" s="40">
        <f t="shared" si="326"/>
        <v>-70</v>
      </c>
      <c r="BG441" s="40">
        <f t="shared" si="327"/>
        <v>-355</v>
      </c>
      <c r="BH441" s="40">
        <f t="shared" si="328"/>
        <v>-175</v>
      </c>
      <c r="BL441" s="26">
        <f t="shared" si="291"/>
        <v>-1.2940630512538422</v>
      </c>
      <c r="BM441" s="26">
        <f t="shared" si="292"/>
        <v>-30.50527194393619</v>
      </c>
      <c r="BO441" s="238" t="str">
        <f t="shared" si="299"/>
        <v>2344228.81532019i</v>
      </c>
      <c r="BP441" s="238" t="str">
        <f t="shared" si="300"/>
        <v>0.038059665798519-0.206798874594021i</v>
      </c>
      <c r="BQ441" s="238">
        <f t="shared" si="301"/>
        <v>-13.544371216496874</v>
      </c>
      <c r="BR441" s="238">
        <f t="shared" si="302"/>
        <v>-79.57186727053967</v>
      </c>
    </row>
    <row r="442" spans="22:70" x14ac:dyDescent="0.3">
      <c r="V442" s="24">
        <v>5.3800000000000496</v>
      </c>
      <c r="W442" s="32">
        <f t="shared" si="303"/>
        <v>2398832.9190197675</v>
      </c>
      <c r="X442" s="25">
        <f t="shared" si="293"/>
        <v>31.450501351730402</v>
      </c>
      <c r="Y442" s="26">
        <f t="shared" si="304"/>
        <v>-69.29676837010841</v>
      </c>
      <c r="Z442" s="26">
        <f t="shared" si="305"/>
        <v>-89.980353543887617</v>
      </c>
      <c r="AA442" s="26">
        <f t="shared" si="306"/>
        <v>16.76449042488975</v>
      </c>
      <c r="AB442" s="26">
        <f t="shared" si="307"/>
        <v>-81.654838905206631</v>
      </c>
      <c r="AC442" s="26">
        <f t="shared" si="308"/>
        <v>0.45304392720510345</v>
      </c>
      <c r="AD442" s="26">
        <f t="shared" si="309"/>
        <v>18.345049095103338</v>
      </c>
      <c r="AE442" s="26">
        <f t="shared" si="310"/>
        <v>-20.628732666283152</v>
      </c>
      <c r="AF442" s="26">
        <f t="shared" si="311"/>
        <v>-153.29014335399089</v>
      </c>
      <c r="AG442" s="26">
        <f t="shared" si="286"/>
        <v>64.037843837695164</v>
      </c>
      <c r="AH442" s="26">
        <f t="shared" si="312"/>
        <v>-167.91459219563575</v>
      </c>
      <c r="AI442" s="26">
        <f t="shared" si="313"/>
        <v>-89.999999769647445</v>
      </c>
      <c r="AJ442" s="26">
        <f t="shared" si="314"/>
        <v>75.517501207582114</v>
      </c>
      <c r="AK442" s="26">
        <f t="shared" si="315"/>
        <v>89.990400522963128</v>
      </c>
      <c r="AL442" s="27">
        <f t="shared" si="316"/>
        <v>-2.5955290647361595</v>
      </c>
      <c r="AM442" s="26">
        <f t="shared" si="317"/>
        <v>-42.12425883377032</v>
      </c>
      <c r="AN442" s="26">
        <f t="shared" si="287"/>
        <v>-3.9745228755647535</v>
      </c>
      <c r="AO442" s="26">
        <f t="shared" si="288"/>
        <v>-50.742198779527882</v>
      </c>
      <c r="AP442" s="26">
        <f t="shared" si="294"/>
        <v>-34.929299090659384</v>
      </c>
      <c r="AQ442" s="26">
        <f t="shared" si="295"/>
        <v>-92.876056859982526</v>
      </c>
      <c r="AR442" s="25">
        <f t="shared" si="289"/>
        <v>18.562359853877492</v>
      </c>
      <c r="AS442" s="25">
        <f t="shared" si="290"/>
        <v>-26.843517049310353</v>
      </c>
      <c r="AT442" s="56">
        <f t="shared" si="296"/>
        <v>-55.55803175694254</v>
      </c>
      <c r="AU442" s="57">
        <f t="shared" si="318"/>
        <v>-246.16620021397341</v>
      </c>
      <c r="AV442" s="26">
        <f t="shared" si="319"/>
        <v>2.4990967041569665E-5</v>
      </c>
      <c r="AW442" s="26">
        <f t="shared" si="320"/>
        <v>0.1374427383838156</v>
      </c>
      <c r="AX442" s="27">
        <f t="shared" si="321"/>
        <v>-2.4990967041252109E-5</v>
      </c>
      <c r="AY442" s="26">
        <f t="shared" si="322"/>
        <v>-0.1374427383838156</v>
      </c>
      <c r="AZ442" s="28">
        <f t="shared" si="323"/>
        <v>3.1755604005742621E-16</v>
      </c>
      <c r="BA442" s="29">
        <f t="shared" si="324"/>
        <v>0</v>
      </c>
      <c r="BB442" s="5">
        <f t="shared" si="297"/>
        <v>-70.640413310211358</v>
      </c>
      <c r="BC442" s="5">
        <f t="shared" si="298"/>
        <v>-357.13195595805087</v>
      </c>
      <c r="BD442" s="5">
        <f t="shared" si="325"/>
        <v>-177.13195595805087</v>
      </c>
      <c r="BE442" s="31"/>
      <c r="BF442" s="40">
        <f t="shared" si="326"/>
        <v>-71</v>
      </c>
      <c r="BG442" s="40">
        <f t="shared" si="327"/>
        <v>-357</v>
      </c>
      <c r="BH442" s="40">
        <f t="shared" si="328"/>
        <v>-177</v>
      </c>
      <c r="BL442" s="26">
        <f t="shared" si="291"/>
        <v>-1.3464855867339471</v>
      </c>
      <c r="BM442" s="26">
        <f t="shared" si="292"/>
        <v>-31.085458638672382</v>
      </c>
      <c r="BO442" s="238" t="str">
        <f t="shared" si="299"/>
        <v>2398832.91901977i</v>
      </c>
      <c r="BP442" s="238" t="str">
        <f t="shared" si="300"/>
        <v>0.0361401526017395-0.202486323928402i</v>
      </c>
      <c r="BQ442" s="238">
        <f t="shared" si="301"/>
        <v>-13.735895966534876</v>
      </c>
      <c r="BR442" s="238">
        <f t="shared" si="302"/>
        <v>-79.880297105405063</v>
      </c>
    </row>
    <row r="443" spans="22:70" x14ac:dyDescent="0.3">
      <c r="V443" s="24">
        <v>5.3900000000000503</v>
      </c>
      <c r="W443" s="32">
        <f t="shared" si="303"/>
        <v>2454708.9156853179</v>
      </c>
      <c r="X443" s="25">
        <f t="shared" si="293"/>
        <v>31.450501351730402</v>
      </c>
      <c r="Y443" s="26">
        <f t="shared" si="304"/>
        <v>-69.496768347126221</v>
      </c>
      <c r="Z443" s="26">
        <f t="shared" si="305"/>
        <v>-89.98080075179324</v>
      </c>
      <c r="AA443" s="26">
        <f t="shared" si="306"/>
        <v>16.960371107279343</v>
      </c>
      <c r="AB443" s="26">
        <f t="shared" si="307"/>
        <v>-81.842211976295957</v>
      </c>
      <c r="AC443" s="26">
        <f t="shared" si="308"/>
        <v>0.47327212885661135</v>
      </c>
      <c r="AD443" s="26">
        <f t="shared" si="309"/>
        <v>18.74282470495956</v>
      </c>
      <c r="AE443" s="26">
        <f t="shared" si="310"/>
        <v>-20.612623759259865</v>
      </c>
      <c r="AF443" s="26">
        <f t="shared" si="311"/>
        <v>-153.08018802312964</v>
      </c>
      <c r="AG443" s="26">
        <f t="shared" si="286"/>
        <v>64.037843837695164</v>
      </c>
      <c r="AH443" s="26">
        <f t="shared" si="312"/>
        <v>-168.11459219563577</v>
      </c>
      <c r="AI443" s="26">
        <f t="shared" si="313"/>
        <v>-89.999999774890924</v>
      </c>
      <c r="AJ443" s="26">
        <f t="shared" si="314"/>
        <v>75.717501202095335</v>
      </c>
      <c r="AK443" s="26">
        <f t="shared" si="315"/>
        <v>89.990619033733907</v>
      </c>
      <c r="AL443" s="27">
        <f t="shared" si="316"/>
        <v>-2.6866490700361991</v>
      </c>
      <c r="AM443" s="26">
        <f t="shared" si="317"/>
        <v>-42.781280430360809</v>
      </c>
      <c r="AN443" s="26">
        <f t="shared" si="287"/>
        <v>-4.0955351728073719</v>
      </c>
      <c r="AO443" s="26">
        <f t="shared" si="288"/>
        <v>-51.387100040158579</v>
      </c>
      <c r="AP443" s="26">
        <f t="shared" si="294"/>
        <v>-35.141431398688837</v>
      </c>
      <c r="AQ443" s="26">
        <f t="shared" si="295"/>
        <v>-94.177761211676398</v>
      </c>
      <c r="AR443" s="25">
        <f t="shared" si="289"/>
        <v>18.562359853877492</v>
      </c>
      <c r="AS443" s="25">
        <f t="shared" si="290"/>
        <v>-26.843517049310353</v>
      </c>
      <c r="AT443" s="56">
        <f t="shared" si="296"/>
        <v>-55.754055157948699</v>
      </c>
      <c r="AU443" s="57">
        <f t="shared" si="318"/>
        <v>-247.25794923480603</v>
      </c>
      <c r="AV443" s="26">
        <f t="shared" si="319"/>
        <v>2.6168751483631285E-5</v>
      </c>
      <c r="AW443" s="26">
        <f t="shared" si="320"/>
        <v>0.14064417831403103</v>
      </c>
      <c r="AX443" s="27">
        <f t="shared" si="321"/>
        <v>-2.6168751484033378E-5</v>
      </c>
      <c r="AY443" s="26">
        <f t="shared" si="322"/>
        <v>-0.14064417831403103</v>
      </c>
      <c r="AZ443" s="28">
        <f t="shared" si="323"/>
        <v>-4.0209331632519441E-16</v>
      </c>
      <c r="BA443" s="29">
        <f t="shared" si="324"/>
        <v>0</v>
      </c>
      <c r="BB443" s="5">
        <f t="shared" si="297"/>
        <v>-71.082566910040171</v>
      </c>
      <c r="BC443" s="5">
        <f t="shared" si="298"/>
        <v>-359.11392030379562</v>
      </c>
      <c r="BD443" s="5">
        <f t="shared" si="325"/>
        <v>-179.11392030379562</v>
      </c>
      <c r="BE443" s="31"/>
      <c r="BF443" s="40">
        <f t="shared" si="326"/>
        <v>-71</v>
      </c>
      <c r="BG443" s="40">
        <f t="shared" si="327"/>
        <v>-359</v>
      </c>
      <c r="BH443" s="40">
        <f t="shared" si="328"/>
        <v>-179</v>
      </c>
      <c r="BL443" s="26">
        <f t="shared" si="291"/>
        <v>-1.4007088372654741</v>
      </c>
      <c r="BM443" s="26">
        <f t="shared" si="292"/>
        <v>-31.671914912946246</v>
      </c>
      <c r="BO443" s="238" t="str">
        <f t="shared" si="299"/>
        <v>2454708.91568532i</v>
      </c>
      <c r="BP443" s="238" t="str">
        <f t="shared" si="300"/>
        <v>0.0342998900715186-0.198246259194023i</v>
      </c>
      <c r="BQ443" s="238">
        <f t="shared" si="301"/>
        <v>-13.927802914825996</v>
      </c>
      <c r="BR443" s="238">
        <f t="shared" si="302"/>
        <v>-80.184056156043383</v>
      </c>
    </row>
    <row r="444" spans="22:70" x14ac:dyDescent="0.3">
      <c r="V444" s="24">
        <v>5.4000000000000501</v>
      </c>
      <c r="W444" s="30">
        <f t="shared" si="303"/>
        <v>2511886.4315098748</v>
      </c>
      <c r="X444" s="25">
        <f t="shared" si="293"/>
        <v>31.450501351730402</v>
      </c>
      <c r="Y444" s="26">
        <f t="shared" si="304"/>
        <v>-69.696768325178397</v>
      </c>
      <c r="Z444" s="26">
        <f t="shared" si="305"/>
        <v>-89.981237780006367</v>
      </c>
      <c r="AA444" s="26">
        <f t="shared" si="306"/>
        <v>17.156433538759849</v>
      </c>
      <c r="AB444" s="26">
        <f t="shared" si="307"/>
        <v>-82.025489828109301</v>
      </c>
      <c r="AC444" s="26">
        <f t="shared" si="308"/>
        <v>0.49435315656689194</v>
      </c>
      <c r="AD444" s="26">
        <f t="shared" si="309"/>
        <v>19.147934569611913</v>
      </c>
      <c r="AE444" s="26">
        <f t="shared" si="310"/>
        <v>-20.595480278121254</v>
      </c>
      <c r="AF444" s="26">
        <f t="shared" si="311"/>
        <v>-152.85879303850376</v>
      </c>
      <c r="AG444" s="26">
        <f t="shared" si="286"/>
        <v>64.037843837695164</v>
      </c>
      <c r="AH444" s="26">
        <f t="shared" si="312"/>
        <v>-168.31459219563578</v>
      </c>
      <c r="AI444" s="26">
        <f t="shared" si="313"/>
        <v>-89.999999780015031</v>
      </c>
      <c r="AJ444" s="26">
        <f t="shared" si="314"/>
        <v>75.917501196855483</v>
      </c>
      <c r="AK444" s="26">
        <f t="shared" si="315"/>
        <v>89.990832570592559</v>
      </c>
      <c r="AL444" s="27">
        <f t="shared" si="316"/>
        <v>-2.7800576781092352</v>
      </c>
      <c r="AM444" s="26">
        <f t="shared" si="317"/>
        <v>-43.43947341424041</v>
      </c>
      <c r="AN444" s="26">
        <f t="shared" si="287"/>
        <v>-4.2187373181252878</v>
      </c>
      <c r="AO444" s="26">
        <f t="shared" si="288"/>
        <v>-52.028726714930471</v>
      </c>
      <c r="AP444" s="26">
        <f t="shared" si="294"/>
        <v>-35.358042157319659</v>
      </c>
      <c r="AQ444" s="26">
        <f t="shared" si="295"/>
        <v>-95.477367338593353</v>
      </c>
      <c r="AR444" s="25">
        <f t="shared" si="289"/>
        <v>18.562359853877492</v>
      </c>
      <c r="AS444" s="25">
        <f t="shared" si="290"/>
        <v>-26.843517049310353</v>
      </c>
      <c r="AT444" s="56">
        <f t="shared" si="296"/>
        <v>-55.953522435440917</v>
      </c>
      <c r="AU444" s="57">
        <f t="shared" si="318"/>
        <v>-248.33616037709712</v>
      </c>
      <c r="AV444" s="26">
        <f t="shared" si="319"/>
        <v>2.7402042854766949E-5</v>
      </c>
      <c r="AW444" s="26">
        <f t="shared" si="320"/>
        <v>0.14392018845053584</v>
      </c>
      <c r="AX444" s="27">
        <f t="shared" si="321"/>
        <v>-2.7402042854959452E-5</v>
      </c>
      <c r="AY444" s="26">
        <f t="shared" si="322"/>
        <v>-0.14392018845053584</v>
      </c>
      <c r="AZ444" s="28">
        <f t="shared" si="323"/>
        <v>-1.9250348385659033E-16</v>
      </c>
      <c r="BA444" s="29">
        <f t="shared" si="324"/>
        <v>0</v>
      </c>
      <c r="BB444" s="5">
        <f t="shared" si="297"/>
        <v>-71.530370613043075</v>
      </c>
      <c r="BC444" s="5">
        <f t="shared" si="298"/>
        <v>-361.08388154967997</v>
      </c>
      <c r="BD444" s="5">
        <f t="shared" si="325"/>
        <v>-181.08388154967997</v>
      </c>
      <c r="BE444" s="41"/>
      <c r="BF444" s="40">
        <f t="shared" si="326"/>
        <v>-72</v>
      </c>
      <c r="BG444" s="40">
        <f t="shared" si="327"/>
        <v>-361</v>
      </c>
      <c r="BH444" s="40">
        <f t="shared" si="328"/>
        <v>-181</v>
      </c>
      <c r="BL444" s="26">
        <f t="shared" si="291"/>
        <v>-1.4567711585027612</v>
      </c>
      <c r="BM444" s="26">
        <f t="shared" si="292"/>
        <v>-32.264460157003796</v>
      </c>
      <c r="BO444" s="238" t="str">
        <f t="shared" si="299"/>
        <v>2511886.43150987i</v>
      </c>
      <c r="BP444" s="238" t="str">
        <f t="shared" si="300"/>
        <v>0.0325359055917653-0.194078573189142i</v>
      </c>
      <c r="BQ444" s="238">
        <f t="shared" si="301"/>
        <v>-14.120077019099398</v>
      </c>
      <c r="BR444" s="238">
        <f t="shared" si="302"/>
        <v>-80.48326101557906</v>
      </c>
    </row>
    <row r="445" spans="22:70" x14ac:dyDescent="0.3">
      <c r="V445" s="24">
        <v>5.4100000000000499</v>
      </c>
      <c r="W445" s="32">
        <f t="shared" si="303"/>
        <v>2570395.7827691603</v>
      </c>
      <c r="X445" s="25">
        <f t="shared" si="293"/>
        <v>31.450501351730402</v>
      </c>
      <c r="Y445" s="26">
        <f t="shared" si="304"/>
        <v>-69.896768304218369</v>
      </c>
      <c r="Z445" s="26">
        <f t="shared" si="305"/>
        <v>-89.981664860244976</v>
      </c>
      <c r="AA445" s="26">
        <f t="shared" si="306"/>
        <v>17.352669854453417</v>
      </c>
      <c r="AB445" s="26">
        <f t="shared" si="307"/>
        <v>-82.204754626257213</v>
      </c>
      <c r="AC445" s="26">
        <f t="shared" si="308"/>
        <v>0.51631857194582909</v>
      </c>
      <c r="AD445" s="26">
        <f t="shared" si="309"/>
        <v>19.560431413150852</v>
      </c>
      <c r="AE445" s="26">
        <f t="shared" si="310"/>
        <v>-20.577278526088723</v>
      </c>
      <c r="AF445" s="26">
        <f t="shared" si="311"/>
        <v>-152.62598807335132</v>
      </c>
      <c r="AG445" s="26">
        <f t="shared" si="286"/>
        <v>64.037843837695164</v>
      </c>
      <c r="AH445" s="26">
        <f t="shared" si="312"/>
        <v>-168.51459219563577</v>
      </c>
      <c r="AI445" s="26">
        <f t="shared" si="313"/>
        <v>-89.999999785022496</v>
      </c>
      <c r="AJ445" s="26">
        <f t="shared" si="314"/>
        <v>76.11750119185146</v>
      </c>
      <c r="AK445" s="26">
        <f t="shared" si="315"/>
        <v>89.991041246759124</v>
      </c>
      <c r="AL445" s="27">
        <f t="shared" si="316"/>
        <v>-2.8757618446061022</v>
      </c>
      <c r="AM445" s="26">
        <f t="shared" si="317"/>
        <v>-44.09849195596108</v>
      </c>
      <c r="AN445" s="26">
        <f t="shared" si="287"/>
        <v>-4.3441060433960974</v>
      </c>
      <c r="AO445" s="26">
        <f t="shared" si="288"/>
        <v>-52.666775324179717</v>
      </c>
      <c r="AP445" s="26">
        <f t="shared" si="294"/>
        <v>-35.579115054091346</v>
      </c>
      <c r="AQ445" s="26">
        <f t="shared" si="295"/>
        <v>-96.774225818404176</v>
      </c>
      <c r="AR445" s="25">
        <f t="shared" si="289"/>
        <v>18.562359853877492</v>
      </c>
      <c r="AS445" s="25">
        <f t="shared" si="290"/>
        <v>-26.843517049310353</v>
      </c>
      <c r="AT445" s="56">
        <f t="shared" si="296"/>
        <v>-56.156393580180065</v>
      </c>
      <c r="AU445" s="57">
        <f t="shared" si="318"/>
        <v>-249.4002138917555</v>
      </c>
      <c r="AV445" s="26">
        <f t="shared" si="319"/>
        <v>2.8693457082739742E-5</v>
      </c>
      <c r="AW445" s="26">
        <f t="shared" si="320"/>
        <v>0.14727250569153796</v>
      </c>
      <c r="AX445" s="27">
        <f t="shared" si="321"/>
        <v>-2.8693457082718095E-5</v>
      </c>
      <c r="AY445" s="26">
        <f t="shared" si="322"/>
        <v>-0.14727250569153796</v>
      </c>
      <c r="AZ445" s="28">
        <f t="shared" si="323"/>
        <v>2.1646774000030899E-17</v>
      </c>
      <c r="BA445" s="29">
        <f t="shared" si="324"/>
        <v>0</v>
      </c>
      <c r="BB445" s="5">
        <f t="shared" si="297"/>
        <v>-71.983807551774689</v>
      </c>
      <c r="BC445" s="5">
        <f t="shared" si="298"/>
        <v>-363.04114399127599</v>
      </c>
      <c r="BD445" s="5">
        <f t="shared" si="325"/>
        <v>-183.04114399127599</v>
      </c>
      <c r="BE445" s="31"/>
      <c r="BF445" s="40">
        <f t="shared" si="326"/>
        <v>-72</v>
      </c>
      <c r="BG445" s="40">
        <f t="shared" si="327"/>
        <v>-363</v>
      </c>
      <c r="BH445" s="40">
        <f t="shared" si="328"/>
        <v>-183</v>
      </c>
      <c r="BL445" s="26">
        <f t="shared" si="291"/>
        <v>-1.5147101331968806</v>
      </c>
      <c r="BM445" s="26">
        <f t="shared" si="292"/>
        <v>-32.862901524586469</v>
      </c>
      <c r="BO445" s="238" t="str">
        <f t="shared" si="299"/>
        <v>2570395.78276916i</v>
      </c>
      <c r="BP445" s="238" t="str">
        <f t="shared" si="300"/>
        <v>0.0308453128067693-0.189983073276293i</v>
      </c>
      <c r="BQ445" s="238">
        <f t="shared" si="301"/>
        <v>-14.312703838397741</v>
      </c>
      <c r="BR445" s="238">
        <f t="shared" si="302"/>
        <v>-80.778028574934027</v>
      </c>
    </row>
    <row r="446" spans="22:70" x14ac:dyDescent="0.3">
      <c r="V446" s="24">
        <v>5.4200000000000497</v>
      </c>
      <c r="W446" s="32">
        <f t="shared" si="303"/>
        <v>2630267.991895685</v>
      </c>
      <c r="X446" s="25">
        <f t="shared" si="293"/>
        <v>31.450501351730402</v>
      </c>
      <c r="Y446" s="26">
        <f t="shared" si="304"/>
        <v>-70.096768284201715</v>
      </c>
      <c r="Z446" s="26">
        <f t="shared" si="305"/>
        <v>-89.982082218952442</v>
      </c>
      <c r="AA446" s="26">
        <f t="shared" si="306"/>
        <v>17.549072516493958</v>
      </c>
      <c r="AB446" s="26">
        <f t="shared" si="307"/>
        <v>-82.38008737313794</v>
      </c>
      <c r="AC446" s="26">
        <f t="shared" si="308"/>
        <v>0.53920073111632894</v>
      </c>
      <c r="AD446" s="26">
        <f t="shared" si="309"/>
        <v>19.98036284943975</v>
      </c>
      <c r="AE446" s="26">
        <f t="shared" si="310"/>
        <v>-20.557993684861028</v>
      </c>
      <c r="AF446" s="26">
        <f t="shared" si="311"/>
        <v>-152.38180674265061</v>
      </c>
      <c r="AG446" s="26">
        <f t="shared" si="286"/>
        <v>64.037843837695164</v>
      </c>
      <c r="AH446" s="26">
        <f t="shared" si="312"/>
        <v>-168.71459219563576</v>
      </c>
      <c r="AI446" s="26">
        <f t="shared" si="313"/>
        <v>-89.999999789915975</v>
      </c>
      <c r="AJ446" s="26">
        <f t="shared" si="314"/>
        <v>76.317501187072679</v>
      </c>
      <c r="AK446" s="26">
        <f t="shared" si="315"/>
        <v>89.991245172876447</v>
      </c>
      <c r="AL446" s="27">
        <f t="shared" si="316"/>
        <v>-2.9737661141316845</v>
      </c>
      <c r="AM446" s="26">
        <f t="shared" si="317"/>
        <v>-44.757988047205231</v>
      </c>
      <c r="AN446" s="26">
        <f t="shared" si="287"/>
        <v>-4.4716161905347871</v>
      </c>
      <c r="AO446" s="26">
        <f t="shared" si="288"/>
        <v>-53.300951195277996</v>
      </c>
      <c r="AP446" s="26">
        <f t="shared" si="294"/>
        <v>-35.804629475534391</v>
      </c>
      <c r="AQ446" s="26">
        <f t="shared" si="295"/>
        <v>-98.067693859522763</v>
      </c>
      <c r="AR446" s="25">
        <f t="shared" si="289"/>
        <v>18.562359853877492</v>
      </c>
      <c r="AS446" s="25">
        <f t="shared" si="290"/>
        <v>-26.843517049310353</v>
      </c>
      <c r="AT446" s="56">
        <f t="shared" si="296"/>
        <v>-56.362623160395415</v>
      </c>
      <c r="AU446" s="57">
        <f t="shared" si="318"/>
        <v>-250.44950060217337</v>
      </c>
      <c r="AV446" s="26">
        <f t="shared" si="319"/>
        <v>3.004573337567859E-5</v>
      </c>
      <c r="AW446" s="26">
        <f t="shared" si="320"/>
        <v>0.15070290738815165</v>
      </c>
      <c r="AX446" s="27">
        <f t="shared" si="321"/>
        <v>-3.0045733375842179E-5</v>
      </c>
      <c r="AY446" s="26">
        <f t="shared" si="322"/>
        <v>-0.15070290738815165</v>
      </c>
      <c r="AZ446" s="28">
        <f t="shared" si="323"/>
        <v>-1.6358916716911753E-16</v>
      </c>
      <c r="BA446" s="29">
        <f t="shared" si="324"/>
        <v>0</v>
      </c>
      <c r="BB446" s="5">
        <f t="shared" si="297"/>
        <v>-72.442855135283281</v>
      </c>
      <c r="BC446" s="5">
        <f t="shared" si="298"/>
        <v>-364.98501054279296</v>
      </c>
      <c r="BD446" s="5">
        <f t="shared" si="325"/>
        <v>-184.98501054279296</v>
      </c>
      <c r="BE446" s="31"/>
      <c r="BF446" s="40">
        <f t="shared" si="326"/>
        <v>-72</v>
      </c>
      <c r="BG446" s="40">
        <f t="shared" si="327"/>
        <v>-365</v>
      </c>
      <c r="BH446" s="40">
        <f t="shared" si="328"/>
        <v>-185</v>
      </c>
      <c r="BL446" s="26">
        <f t="shared" si="291"/>
        <v>-1.5745624580342121</v>
      </c>
      <c r="BM446" s="26">
        <f t="shared" si="292"/>
        <v>-33.467034014758461</v>
      </c>
      <c r="BO446" s="238" t="str">
        <f t="shared" si="299"/>
        <v>2630267.99189568i</v>
      </c>
      <c r="BP446" s="238" t="str">
        <f t="shared" si="300"/>
        <v>0.0292253113743725-0.185959487646085i</v>
      </c>
      <c r="BQ446" s="238">
        <f t="shared" si="301"/>
        <v>-14.505669516853654</v>
      </c>
      <c r="BR446" s="238">
        <f t="shared" si="302"/>
        <v>-81.068475925861136</v>
      </c>
    </row>
    <row r="447" spans="22:70" x14ac:dyDescent="0.3">
      <c r="V447" s="24">
        <v>5.4300000000000503</v>
      </c>
      <c r="W447" s="30">
        <f t="shared" si="303"/>
        <v>2691534.8039272306</v>
      </c>
      <c r="X447" s="25">
        <f t="shared" si="293"/>
        <v>31.450501351730402</v>
      </c>
      <c r="Y447" s="26">
        <f t="shared" si="304"/>
        <v>-70.296768265085973</v>
      </c>
      <c r="Z447" s="26">
        <f t="shared" si="305"/>
        <v>-89.982490077417694</v>
      </c>
      <c r="AA447" s="26">
        <f t="shared" si="306"/>
        <v>17.745634301585323</v>
      </c>
      <c r="AB447" s="26">
        <f t="shared" si="307"/>
        <v>-82.551567890450471</v>
      </c>
      <c r="AC447" s="26">
        <f t="shared" si="308"/>
        <v>0.56303277279133257</v>
      </c>
      <c r="AD447" s="26">
        <f t="shared" si="309"/>
        <v>20.407771016953671</v>
      </c>
      <c r="AE447" s="26">
        <f t="shared" si="310"/>
        <v>-20.537599838978917</v>
      </c>
      <c r="AF447" s="26">
        <f t="shared" si="311"/>
        <v>-152.1262869509145</v>
      </c>
      <c r="AG447" s="26">
        <f t="shared" si="286"/>
        <v>64.037843837695164</v>
      </c>
      <c r="AH447" s="26">
        <f t="shared" si="312"/>
        <v>-168.91459219563575</v>
      </c>
      <c r="AI447" s="26">
        <f t="shared" si="313"/>
        <v>-89.999999794698084</v>
      </c>
      <c r="AJ447" s="26">
        <f t="shared" si="314"/>
        <v>76.517501182508965</v>
      </c>
      <c r="AK447" s="26">
        <f t="shared" si="315"/>
        <v>89.991444457068837</v>
      </c>
      <c r="AL447" s="27">
        <f t="shared" si="316"/>
        <v>-3.0740726010479893</v>
      </c>
      <c r="AM447" s="26">
        <f t="shared" si="317"/>
        <v>-45.417612416280456</v>
      </c>
      <c r="AN447" s="26">
        <f t="shared" si="287"/>
        <v>-4.6012408077893756</v>
      </c>
      <c r="AO447" s="26">
        <f t="shared" si="288"/>
        <v>-53.930969053560894</v>
      </c>
      <c r="AP447" s="26">
        <f t="shared" si="294"/>
        <v>-36.034560584268981</v>
      </c>
      <c r="AQ447" s="26">
        <f t="shared" si="295"/>
        <v>-99.357136807470596</v>
      </c>
      <c r="AR447" s="25">
        <f t="shared" si="289"/>
        <v>18.562359853877492</v>
      </c>
      <c r="AS447" s="25">
        <f t="shared" si="290"/>
        <v>-26.843517049310353</v>
      </c>
      <c r="AT447" s="56">
        <f t="shared" si="296"/>
        <v>-56.572160423247894</v>
      </c>
      <c r="AU447" s="57">
        <f t="shared" si="318"/>
        <v>-251.4834237583851</v>
      </c>
      <c r="AV447" s="26">
        <f t="shared" si="319"/>
        <v>3.1461740034743719E-5</v>
      </c>
      <c r="AW447" s="26">
        <f t="shared" si="320"/>
        <v>0.15421321228633292</v>
      </c>
      <c r="AX447" s="27">
        <f t="shared" si="321"/>
        <v>-3.1461740035011816E-5</v>
      </c>
      <c r="AY447" s="26">
        <f t="shared" si="322"/>
        <v>-0.15421321228633292</v>
      </c>
      <c r="AZ447" s="28">
        <f t="shared" si="323"/>
        <v>-2.6809609220135311E-16</v>
      </c>
      <c r="BA447" s="29">
        <f t="shared" si="324"/>
        <v>0</v>
      </c>
      <c r="BB447" s="5">
        <f t="shared" si="297"/>
        <v>-72.90748502021323</v>
      </c>
      <c r="BC447" s="5">
        <f t="shared" si="298"/>
        <v>-366.91478463698218</v>
      </c>
      <c r="BD447" s="5">
        <f t="shared" si="325"/>
        <v>-186.91478463698218</v>
      </c>
      <c r="BE447" s="41"/>
      <c r="BF447" s="40">
        <f t="shared" si="326"/>
        <v>-73</v>
      </c>
      <c r="BG447" s="40">
        <f t="shared" si="327"/>
        <v>-367</v>
      </c>
      <c r="BH447" s="40">
        <f t="shared" si="328"/>
        <v>-187</v>
      </c>
      <c r="BL447" s="26">
        <f t="shared" si="291"/>
        <v>-1.6363638293838543</v>
      </c>
      <c r="BM447" s="26">
        <f t="shared" si="292"/>
        <v>-34.076640606387862</v>
      </c>
      <c r="BO447" s="238" t="str">
        <f t="shared" si="299"/>
        <v>2691534.80392723i</v>
      </c>
      <c r="BP447" s="238" t="str">
        <f t="shared" si="300"/>
        <v>0.0276731864759369-0.182007471296132i</v>
      </c>
      <c r="BQ447" s="238">
        <f t="shared" si="301"/>
        <v>-14.698960767581486</v>
      </c>
      <c r="BR447" s="238">
        <f t="shared" si="302"/>
        <v>-81.354720272209192</v>
      </c>
    </row>
    <row r="448" spans="22:70" x14ac:dyDescent="0.3">
      <c r="V448" s="24">
        <v>5.4400000000000501</v>
      </c>
      <c r="W448" s="32">
        <f t="shared" si="303"/>
        <v>2754228.703338488</v>
      </c>
      <c r="X448" s="25">
        <f t="shared" si="293"/>
        <v>31.450501351730402</v>
      </c>
      <c r="Y448" s="26">
        <f t="shared" si="304"/>
        <v>-70.496768246830555</v>
      </c>
      <c r="Z448" s="26">
        <f t="shared" si="305"/>
        <v>-89.982888651892537</v>
      </c>
      <c r="AA448" s="26">
        <f t="shared" si="306"/>
        <v>17.942348288931274</v>
      </c>
      <c r="AB448" s="26">
        <f t="shared" si="307"/>
        <v>-82.719274804703332</v>
      </c>
      <c r="AC448" s="26">
        <f t="shared" si="308"/>
        <v>0.58784860306461317</v>
      </c>
      <c r="AD448" s="26">
        <f t="shared" si="309"/>
        <v>20.842692205571161</v>
      </c>
      <c r="AE448" s="26">
        <f t="shared" si="310"/>
        <v>-20.516070003104264</v>
      </c>
      <c r="AF448" s="26">
        <f t="shared" si="311"/>
        <v>-151.85947125102473</v>
      </c>
      <c r="AG448" s="26">
        <f t="shared" si="286"/>
        <v>64.037843837695164</v>
      </c>
      <c r="AH448" s="26">
        <f t="shared" si="312"/>
        <v>-169.11459219563579</v>
      </c>
      <c r="AI448" s="26">
        <f t="shared" si="313"/>
        <v>-89.999999799371324</v>
      </c>
      <c r="AJ448" s="26">
        <f t="shared" si="314"/>
        <v>76.717501178150656</v>
      </c>
      <c r="AK448" s="26">
        <f t="shared" si="315"/>
        <v>89.991639204999373</v>
      </c>
      <c r="AL448" s="27">
        <f t="shared" si="316"/>
        <v>-3.1766809805234404</v>
      </c>
      <c r="AM448" s="26">
        <f t="shared" si="317"/>
        <v>-46.077015451756473</v>
      </c>
      <c r="AN448" s="26">
        <f t="shared" si="287"/>
        <v>-4.732951250966055</v>
      </c>
      <c r="AO448" s="26">
        <f t="shared" si="288"/>
        <v>-54.556553560036555</v>
      </c>
      <c r="AP448" s="26">
        <f t="shared" si="294"/>
        <v>-36.268879411279471</v>
      </c>
      <c r="AQ448" s="26">
        <f t="shared" si="295"/>
        <v>-100.64192960616498</v>
      </c>
      <c r="AR448" s="25">
        <f t="shared" si="289"/>
        <v>18.562359853877492</v>
      </c>
      <c r="AS448" s="25">
        <f t="shared" si="290"/>
        <v>-26.843517049310353</v>
      </c>
      <c r="AT448" s="56">
        <f t="shared" si="296"/>
        <v>-56.784949414383732</v>
      </c>
      <c r="AU448" s="57">
        <f t="shared" si="318"/>
        <v>-252.50140085718971</v>
      </c>
      <c r="AV448" s="26">
        <f t="shared" si="319"/>
        <v>3.2944480538703456E-5</v>
      </c>
      <c r="AW448" s="26">
        <f t="shared" si="320"/>
        <v>0.15780528149073261</v>
      </c>
      <c r="AX448" s="27">
        <f t="shared" si="321"/>
        <v>-3.2944480538290171E-5</v>
      </c>
      <c r="AY448" s="26">
        <f t="shared" si="322"/>
        <v>-0.15780528149073261</v>
      </c>
      <c r="AZ448" s="28">
        <f t="shared" si="323"/>
        <v>4.1328431562431822E-16</v>
      </c>
      <c r="BA448" s="29">
        <f t="shared" si="324"/>
        <v>0</v>
      </c>
      <c r="BB448" s="5">
        <f t="shared" si="297"/>
        <v>-73.377663099711384</v>
      </c>
      <c r="BC448" s="5">
        <f t="shared" si="298"/>
        <v>-368.82977215318408</v>
      </c>
      <c r="BD448" s="5">
        <f t="shared" si="325"/>
        <v>-188.82977215318408</v>
      </c>
      <c r="BE448" s="31"/>
      <c r="BF448" s="40">
        <f t="shared" si="326"/>
        <v>-73</v>
      </c>
      <c r="BG448" s="40">
        <f t="shared" si="327"/>
        <v>-369</v>
      </c>
      <c r="BH448" s="40">
        <f t="shared" si="328"/>
        <v>-189</v>
      </c>
      <c r="BL448" s="26">
        <f t="shared" si="291"/>
        <v>-1.7001488285958597</v>
      </c>
      <c r="BM448" s="26">
        <f t="shared" si="292"/>
        <v>-34.691492446946164</v>
      </c>
      <c r="BO448" s="238" t="str">
        <f t="shared" si="299"/>
        <v>2754228.70333849i</v>
      </c>
      <c r="BP448" s="238" t="str">
        <f t="shared" si="300"/>
        <v>0.0261863081090156-0.178126611728048i</v>
      </c>
      <c r="BQ448" s="238">
        <f t="shared" si="301"/>
        <v>-14.892564856731799</v>
      </c>
      <c r="BR448" s="238">
        <f t="shared" si="302"/>
        <v>-81.636878849048244</v>
      </c>
    </row>
    <row r="449" spans="22:70" x14ac:dyDescent="0.3">
      <c r="V449" s="24">
        <v>5.4500000000000499</v>
      </c>
      <c r="W449" s="32">
        <f t="shared" si="303"/>
        <v>2818382.9312647828</v>
      </c>
      <c r="X449" s="25">
        <f t="shared" si="293"/>
        <v>31.450501351730402</v>
      </c>
      <c r="Y449" s="26">
        <f t="shared" si="304"/>
        <v>-70.696768229396781</v>
      </c>
      <c r="Z449" s="26">
        <f t="shared" si="305"/>
        <v>-89.98327815370628</v>
      </c>
      <c r="AA449" s="26">
        <f t="shared" si="306"/>
        <v>18.13920784853568</v>
      </c>
      <c r="AB449" s="26">
        <f t="shared" si="307"/>
        <v>-82.883285535511817</v>
      </c>
      <c r="AC449" s="26">
        <f t="shared" si="308"/>
        <v>0.61368287670976263</v>
      </c>
      <c r="AD449" s="26">
        <f t="shared" si="309"/>
        <v>21.28515647640263</v>
      </c>
      <c r="AE449" s="26">
        <f t="shared" si="310"/>
        <v>-20.493376152420936</v>
      </c>
      <c r="AF449" s="26">
        <f t="shared" si="311"/>
        <v>-151.58140721281546</v>
      </c>
      <c r="AG449" s="26">
        <f t="shared" si="286"/>
        <v>64.037843837695164</v>
      </c>
      <c r="AH449" s="26">
        <f t="shared" si="312"/>
        <v>-169.31459219563578</v>
      </c>
      <c r="AI449" s="26">
        <f t="shared" si="313"/>
        <v>-89.999999803938195</v>
      </c>
      <c r="AJ449" s="26">
        <f t="shared" si="314"/>
        <v>76.917501173988512</v>
      </c>
      <c r="AK449" s="26">
        <f t="shared" si="315"/>
        <v>89.991829519926</v>
      </c>
      <c r="AL449" s="27">
        <f t="shared" si="316"/>
        <v>-3.2815884899088288</v>
      </c>
      <c r="AM449" s="26">
        <f t="shared" si="317"/>
        <v>-46.735848128295579</v>
      </c>
      <c r="AN449" s="26">
        <f t="shared" si="287"/>
        <v>-4.8667172888154742</v>
      </c>
      <c r="AO449" s="26">
        <f t="shared" si="288"/>
        <v>-55.17743979415949</v>
      </c>
      <c r="AP449" s="26">
        <f t="shared" si="294"/>
        <v>-36.507552962676407</v>
      </c>
      <c r="AQ449" s="26">
        <f t="shared" si="295"/>
        <v>-101.92145820646726</v>
      </c>
      <c r="AR449" s="25">
        <f t="shared" si="289"/>
        <v>18.562359853877492</v>
      </c>
      <c r="AS449" s="25">
        <f t="shared" si="290"/>
        <v>-26.843517049310353</v>
      </c>
      <c r="AT449" s="56">
        <f t="shared" si="296"/>
        <v>-57.000929115097343</v>
      </c>
      <c r="AU449" s="57">
        <f t="shared" si="318"/>
        <v>-253.50286541928273</v>
      </c>
      <c r="AV449" s="26">
        <f t="shared" si="319"/>
        <v>3.4497099906205615E-5</v>
      </c>
      <c r="AW449" s="26">
        <f t="shared" si="320"/>
        <v>0.1614810194509769</v>
      </c>
      <c r="AX449" s="27">
        <f t="shared" si="321"/>
        <v>-3.4497099906046034E-5</v>
      </c>
      <c r="AY449" s="26">
        <f t="shared" si="322"/>
        <v>-0.1614810194509769</v>
      </c>
      <c r="AZ449" s="28">
        <f t="shared" si="323"/>
        <v>1.5958100726271018E-16</v>
      </c>
      <c r="BA449" s="29">
        <f t="shared" si="324"/>
        <v>0</v>
      </c>
      <c r="BB449" s="5">
        <f t="shared" si="297"/>
        <v>-73.853349510380141</v>
      </c>
      <c r="BC449" s="5">
        <f t="shared" si="298"/>
        <v>-370.72928336548853</v>
      </c>
      <c r="BD449" s="5">
        <f t="shared" si="325"/>
        <v>-190.72928336548853</v>
      </c>
      <c r="BE449" s="31"/>
      <c r="BF449" s="40">
        <f t="shared" si="326"/>
        <v>-74</v>
      </c>
      <c r="BG449" s="40">
        <f t="shared" si="327"/>
        <v>-371</v>
      </c>
      <c r="BH449" s="40">
        <f t="shared" si="328"/>
        <v>-191</v>
      </c>
      <c r="BL449" s="26">
        <f t="shared" si="291"/>
        <v>-1.765950807531165</v>
      </c>
      <c r="BM449" s="26">
        <f t="shared" si="292"/>
        <v>-35.311349096914391</v>
      </c>
      <c r="BO449" s="238" t="str">
        <f t="shared" si="299"/>
        <v>2818382.93126478i</v>
      </c>
      <c r="BP449" s="238" t="str">
        <f t="shared" si="300"/>
        <v>0.0247621301869482-0.17431643436665i</v>
      </c>
      <c r="BQ449" s="238">
        <f t="shared" si="301"/>
        <v>-15.086469587751631</v>
      </c>
      <c r="BR449" s="238">
        <f t="shared" si="302"/>
        <v>-81.915068849291401</v>
      </c>
    </row>
    <row r="450" spans="22:70" x14ac:dyDescent="0.3">
      <c r="V450" s="24">
        <v>5.4600000000000497</v>
      </c>
      <c r="W450" s="30">
        <f t="shared" si="303"/>
        <v>2884031.5031269374</v>
      </c>
      <c r="X450" s="25">
        <f t="shared" si="293"/>
        <v>31.450501351730402</v>
      </c>
      <c r="Y450" s="26">
        <f t="shared" si="304"/>
        <v>-70.896768212747631</v>
      </c>
      <c r="Z450" s="26">
        <f t="shared" si="305"/>
        <v>-89.983658789377799</v>
      </c>
      <c r="AA450" s="26">
        <f t="shared" si="306"/>
        <v>18.336206629869856</v>
      </c>
      <c r="AB450" s="26">
        <f t="shared" si="307"/>
        <v>-83.043676286487369</v>
      </c>
      <c r="AC450" s="26">
        <f t="shared" si="308"/>
        <v>0.6405709747848416</v>
      </c>
      <c r="AD450" s="26">
        <f t="shared" si="309"/>
        <v>21.735187275890006</v>
      </c>
      <c r="AE450" s="26">
        <f t="shared" si="310"/>
        <v>-20.469489256362529</v>
      </c>
      <c r="AF450" s="26">
        <f t="shared" si="311"/>
        <v>-151.29214779997514</v>
      </c>
      <c r="AG450" s="26">
        <f t="shared" si="286"/>
        <v>64.037843837695164</v>
      </c>
      <c r="AH450" s="26">
        <f t="shared" si="312"/>
        <v>-169.51459219563574</v>
      </c>
      <c r="AI450" s="26">
        <f t="shared" si="313"/>
        <v>-89.9999998084011</v>
      </c>
      <c r="AJ450" s="26">
        <f t="shared" si="314"/>
        <v>77.117501170013668</v>
      </c>
      <c r="AK450" s="26">
        <f t="shared" si="315"/>
        <v>89.992015502756175</v>
      </c>
      <c r="AL450" s="27">
        <f t="shared" si="316"/>
        <v>-3.3887899404274129</v>
      </c>
      <c r="AM450" s="26">
        <f t="shared" si="317"/>
        <v>-47.393762928699921</v>
      </c>
      <c r="AN450" s="26">
        <f t="shared" si="287"/>
        <v>-5.0025072118041694</v>
      </c>
      <c r="AO450" s="26">
        <f t="shared" si="288"/>
        <v>-55.793373680484386</v>
      </c>
      <c r="AP450" s="26">
        <f t="shared" si="294"/>
        <v>-36.750544340158491</v>
      </c>
      <c r="AQ450" s="26">
        <f t="shared" si="295"/>
        <v>-103.19512091482923</v>
      </c>
      <c r="AR450" s="25">
        <f t="shared" si="289"/>
        <v>18.562359853877492</v>
      </c>
      <c r="AS450" s="25">
        <f t="shared" si="290"/>
        <v>-26.843517049310353</v>
      </c>
      <c r="AT450" s="56">
        <f t="shared" si="296"/>
        <v>-57.22003359652102</v>
      </c>
      <c r="AU450" s="57">
        <f t="shared" si="318"/>
        <v>-254.48726871480437</v>
      </c>
      <c r="AV450" s="26">
        <f t="shared" si="319"/>
        <v>3.6122891376241994E-5</v>
      </c>
      <c r="AW450" s="26">
        <f t="shared" si="320"/>
        <v>0.16524237497089073</v>
      </c>
      <c r="AX450" s="27">
        <f t="shared" si="321"/>
        <v>-3.6122891376424621E-5</v>
      </c>
      <c r="AY450" s="26">
        <f t="shared" si="322"/>
        <v>-0.16524237497089073</v>
      </c>
      <c r="AZ450" s="28">
        <f t="shared" si="323"/>
        <v>-1.8262707969160519E-16</v>
      </c>
      <c r="BA450" s="29">
        <f t="shared" si="324"/>
        <v>0</v>
      </c>
      <c r="BB450" s="5">
        <f t="shared" si="297"/>
        <v>-74.334498657446602</v>
      </c>
      <c r="BC450" s="5">
        <f t="shared" si="298"/>
        <v>-372.61263490292538</v>
      </c>
      <c r="BD450" s="5">
        <f t="shared" si="325"/>
        <v>-192.61263490292538</v>
      </c>
      <c r="BE450" s="41"/>
      <c r="BF450" s="40">
        <f t="shared" si="326"/>
        <v>-74</v>
      </c>
      <c r="BG450" s="40">
        <f t="shared" si="327"/>
        <v>-373</v>
      </c>
      <c r="BH450" s="40">
        <f t="shared" si="328"/>
        <v>-193</v>
      </c>
      <c r="BL450" s="26">
        <f t="shared" si="291"/>
        <v>-1.8338017750372222</v>
      </c>
      <c r="BM450" s="26">
        <f t="shared" si="292"/>
        <v>-35.935958830669058</v>
      </c>
      <c r="BO450" s="238" t="str">
        <f t="shared" si="299"/>
        <v>2884031.50312694i</v>
      </c>
      <c r="BP450" s="238" t="str">
        <f t="shared" si="300"/>
        <v>0.0233981894679829-0.170576407706555i</v>
      </c>
      <c r="BQ450" s="238">
        <f t="shared" si="301"/>
        <v>-15.280663285888359</v>
      </c>
      <c r="BR450" s="238">
        <f t="shared" si="302"/>
        <v>-82.189407357451955</v>
      </c>
    </row>
    <row r="451" spans="22:70" x14ac:dyDescent="0.3">
      <c r="V451" s="24">
        <v>5.4700000000000504</v>
      </c>
      <c r="W451" s="32">
        <f t="shared" si="303"/>
        <v>2951209.2266667299</v>
      </c>
      <c r="X451" s="25">
        <f t="shared" si="293"/>
        <v>31.450501351730402</v>
      </c>
      <c r="Y451" s="26">
        <f t="shared" si="304"/>
        <v>-71.096768196847847</v>
      </c>
      <c r="Z451" s="26">
        <f t="shared" si="305"/>
        <v>-89.984030760725005</v>
      </c>
      <c r="AA451" s="26">
        <f t="shared" si="306"/>
        <v>18.533338550903828</v>
      </c>
      <c r="AB451" s="26">
        <f t="shared" si="307"/>
        <v>-83.200522038532768</v>
      </c>
      <c r="AC451" s="26">
        <f t="shared" si="308"/>
        <v>0.66854897834568128</v>
      </c>
      <c r="AD451" s="26">
        <f t="shared" si="309"/>
        <v>22.192801045571915</v>
      </c>
      <c r="AE451" s="26">
        <f t="shared" si="310"/>
        <v>-20.444379315867934</v>
      </c>
      <c r="AF451" s="26">
        <f t="shared" si="311"/>
        <v>-150.99175175368586</v>
      </c>
      <c r="AG451" s="26">
        <f t="shared" si="286"/>
        <v>64.037843837695164</v>
      </c>
      <c r="AH451" s="26">
        <f t="shared" si="312"/>
        <v>-169.71459219563576</v>
      </c>
      <c r="AI451" s="26">
        <f t="shared" si="313"/>
        <v>-89.999999812762425</v>
      </c>
      <c r="AJ451" s="26">
        <f t="shared" si="314"/>
        <v>77.317501166217738</v>
      </c>
      <c r="AK451" s="26">
        <f t="shared" si="315"/>
        <v>89.992197252100439</v>
      </c>
      <c r="AL451" s="27">
        <f t="shared" si="316"/>
        <v>-3.4982777390743935</v>
      </c>
      <c r="AM451" s="26">
        <f t="shared" si="317"/>
        <v>-48.050414756247342</v>
      </c>
      <c r="AN451" s="26">
        <f t="shared" si="287"/>
        <v>-5.1402879434970323</v>
      </c>
      <c r="AO451" s="26">
        <f t="shared" si="288"/>
        <v>-56.404112358539933</v>
      </c>
      <c r="AP451" s="26">
        <f t="shared" si="294"/>
        <v>-36.997812874294283</v>
      </c>
      <c r="AQ451" s="26">
        <f t="shared" si="295"/>
        <v>-104.46232967544927</v>
      </c>
      <c r="AR451" s="25">
        <f t="shared" si="289"/>
        <v>18.562359853877492</v>
      </c>
      <c r="AS451" s="25">
        <f t="shared" si="290"/>
        <v>-26.843517049310353</v>
      </c>
      <c r="AT451" s="56">
        <f t="shared" si="296"/>
        <v>-57.442192190162217</v>
      </c>
      <c r="AU451" s="57">
        <f t="shared" si="318"/>
        <v>-255.45408142913513</v>
      </c>
      <c r="AV451" s="26">
        <f t="shared" si="319"/>
        <v>3.7825303383658945E-5</v>
      </c>
      <c r="AW451" s="26">
        <f t="shared" si="320"/>
        <v>0.16909134224120306</v>
      </c>
      <c r="AX451" s="27">
        <f t="shared" si="321"/>
        <v>-3.782530338365555E-5</v>
      </c>
      <c r="AY451" s="26">
        <f t="shared" si="322"/>
        <v>-0.16909134224120306</v>
      </c>
      <c r="AZ451" s="28">
        <f t="shared" si="323"/>
        <v>3.3949080525952358E-18</v>
      </c>
      <c r="BA451" s="29">
        <f t="shared" si="324"/>
        <v>0</v>
      </c>
      <c r="BB451" s="5">
        <f t="shared" si="297"/>
        <v>-74.82105925824375</v>
      </c>
      <c r="BC451" s="5">
        <f t="shared" si="298"/>
        <v>-374.47915171359483</v>
      </c>
      <c r="BD451" s="5">
        <f t="shared" si="325"/>
        <v>-194.47915171359483</v>
      </c>
      <c r="BE451" s="31"/>
      <c r="BF451" s="40">
        <f t="shared" si="326"/>
        <v>-75</v>
      </c>
      <c r="BG451" s="40">
        <f t="shared" si="327"/>
        <v>-374</v>
      </c>
      <c r="BH451" s="40">
        <f t="shared" si="328"/>
        <v>-194</v>
      </c>
      <c r="BL451" s="26">
        <f t="shared" si="291"/>
        <v>-1.9037322851105454</v>
      </c>
      <c r="BM451" s="26">
        <f t="shared" si="292"/>
        <v>-36.565058994275454</v>
      </c>
      <c r="BO451" s="238" t="str">
        <f t="shared" si="299"/>
        <v>2951209.22666673i</v>
      </c>
      <c r="BP451" s="238" t="str">
        <f t="shared" si="300"/>
        <v>0.0220921043349302-0.166905948192224i</v>
      </c>
      <c r="BQ451" s="238">
        <f t="shared" si="301"/>
        <v>-15.475134782970994</v>
      </c>
      <c r="BR451" s="238">
        <f t="shared" si="302"/>
        <v>-82.460011290184241</v>
      </c>
    </row>
    <row r="452" spans="22:70" x14ac:dyDescent="0.3">
      <c r="V452" s="24">
        <v>5.4800000000000502</v>
      </c>
      <c r="W452" s="32">
        <f t="shared" si="303"/>
        <v>3019951.7204023674</v>
      </c>
      <c r="X452" s="25">
        <f t="shared" si="293"/>
        <v>31.450501351730402</v>
      </c>
      <c r="Y452" s="26">
        <f t="shared" si="304"/>
        <v>-71.296768181663666</v>
      </c>
      <c r="Z452" s="26">
        <f t="shared" si="305"/>
        <v>-89.984394264971939</v>
      </c>
      <c r="AA452" s="26">
        <f t="shared" si="306"/>
        <v>18.730597787496496</v>
      </c>
      <c r="AB452" s="26">
        <f t="shared" si="307"/>
        <v>-83.353896545366752</v>
      </c>
      <c r="AC452" s="26">
        <f t="shared" si="308"/>
        <v>0.69765363807851133</v>
      </c>
      <c r="AD452" s="26">
        <f t="shared" si="309"/>
        <v>22.658006829069173</v>
      </c>
      <c r="AE452" s="26">
        <f t="shared" si="310"/>
        <v>-20.418015404358258</v>
      </c>
      <c r="AF452" s="26">
        <f t="shared" si="311"/>
        <v>-150.68028398126953</v>
      </c>
      <c r="AG452" s="26">
        <f t="shared" ref="AG452:AG515" si="329">DC_gain_comp</f>
        <v>64.037843837695164</v>
      </c>
      <c r="AH452" s="26">
        <f t="shared" si="312"/>
        <v>-169.91459219563578</v>
      </c>
      <c r="AI452" s="26">
        <f t="shared" si="313"/>
        <v>-89.999999817024474</v>
      </c>
      <c r="AJ452" s="26">
        <f t="shared" si="314"/>
        <v>77.517501162592652</v>
      </c>
      <c r="AK452" s="26">
        <f t="shared" si="315"/>
        <v>89.992374864324702</v>
      </c>
      <c r="AL452" s="27">
        <f t="shared" si="316"/>
        <v>-3.6100419205296346</v>
      </c>
      <c r="AM452" s="26">
        <f t="shared" si="317"/>
        <v>-48.705461831500081</v>
      </c>
      <c r="AN452" s="26">
        <f t="shared" ref="AN452:AN515" si="330">20*LOG(1/SQRT((W452/fp3p)^2+1))</f>
        <v>-5.280025153786454</v>
      </c>
      <c r="AO452" s="26">
        <f t="shared" ref="AO452:AO515" si="331">-180/PI()*ATAN(W452/fp3p)</f>
        <v>-57.009424495765074</v>
      </c>
      <c r="AP452" s="26">
        <f t="shared" si="294"/>
        <v>-37.249314269664055</v>
      </c>
      <c r="AQ452" s="26">
        <f t="shared" si="295"/>
        <v>-105.72251127996492</v>
      </c>
      <c r="AR452" s="25">
        <f t="shared" ref="AR452:AR515" si="332">-20*LOG(GmPS*Rsns)</f>
        <v>18.562359853877492</v>
      </c>
      <c r="AS452" s="25">
        <f t="shared" ref="AS452:AS515" si="333">20*LOG(Vref/Vout)</f>
        <v>-26.843517049310353</v>
      </c>
      <c r="AT452" s="56">
        <f t="shared" si="296"/>
        <v>-57.667329674022312</v>
      </c>
      <c r="AU452" s="57">
        <f t="shared" si="318"/>
        <v>-256.40279526123447</v>
      </c>
      <c r="AV452" s="26">
        <f t="shared" si="319"/>
        <v>3.9607946883712513E-5</v>
      </c>
      <c r="AW452" s="26">
        <f t="shared" si="320"/>
        <v>0.17302996189627101</v>
      </c>
      <c r="AX452" s="27">
        <f t="shared" si="321"/>
        <v>-3.9607946883560481E-5</v>
      </c>
      <c r="AY452" s="26">
        <f t="shared" si="322"/>
        <v>-0.17302996189627101</v>
      </c>
      <c r="AZ452" s="28">
        <f t="shared" si="323"/>
        <v>1.5203224963677986E-16</v>
      </c>
      <c r="BA452" s="29">
        <f t="shared" si="324"/>
        <v>0</v>
      </c>
      <c r="BB452" s="5">
        <f t="shared" si="297"/>
        <v>-75.312974404028495</v>
      </c>
      <c r="BC452" s="5">
        <f t="shared" si="298"/>
        <v>-376.32816902463355</v>
      </c>
      <c r="BD452" s="5">
        <f t="shared" si="325"/>
        <v>-196.32816902463355</v>
      </c>
      <c r="BE452" s="31"/>
      <c r="BF452" s="40">
        <f t="shared" si="326"/>
        <v>-75</v>
      </c>
      <c r="BG452" s="40">
        <f t="shared" si="327"/>
        <v>-376</v>
      </c>
      <c r="BH452" s="40">
        <f t="shared" si="328"/>
        <v>-196</v>
      </c>
      <c r="BL452" s="26">
        <f t="shared" ref="BL452:BL515" si="334">20*LOG(1/SQRT((W452/fp_comp2p)^2+1))</f>
        <v>-1.9757713275068853</v>
      </c>
      <c r="BM452" s="26">
        <f t="shared" ref="BM452:BM515" si="335">-180/PI()*ATAN(W452/fp_comp2p)</f>
        <v>-37.198376420135482</v>
      </c>
      <c r="BO452" s="238" t="str">
        <f t="shared" si="299"/>
        <v>3019951.72040237i</v>
      </c>
      <c r="BP452" s="238" t="str">
        <f t="shared" si="300"/>
        <v>0.0208415734448221-0.16330442483822i</v>
      </c>
      <c r="BQ452" s="238">
        <f t="shared" si="301"/>
        <v>-15.669873402499302</v>
      </c>
      <c r="BR452" s="238">
        <f t="shared" si="302"/>
        <v>-82.726997343263577</v>
      </c>
    </row>
    <row r="453" spans="22:70" x14ac:dyDescent="0.3">
      <c r="V453" s="24">
        <v>5.49000000000005</v>
      </c>
      <c r="W453" s="30">
        <f t="shared" si="303"/>
        <v>3090295.4325139499</v>
      </c>
      <c r="X453" s="25">
        <f t="shared" ref="X453:X516" si="336">DC_gain_power</f>
        <v>31.450501351730402</v>
      </c>
      <c r="Y453" s="26">
        <f t="shared" si="304"/>
        <v>-71.496768167162884</v>
      </c>
      <c r="Z453" s="26">
        <f t="shared" si="305"/>
        <v>-89.984749494853247</v>
      </c>
      <c r="AA453" s="26">
        <f t="shared" si="306"/>
        <v>18.927978763140118</v>
      </c>
      <c r="AB453" s="26">
        <f t="shared" si="307"/>
        <v>-83.503872331111396</v>
      </c>
      <c r="AC453" s="26">
        <f t="shared" si="308"/>
        <v>0.72792233967306097</v>
      </c>
      <c r="AD453" s="26">
        <f t="shared" si="309"/>
        <v>23.130805878013913</v>
      </c>
      <c r="AE453" s="26">
        <f t="shared" si="310"/>
        <v>-20.390365712619303</v>
      </c>
      <c r="AF453" s="26">
        <f t="shared" si="311"/>
        <v>-150.35781594795071</v>
      </c>
      <c r="AG453" s="26">
        <f t="shared" si="329"/>
        <v>64.037843837695164</v>
      </c>
      <c r="AH453" s="26">
        <f t="shared" si="312"/>
        <v>-170.11459219563577</v>
      </c>
      <c r="AI453" s="26">
        <f t="shared" si="313"/>
        <v>-89.99999982118949</v>
      </c>
      <c r="AJ453" s="26">
        <f t="shared" si="314"/>
        <v>77.717501159130734</v>
      </c>
      <c r="AK453" s="26">
        <f t="shared" si="315"/>
        <v>89.992548433601272</v>
      </c>
      <c r="AL453" s="27">
        <f t="shared" si="316"/>
        <v>-3.7240701888000807</v>
      </c>
      <c r="AM453" s="26">
        <f t="shared" si="317"/>
        <v>-49.358566567959272</v>
      </c>
      <c r="AN453" s="26">
        <f t="shared" si="330"/>
        <v>-5.4216833732226171</v>
      </c>
      <c r="AO453" s="26">
        <f t="shared" si="331"/>
        <v>-57.609090543837084</v>
      </c>
      <c r="AP453" s="26">
        <f t="shared" ref="AP453:AP516" si="337">AG453+AH453+AJ453+AL453+AN453</f>
        <v>-37.505000760832573</v>
      </c>
      <c r="AQ453" s="26">
        <f t="shared" ref="AQ453:AQ516" si="338">AI453+AK453+AM453+AO453</f>
        <v>-106.97510849938458</v>
      </c>
      <c r="AR453" s="25">
        <f t="shared" si="332"/>
        <v>18.562359853877492</v>
      </c>
      <c r="AS453" s="25">
        <f t="shared" si="333"/>
        <v>-26.843517049310353</v>
      </c>
      <c r="AT453" s="56">
        <f t="shared" ref="AT453:AT516" si="339">AE453+AP453</f>
        <v>-57.895366473451872</v>
      </c>
      <c r="AU453" s="57">
        <f t="shared" si="318"/>
        <v>-257.3329244473353</v>
      </c>
      <c r="AV453" s="26">
        <f t="shared" si="319"/>
        <v>4.147460299673443E-5</v>
      </c>
      <c r="AW453" s="26">
        <f t="shared" si="320"/>
        <v>0.17706032209539044</v>
      </c>
      <c r="AX453" s="27">
        <f t="shared" si="321"/>
        <v>-4.1474602996370483E-5</v>
      </c>
      <c r="AY453" s="26">
        <f t="shared" si="322"/>
        <v>-0.17706032209539044</v>
      </c>
      <c r="AZ453" s="28">
        <f t="shared" si="323"/>
        <v>3.6394634051264974E-16</v>
      </c>
      <c r="BA453" s="29">
        <f t="shared" si="324"/>
        <v>0</v>
      </c>
      <c r="BB453" s="5">
        <f t="shared" ref="BB453:BB516" si="340">AT453+AZ453+BL453+BQ453</f>
        <v>-75.810181640090775</v>
      </c>
      <c r="BC453" s="5">
        <f t="shared" ref="BC453:BC516" si="341">AU453+BA453+BM453+BR453</f>
        <v>-378.15903428994449</v>
      </c>
      <c r="BD453" s="5">
        <f t="shared" si="325"/>
        <v>-198.15903428994449</v>
      </c>
      <c r="BE453" s="41"/>
      <c r="BF453" s="40">
        <f t="shared" si="326"/>
        <v>-76</v>
      </c>
      <c r="BG453" s="40">
        <f t="shared" si="327"/>
        <v>-378</v>
      </c>
      <c r="BH453" s="40">
        <f t="shared" si="328"/>
        <v>-198</v>
      </c>
      <c r="BL453" s="26">
        <f t="shared" si="334"/>
        <v>-2.0499462215720938</v>
      </c>
      <c r="BM453" s="26">
        <f t="shared" si="335"/>
        <v>-37.835627897939283</v>
      </c>
      <c r="BO453" s="238" t="str">
        <f t="shared" ref="BO453:BO516" si="342">COMPLEX(0,W453)</f>
        <v>3090295.43251395i</v>
      </c>
      <c r="BP453" s="238" t="str">
        <f t="shared" ref="BP453:BP516" si="343">IMDIV(1,IMSUM(1,IMPRODUCT($BO$1,BO453),IMPRODUCT(IMPOWER(BO453,2),$BN$1)))</f>
        <v>0.0196443742665801-0.159771163597049i</v>
      </c>
      <c r="BQ453" s="238">
        <f t="shared" ref="BQ453:BQ516" si="344">20*LOG(IMABS(BP453))</f>
        <v>-15.864868945066812</v>
      </c>
      <c r="BR453" s="238">
        <f t="shared" ref="BR453:BR516" si="345">IMARGUMENT(BP453)*180/PI()</f>
        <v>-82.990481944669924</v>
      </c>
    </row>
    <row r="454" spans="22:70" x14ac:dyDescent="0.3">
      <c r="V454" s="24">
        <v>5.5000000000000497</v>
      </c>
      <c r="W454" s="32">
        <f t="shared" si="303"/>
        <v>3162277.660168747</v>
      </c>
      <c r="X454" s="25">
        <f t="shared" si="336"/>
        <v>31.450501351730402</v>
      </c>
      <c r="Y454" s="26">
        <f t="shared" si="304"/>
        <v>-71.696768153314736</v>
      </c>
      <c r="Z454" s="26">
        <f t="shared" si="305"/>
        <v>-89.985096638716371</v>
      </c>
      <c r="AA454" s="26">
        <f t="shared" si="306"/>
        <v>19.12547613905264</v>
      </c>
      <c r="AB454" s="26">
        <f t="shared" si="307"/>
        <v>-83.650520689784656</v>
      </c>
      <c r="AC454" s="26">
        <f t="shared" si="308"/>
        <v>0.75939306477039548</v>
      </c>
      <c r="AD454" s="26">
        <f t="shared" si="309"/>
        <v>23.611191258810933</v>
      </c>
      <c r="AE454" s="26">
        <f t="shared" si="310"/>
        <v>-20.361397597761297</v>
      </c>
      <c r="AF454" s="26">
        <f t="shared" si="311"/>
        <v>-150.02442606969009</v>
      </c>
      <c r="AG454" s="26">
        <f t="shared" si="329"/>
        <v>64.037843837695164</v>
      </c>
      <c r="AH454" s="26">
        <f t="shared" si="312"/>
        <v>-170.31459219563575</v>
      </c>
      <c r="AI454" s="26">
        <f t="shared" si="313"/>
        <v>-89.999999825259721</v>
      </c>
      <c r="AJ454" s="26">
        <f t="shared" si="314"/>
        <v>77.91750115582461</v>
      </c>
      <c r="AK454" s="26">
        <f t="shared" si="315"/>
        <v>89.992718051958903</v>
      </c>
      <c r="AL454" s="27">
        <f t="shared" si="316"/>
        <v>-3.8403479682240165</v>
      </c>
      <c r="AM454" s="26">
        <f t="shared" si="317"/>
        <v>-50.009396421183915</v>
      </c>
      <c r="AN454" s="26">
        <f t="shared" si="330"/>
        <v>-5.5652261077241469</v>
      </c>
      <c r="AO454" s="26">
        <f t="shared" si="331"/>
        <v>-58.20290293917116</v>
      </c>
      <c r="AP454" s="26">
        <f t="shared" si="337"/>
        <v>-37.764821278064147</v>
      </c>
      <c r="AQ454" s="26">
        <f t="shared" si="338"/>
        <v>-108.21958113365589</v>
      </c>
      <c r="AR454" s="25">
        <f t="shared" si="332"/>
        <v>18.562359853877492</v>
      </c>
      <c r="AS454" s="25">
        <f t="shared" si="333"/>
        <v>-26.843517049310353</v>
      </c>
      <c r="AT454" s="56">
        <f t="shared" si="339"/>
        <v>-58.126218875825444</v>
      </c>
      <c r="AU454" s="57">
        <f t="shared" si="318"/>
        <v>-258.24400720334597</v>
      </c>
      <c r="AV454" s="26">
        <f t="shared" si="319"/>
        <v>4.3429231044264538E-5</v>
      </c>
      <c r="AW454" s="26">
        <f t="shared" si="320"/>
        <v>0.18118455962925281</v>
      </c>
      <c r="AX454" s="27">
        <f t="shared" si="321"/>
        <v>-4.3429231044003767E-5</v>
      </c>
      <c r="AY454" s="26">
        <f t="shared" si="322"/>
        <v>-0.18118455962925281</v>
      </c>
      <c r="AZ454" s="28">
        <f t="shared" si="323"/>
        <v>2.6077095127349792E-16</v>
      </c>
      <c r="BA454" s="29">
        <f t="shared" si="324"/>
        <v>0</v>
      </c>
      <c r="BB454" s="5">
        <f t="shared" si="340"/>
        <v>-76.31261306403583</v>
      </c>
      <c r="BC454" s="5">
        <f t="shared" si="341"/>
        <v>-379.97110911764275</v>
      </c>
      <c r="BD454" s="5">
        <f t="shared" si="325"/>
        <v>-199.97110911764275</v>
      </c>
      <c r="BE454" s="31"/>
      <c r="BF454" s="40">
        <f t="shared" si="326"/>
        <v>-76</v>
      </c>
      <c r="BG454" s="40">
        <f t="shared" si="327"/>
        <v>-380</v>
      </c>
      <c r="BH454" s="40">
        <f t="shared" si="328"/>
        <v>-200</v>
      </c>
      <c r="BL454" s="26">
        <f t="shared" si="334"/>
        <v>-2.126282514069759</v>
      </c>
      <c r="BM454" s="26">
        <f t="shared" si="335"/>
        <v>-38.476520700846692</v>
      </c>
      <c r="BO454" s="238" t="str">
        <f t="shared" si="342"/>
        <v>3162277.66016875i</v>
      </c>
      <c r="BP454" s="238" t="str">
        <f t="shared" si="343"/>
        <v>0.0184983615232802-0.156305451482419i</v>
      </c>
      <c r="BQ454" s="238">
        <f t="shared" si="344"/>
        <v>-16.060111674140625</v>
      </c>
      <c r="BR454" s="238">
        <f t="shared" si="345"/>
        <v>-83.250581213450133</v>
      </c>
    </row>
    <row r="455" spans="22:70" x14ac:dyDescent="0.3">
      <c r="V455" s="24">
        <v>5.5100000000000504</v>
      </c>
      <c r="W455" s="32">
        <f t="shared" si="303"/>
        <v>3235936.5692966641</v>
      </c>
      <c r="X455" s="25">
        <f t="shared" si="336"/>
        <v>31.450501351730402</v>
      </c>
      <c r="Y455" s="26">
        <f t="shared" si="304"/>
        <v>-71.896768140089875</v>
      </c>
      <c r="Z455" s="26">
        <f t="shared" si="305"/>
        <v>-89.985435880621495</v>
      </c>
      <c r="AA455" s="26">
        <f t="shared" si="306"/>
        <v>19.323084804611941</v>
      </c>
      <c r="AB455" s="26">
        <f t="shared" si="307"/>
        <v>-83.79391168654945</v>
      </c>
      <c r="AC455" s="26">
        <f t="shared" si="308"/>
        <v>0.79210434733598101</v>
      </c>
      <c r="AD455" s="26">
        <f t="shared" si="309"/>
        <v>24.099147462289704</v>
      </c>
      <c r="AE455" s="26">
        <f t="shared" si="310"/>
        <v>-20.33107763641155</v>
      </c>
      <c r="AF455" s="26">
        <f t="shared" si="311"/>
        <v>-149.68020010488124</v>
      </c>
      <c r="AG455" s="26">
        <f t="shared" si="329"/>
        <v>64.037843837695164</v>
      </c>
      <c r="AH455" s="26">
        <f t="shared" si="312"/>
        <v>-170.5145921956358</v>
      </c>
      <c r="AI455" s="26">
        <f t="shared" si="313"/>
        <v>-89.999999829237311</v>
      </c>
      <c r="AJ455" s="26">
        <f t="shared" si="314"/>
        <v>78.117501152667302</v>
      </c>
      <c r="AK455" s="26">
        <f t="shared" si="315"/>
        <v>89.992883809331431</v>
      </c>
      <c r="AL455" s="27">
        <f t="shared" si="316"/>
        <v>-3.9588584633917496</v>
      </c>
      <c r="AM455" s="26">
        <f t="shared" si="317"/>
        <v>-50.657624706306216</v>
      </c>
      <c r="AN455" s="26">
        <f t="shared" si="330"/>
        <v>-5.7106159529810361</v>
      </c>
      <c r="AO455" s="26">
        <f t="shared" si="331"/>
        <v>-58.790666248796363</v>
      </c>
      <c r="AP455" s="26">
        <f t="shared" si="337"/>
        <v>-38.02872162164612</v>
      </c>
      <c r="AQ455" s="26">
        <f t="shared" si="338"/>
        <v>-109.45540697500846</v>
      </c>
      <c r="AR455" s="25">
        <f t="shared" si="332"/>
        <v>18.562359853877492</v>
      </c>
      <c r="AS455" s="25">
        <f t="shared" si="333"/>
        <v>-26.843517049310353</v>
      </c>
      <c r="AT455" s="56">
        <f t="shared" si="339"/>
        <v>-58.35979925805767</v>
      </c>
      <c r="AU455" s="57">
        <f t="shared" si="318"/>
        <v>-259.13560707988972</v>
      </c>
      <c r="AV455" s="26">
        <f t="shared" si="319"/>
        <v>4.5475976930357405E-5</v>
      </c>
      <c r="AW455" s="26">
        <f t="shared" si="320"/>
        <v>0.18540486105213888</v>
      </c>
      <c r="AX455" s="27">
        <f t="shared" si="321"/>
        <v>-4.5475976930699152E-5</v>
      </c>
      <c r="AY455" s="26">
        <f t="shared" si="322"/>
        <v>-0.18540486105213888</v>
      </c>
      <c r="AZ455" s="28">
        <f t="shared" si="323"/>
        <v>-3.4174730103100903E-16</v>
      </c>
      <c r="BA455" s="29">
        <f t="shared" si="324"/>
        <v>0</v>
      </c>
      <c r="BB455" s="5">
        <f t="shared" si="340"/>
        <v>-76.820195442052579</v>
      </c>
      <c r="BC455" s="5">
        <f t="shared" si="341"/>
        <v>-381.76377116922913</v>
      </c>
      <c r="BD455" s="5">
        <f t="shared" si="325"/>
        <v>-201.76377116922913</v>
      </c>
      <c r="BE455" s="31"/>
      <c r="BF455" s="40">
        <f t="shared" si="326"/>
        <v>-77</v>
      </c>
      <c r="BG455" s="40">
        <f t="shared" si="327"/>
        <v>-382</v>
      </c>
      <c r="BH455" s="40">
        <f t="shared" si="328"/>
        <v>-202</v>
      </c>
      <c r="BL455" s="26">
        <f t="shared" si="334"/>
        <v>-2.2048038817764342</v>
      </c>
      <c r="BM455" s="26">
        <f t="shared" si="335"/>
        <v>-39.120753165297415</v>
      </c>
      <c r="BO455" s="238" t="str">
        <f t="shared" si="342"/>
        <v>3235936.56929666i</v>
      </c>
      <c r="BP455" s="238" t="str">
        <f t="shared" si="343"/>
        <v>0.0174014655542641-0.152906540456101i</v>
      </c>
      <c r="BQ455" s="238">
        <f t="shared" si="344"/>
        <v>-16.255592302218471</v>
      </c>
      <c r="BR455" s="238">
        <f t="shared" si="345"/>
        <v>-83.50741092404202</v>
      </c>
    </row>
    <row r="456" spans="22:70" x14ac:dyDescent="0.3">
      <c r="V456" s="24">
        <v>5.5200000000000502</v>
      </c>
      <c r="W456" s="30">
        <f t="shared" si="303"/>
        <v>3311311.2148262952</v>
      </c>
      <c r="X456" s="25">
        <f t="shared" si="336"/>
        <v>31.450501351730402</v>
      </c>
      <c r="Y456" s="26">
        <f t="shared" si="304"/>
        <v>-72.096768127460194</v>
      </c>
      <c r="Z456" s="26">
        <f t="shared" si="305"/>
        <v>-89.985767400439087</v>
      </c>
      <c r="AA456" s="26">
        <f t="shared" si="306"/>
        <v>19.520799868124893</v>
      </c>
      <c r="AB456" s="26">
        <f t="shared" si="307"/>
        <v>-83.934114160579057</v>
      </c>
      <c r="AC456" s="26">
        <f t="shared" si="308"/>
        <v>0.82609522532773383</v>
      </c>
      <c r="AD456" s="26">
        <f t="shared" si="309"/>
        <v>24.594650018470173</v>
      </c>
      <c r="AE456" s="26">
        <f t="shared" si="310"/>
        <v>-20.299371682277165</v>
      </c>
      <c r="AF456" s="26">
        <f t="shared" si="311"/>
        <v>-149.32523154254798</v>
      </c>
      <c r="AG456" s="26">
        <f t="shared" si="329"/>
        <v>64.037843837695164</v>
      </c>
      <c r="AH456" s="26">
        <f t="shared" si="312"/>
        <v>-170.71459219563576</v>
      </c>
      <c r="AI456" s="26">
        <f t="shared" si="313"/>
        <v>-89.999999833124335</v>
      </c>
      <c r="AJ456" s="26">
        <f t="shared" si="314"/>
        <v>78.317501149652074</v>
      </c>
      <c r="AK456" s="26">
        <f t="shared" si="315"/>
        <v>89.99304579360566</v>
      </c>
      <c r="AL456" s="27">
        <f t="shared" si="316"/>
        <v>-4.0795827274654393</v>
      </c>
      <c r="AM456" s="26">
        <f t="shared" si="317"/>
        <v>-51.302931379237876</v>
      </c>
      <c r="AN456" s="26">
        <f t="shared" si="330"/>
        <v>-5.8578147078989886</v>
      </c>
      <c r="AO456" s="26">
        <f t="shared" si="331"/>
        <v>-59.372197263194764</v>
      </c>
      <c r="AP456" s="26">
        <f t="shared" si="337"/>
        <v>-38.296644643652947</v>
      </c>
      <c r="AQ456" s="26">
        <f t="shared" si="338"/>
        <v>-110.68208268195131</v>
      </c>
      <c r="AR456" s="25">
        <f t="shared" si="332"/>
        <v>18.562359853877492</v>
      </c>
      <c r="AS456" s="25">
        <f t="shared" si="333"/>
        <v>-26.843517049310353</v>
      </c>
      <c r="AT456" s="56">
        <f t="shared" si="339"/>
        <v>-58.596016325930108</v>
      </c>
      <c r="AU456" s="57">
        <f t="shared" si="318"/>
        <v>-260.00731422449928</v>
      </c>
      <c r="AV456" s="26">
        <f t="shared" si="319"/>
        <v>4.761918194520362E-5</v>
      </c>
      <c r="AW456" s="26">
        <f t="shared" si="320"/>
        <v>0.18972346384044037</v>
      </c>
      <c r="AX456" s="27">
        <f t="shared" si="321"/>
        <v>-4.7619181945121234E-5</v>
      </c>
      <c r="AY456" s="26">
        <f t="shared" si="322"/>
        <v>-0.18972346384044037</v>
      </c>
      <c r="AZ456" s="28">
        <f t="shared" si="323"/>
        <v>8.2385812581742268E-17</v>
      </c>
      <c r="BA456" s="29">
        <f t="shared" si="324"/>
        <v>0</v>
      </c>
      <c r="BB456" s="5">
        <f t="shared" si="340"/>
        <v>-77.332850342909992</v>
      </c>
      <c r="BC456" s="5">
        <f t="shared" si="341"/>
        <v>-383.53641602256948</v>
      </c>
      <c r="BD456" s="5">
        <f t="shared" si="325"/>
        <v>-203.53641602256948</v>
      </c>
      <c r="BE456" s="41"/>
      <c r="BF456" s="40">
        <f t="shared" si="326"/>
        <v>-77</v>
      </c>
      <c r="BG456" s="40">
        <f t="shared" si="327"/>
        <v>-384</v>
      </c>
      <c r="BH456" s="40">
        <f t="shared" si="328"/>
        <v>-204</v>
      </c>
      <c r="BL456" s="26">
        <f t="shared" si="334"/>
        <v>-2.2855320396002101</v>
      </c>
      <c r="BM456" s="26">
        <f t="shared" si="335"/>
        <v>-39.768015322313147</v>
      </c>
      <c r="BO456" s="238" t="str">
        <f t="shared" si="342"/>
        <v>3311311.2148263i</v>
      </c>
      <c r="BP456" s="238" t="str">
        <f t="shared" si="343"/>
        <v>0.0163516906110625-0.149573651086859i</v>
      </c>
      <c r="BQ456" s="238">
        <f t="shared" si="344"/>
        <v>-16.451301977379668</v>
      </c>
      <c r="BR456" s="238">
        <f t="shared" si="345"/>
        <v>-83.761086475757068</v>
      </c>
    </row>
    <row r="457" spans="22:70" x14ac:dyDescent="0.3">
      <c r="V457" s="24">
        <v>5.53000000000005</v>
      </c>
      <c r="W457" s="32">
        <f t="shared" si="303"/>
        <v>3388441.5613924181</v>
      </c>
      <c r="X457" s="25">
        <f t="shared" si="336"/>
        <v>31.450501351730402</v>
      </c>
      <c r="Y457" s="26">
        <f t="shared" si="304"/>
        <v>-72.296768115398976</v>
      </c>
      <c r="Z457" s="26">
        <f t="shared" si="305"/>
        <v>-89.986091373945243</v>
      </c>
      <c r="AA457" s="26">
        <f t="shared" si="306"/>
        <v>19.718616647924453</v>
      </c>
      <c r="AB457" s="26">
        <f t="shared" si="307"/>
        <v>-84.071195729407449</v>
      </c>
      <c r="AC457" s="26">
        <f t="shared" si="308"/>
        <v>0.8614051875514841</v>
      </c>
      <c r="AD457" s="26">
        <f t="shared" si="309"/>
        <v>25.097665118828072</v>
      </c>
      <c r="AE457" s="26">
        <f t="shared" si="310"/>
        <v>-20.266244928192638</v>
      </c>
      <c r="AF457" s="26">
        <f t="shared" si="311"/>
        <v>-148.9596219845246</v>
      </c>
      <c r="AG457" s="26">
        <f t="shared" si="329"/>
        <v>64.037843837695164</v>
      </c>
      <c r="AH457" s="26">
        <f t="shared" si="312"/>
        <v>-170.91459219563575</v>
      </c>
      <c r="AI457" s="26">
        <f t="shared" si="313"/>
        <v>-89.999999836922882</v>
      </c>
      <c r="AJ457" s="26">
        <f t="shared" si="314"/>
        <v>78.517501146772574</v>
      </c>
      <c r="AK457" s="26">
        <f t="shared" si="315"/>
        <v>89.993204090667746</v>
      </c>
      <c r="AL457" s="27">
        <f t="shared" si="316"/>
        <v>-4.2024997383172042</v>
      </c>
      <c r="AM457" s="26">
        <f t="shared" si="317"/>
        <v>-51.945003777276227</v>
      </c>
      <c r="AN457" s="26">
        <f t="shared" si="330"/>
        <v>-6.0067834864772607</v>
      </c>
      <c r="AO457" s="26">
        <f t="shared" si="331"/>
        <v>-59.947325038037199</v>
      </c>
      <c r="AP457" s="26">
        <f t="shared" si="337"/>
        <v>-38.568530435962472</v>
      </c>
      <c r="AQ457" s="26">
        <f t="shared" si="338"/>
        <v>-111.89912456156856</v>
      </c>
      <c r="AR457" s="25">
        <f t="shared" si="332"/>
        <v>18.562359853877492</v>
      </c>
      <c r="AS457" s="25">
        <f t="shared" si="333"/>
        <v>-26.843517049310353</v>
      </c>
      <c r="AT457" s="56">
        <f t="shared" si="339"/>
        <v>-58.834775364155107</v>
      </c>
      <c r="AU457" s="57">
        <f t="shared" si="318"/>
        <v>-260.85874654609313</v>
      </c>
      <c r="AV457" s="26">
        <f t="shared" si="319"/>
        <v>4.9863391965987682E-5</v>
      </c>
      <c r="AW457" s="26">
        <f t="shared" si="320"/>
        <v>0.19414265757812804</v>
      </c>
      <c r="AX457" s="27">
        <f t="shared" si="321"/>
        <v>-4.9863391965620883E-5</v>
      </c>
      <c r="AY457" s="26">
        <f t="shared" si="322"/>
        <v>-0.19414265757812804</v>
      </c>
      <c r="AZ457" s="28">
        <f t="shared" si="323"/>
        <v>3.6679914747900222E-16</v>
      </c>
      <c r="BA457" s="29">
        <f t="shared" si="324"/>
        <v>0</v>
      </c>
      <c r="BB457" s="5">
        <f t="shared" si="340"/>
        <v>-77.850494289353691</v>
      </c>
      <c r="BC457" s="5">
        <f t="shared" si="341"/>
        <v>-385.28845899084695</v>
      </c>
      <c r="BD457" s="5">
        <f t="shared" si="325"/>
        <v>-205.28845899084695</v>
      </c>
      <c r="BE457" s="31"/>
      <c r="BF457" s="40">
        <f t="shared" si="326"/>
        <v>-78</v>
      </c>
      <c r="BG457" s="40">
        <f t="shared" si="327"/>
        <v>-385</v>
      </c>
      <c r="BH457" s="40">
        <f t="shared" si="328"/>
        <v>-205</v>
      </c>
      <c r="BL457" s="26">
        <f t="shared" si="334"/>
        <v>-2.3684866549540509</v>
      </c>
      <c r="BM457" s="26">
        <f t="shared" si="335"/>
        <v>-40.417989577627644</v>
      </c>
      <c r="BO457" s="238" t="str">
        <f t="shared" si="342"/>
        <v>3388441.56139242i</v>
      </c>
      <c r="BP457" s="238" t="str">
        <f t="shared" si="343"/>
        <v>0.0153471130998976-0.146305975990088i</v>
      </c>
      <c r="BQ457" s="238">
        <f t="shared" si="344"/>
        <v>-16.64723227024453</v>
      </c>
      <c r="BR457" s="238">
        <f t="shared" si="345"/>
        <v>-84.011722867126167</v>
      </c>
    </row>
    <row r="458" spans="22:70" x14ac:dyDescent="0.3">
      <c r="V458" s="24">
        <v>5.5400000000000498</v>
      </c>
      <c r="W458" s="32">
        <f t="shared" si="303"/>
        <v>3467368.5045257183</v>
      </c>
      <c r="X458" s="25">
        <f t="shared" si="336"/>
        <v>31.450501351730402</v>
      </c>
      <c r="Y458" s="26">
        <f t="shared" si="304"/>
        <v>-72.496768103880584</v>
      </c>
      <c r="Z458" s="26">
        <f t="shared" si="305"/>
        <v>-89.986407972914918</v>
      </c>
      <c r="AA458" s="26">
        <f t="shared" si="306"/>
        <v>19.916530663786681</v>
      </c>
      <c r="AB458" s="26">
        <f t="shared" si="307"/>
        <v>-84.205222794639724</v>
      </c>
      <c r="AC458" s="26">
        <f t="shared" si="308"/>
        <v>0.89807411562205819</v>
      </c>
      <c r="AD458" s="26">
        <f t="shared" si="309"/>
        <v>25.608149248598089</v>
      </c>
      <c r="AE458" s="26">
        <f t="shared" si="310"/>
        <v>-20.231661972741442</v>
      </c>
      <c r="AF458" s="26">
        <f t="shared" si="311"/>
        <v>-148.58348151895655</v>
      </c>
      <c r="AG458" s="26">
        <f t="shared" si="329"/>
        <v>64.037843837695164</v>
      </c>
      <c r="AH458" s="26">
        <f t="shared" si="312"/>
        <v>-171.11459219563579</v>
      </c>
      <c r="AI458" s="26">
        <f t="shared" si="313"/>
        <v>-89.99999984063497</v>
      </c>
      <c r="AJ458" s="26">
        <f t="shared" si="314"/>
        <v>78.717501144022663</v>
      </c>
      <c r="AK458" s="26">
        <f t="shared" si="315"/>
        <v>89.993358784448873</v>
      </c>
      <c r="AL458" s="27">
        <f t="shared" si="316"/>
        <v>-4.3275864818484786</v>
      </c>
      <c r="AM458" s="26">
        <f t="shared" si="317"/>
        <v>-52.583537315269425</v>
      </c>
      <c r="AN458" s="26">
        <f t="shared" si="330"/>
        <v>-6.1574828275577067</v>
      </c>
      <c r="AO458" s="26">
        <f t="shared" si="331"/>
        <v>-60.515890887049331</v>
      </c>
      <c r="AP458" s="26">
        <f t="shared" si="337"/>
        <v>-38.844316523324153</v>
      </c>
      <c r="AQ458" s="26">
        <f t="shared" si="338"/>
        <v>-113.10606925850485</v>
      </c>
      <c r="AR458" s="25">
        <f t="shared" si="332"/>
        <v>18.562359853877492</v>
      </c>
      <c r="AS458" s="25">
        <f t="shared" si="333"/>
        <v>-26.843517049310353</v>
      </c>
      <c r="AT458" s="56">
        <f t="shared" si="339"/>
        <v>-59.075978496065595</v>
      </c>
      <c r="AU458" s="57">
        <f t="shared" si="318"/>
        <v>-261.68955077746136</v>
      </c>
      <c r="AV458" s="26">
        <f t="shared" si="319"/>
        <v>5.221336710319233E-5</v>
      </c>
      <c r="AW458" s="26">
        <f t="shared" si="320"/>
        <v>0.19866478516977862</v>
      </c>
      <c r="AX458" s="27">
        <f t="shared" si="321"/>
        <v>-5.2213367103373148E-5</v>
      </c>
      <c r="AY458" s="26">
        <f t="shared" si="322"/>
        <v>-0.19866478516977862</v>
      </c>
      <c r="AZ458" s="28">
        <f t="shared" si="323"/>
        <v>-1.8081781731627E-16</v>
      </c>
      <c r="BA458" s="29">
        <f t="shared" si="324"/>
        <v>0</v>
      </c>
      <c r="BB458" s="5">
        <f t="shared" si="340"/>
        <v>-78.373038926501891</v>
      </c>
      <c r="BC458" s="5">
        <f t="shared" si="341"/>
        <v>-387.01933688974958</v>
      </c>
      <c r="BD458" s="5">
        <f t="shared" si="325"/>
        <v>-207.01933688974958</v>
      </c>
      <c r="BE458" s="31"/>
      <c r="BF458" s="40">
        <f t="shared" si="326"/>
        <v>-78</v>
      </c>
      <c r="BG458" s="40">
        <f t="shared" si="327"/>
        <v>-387</v>
      </c>
      <c r="BH458" s="40">
        <f t="shared" si="328"/>
        <v>-207</v>
      </c>
      <c r="BL458" s="26">
        <f t="shared" si="334"/>
        <v>-2.4536852690809088</v>
      </c>
      <c r="BM458" s="26">
        <f t="shared" si="335"/>
        <v>-41.070351437462016</v>
      </c>
      <c r="BO458" s="238" t="str">
        <f t="shared" si="342"/>
        <v>3467368.50452572i</v>
      </c>
      <c r="BP458" s="238" t="str">
        <f t="shared" si="343"/>
        <v>0.0143858797823822-0.143102683056886i</v>
      </c>
      <c r="BQ458" s="238">
        <f t="shared" si="344"/>
        <v>-16.843375161355397</v>
      </c>
      <c r="BR458" s="238">
        <f t="shared" si="345"/>
        <v>-84.259434674826181</v>
      </c>
    </row>
    <row r="459" spans="22:70" x14ac:dyDescent="0.3">
      <c r="V459" s="24">
        <v>5.5500000000000496</v>
      </c>
      <c r="W459" s="30">
        <f t="shared" si="303"/>
        <v>3548133.8923361655</v>
      </c>
      <c r="X459" s="25">
        <f t="shared" si="336"/>
        <v>31.450501351730402</v>
      </c>
      <c r="Y459" s="26">
        <f t="shared" si="304"/>
        <v>-72.696768092880603</v>
      </c>
      <c r="Z459" s="26">
        <f t="shared" si="305"/>
        <v>-89.986717365212996</v>
      </c>
      <c r="AA459" s="26">
        <f t="shared" si="306"/>
        <v>20.114537628660525</v>
      </c>
      <c r="AB459" s="26">
        <f t="shared" si="307"/>
        <v>-84.336260548906736</v>
      </c>
      <c r="AC459" s="26">
        <f t="shared" si="308"/>
        <v>0.93614222097777466</v>
      </c>
      <c r="AD459" s="26">
        <f t="shared" si="309"/>
        <v>26.12604883180056</v>
      </c>
      <c r="AE459" s="26">
        <f t="shared" si="310"/>
        <v>-20.195586891511901</v>
      </c>
      <c r="AF459" s="26">
        <f t="shared" si="311"/>
        <v>-148.19692908231917</v>
      </c>
      <c r="AG459" s="26">
        <f t="shared" si="329"/>
        <v>64.037843837695164</v>
      </c>
      <c r="AH459" s="26">
        <f t="shared" si="312"/>
        <v>-171.31459219563578</v>
      </c>
      <c r="AI459" s="26">
        <f t="shared" si="313"/>
        <v>-89.999999844262561</v>
      </c>
      <c r="AJ459" s="26">
        <f t="shared" si="314"/>
        <v>78.917501141396514</v>
      </c>
      <c r="AK459" s="26">
        <f t="shared" si="315"/>
        <v>89.993509956969746</v>
      </c>
      <c r="AL459" s="27">
        <f t="shared" si="316"/>
        <v>-4.4548180418075782</v>
      </c>
      <c r="AM459" s="26">
        <f t="shared" si="317"/>
        <v>-53.218236133988547</v>
      </c>
      <c r="AN459" s="26">
        <f t="shared" si="330"/>
        <v>-6.3098728019328787</v>
      </c>
      <c r="AO459" s="26">
        <f t="shared" si="331"/>
        <v>-61.077748328503915</v>
      </c>
      <c r="AP459" s="26">
        <f t="shared" si="337"/>
        <v>-39.123938060284559</v>
      </c>
      <c r="AQ459" s="26">
        <f t="shared" si="338"/>
        <v>-114.30247434978529</v>
      </c>
      <c r="AR459" s="25">
        <f t="shared" si="332"/>
        <v>18.562359853877492</v>
      </c>
      <c r="AS459" s="25">
        <f t="shared" si="333"/>
        <v>-26.843517049310353</v>
      </c>
      <c r="AT459" s="56">
        <f t="shared" si="339"/>
        <v>-59.31952495179646</v>
      </c>
      <c r="AU459" s="57">
        <f t="shared" si="318"/>
        <v>-262.49940343210449</v>
      </c>
      <c r="AV459" s="26">
        <f t="shared" si="319"/>
        <v>5.4674091794270981E-5</v>
      </c>
      <c r="AW459" s="26">
        <f t="shared" si="320"/>
        <v>0.20329224408181115</v>
      </c>
      <c r="AX459" s="27">
        <f t="shared" si="321"/>
        <v>-5.4674091794007398E-5</v>
      </c>
      <c r="AY459" s="26">
        <f t="shared" si="322"/>
        <v>-0.20329224408181115</v>
      </c>
      <c r="AZ459" s="28">
        <f t="shared" si="323"/>
        <v>2.635831006583822E-16</v>
      </c>
      <c r="BA459" s="29">
        <f t="shared" si="324"/>
        <v>0</v>
      </c>
      <c r="BB459" s="5">
        <f t="shared" si="340"/>
        <v>-78.900391206769484</v>
      </c>
      <c r="BC459" s="5">
        <f t="shared" si="341"/>
        <v>-388.7285097452899</v>
      </c>
      <c r="BD459" s="5">
        <f t="shared" si="325"/>
        <v>-208.7285097452899</v>
      </c>
      <c r="BE459" s="41"/>
      <c r="BF459" s="40">
        <f t="shared" si="326"/>
        <v>-79</v>
      </c>
      <c r="BG459" s="40">
        <f t="shared" si="327"/>
        <v>-389</v>
      </c>
      <c r="BH459" s="40">
        <f t="shared" si="328"/>
        <v>-209</v>
      </c>
      <c r="BL459" s="26">
        <f t="shared" si="334"/>
        <v>-2.5411432259845874</v>
      </c>
      <c r="BM459" s="26">
        <f t="shared" si="335"/>
        <v>-41.724770276270782</v>
      </c>
      <c r="BO459" s="238" t="str">
        <f t="shared" si="342"/>
        <v>3548133.89233617i</v>
      </c>
      <c r="BP459" s="238" t="str">
        <f t="shared" si="343"/>
        <v>0.0134662059449727-0.139962918481359i</v>
      </c>
      <c r="BQ459" s="238">
        <f t="shared" si="344"/>
        <v>-17.039723028988433</v>
      </c>
      <c r="BR459" s="238">
        <f t="shared" si="345"/>
        <v>-84.50433603691468</v>
      </c>
    </row>
    <row r="460" spans="22:70" x14ac:dyDescent="0.3">
      <c r="V460" s="24">
        <v>5.5600000000000502</v>
      </c>
      <c r="W460" s="32">
        <f t="shared" si="303"/>
        <v>3630780.5477014398</v>
      </c>
      <c r="X460" s="25">
        <f t="shared" si="336"/>
        <v>31.450501351730402</v>
      </c>
      <c r="Y460" s="26">
        <f t="shared" si="304"/>
        <v>-72.896768082375743</v>
      </c>
      <c r="Z460" s="26">
        <f t="shared" si="305"/>
        <v>-89.987019714883317</v>
      </c>
      <c r="AA460" s="26">
        <f t="shared" si="306"/>
        <v>20.312633440702157</v>
      </c>
      <c r="AB460" s="26">
        <f t="shared" si="307"/>
        <v>-84.464372983954235</v>
      </c>
      <c r="AC460" s="26">
        <f t="shared" si="308"/>
        <v>0.97564997692877475</v>
      </c>
      <c r="AD460" s="26">
        <f t="shared" si="309"/>
        <v>26.651299891807714</v>
      </c>
      <c r="AE460" s="26">
        <f t="shared" si="310"/>
        <v>-20.157983313014409</v>
      </c>
      <c r="AF460" s="26">
        <f t="shared" si="311"/>
        <v>-147.80009280702981</v>
      </c>
      <c r="AG460" s="26">
        <f t="shared" si="329"/>
        <v>64.037843837695164</v>
      </c>
      <c r="AH460" s="26">
        <f t="shared" si="312"/>
        <v>-171.51459219563577</v>
      </c>
      <c r="AI460" s="26">
        <f t="shared" si="313"/>
        <v>-89.999999847807587</v>
      </c>
      <c r="AJ460" s="26">
        <f t="shared" si="314"/>
        <v>79.117501138888585</v>
      </c>
      <c r="AK460" s="26">
        <f t="shared" si="315"/>
        <v>89.99365768838399</v>
      </c>
      <c r="AL460" s="27">
        <f t="shared" si="316"/>
        <v>-4.5841676953846351</v>
      </c>
      <c r="AM460" s="26">
        <f t="shared" si="317"/>
        <v>-53.84881369786207</v>
      </c>
      <c r="AN460" s="26">
        <f t="shared" si="330"/>
        <v>-6.4639131163517636</v>
      </c>
      <c r="AO460" s="26">
        <f t="shared" si="331"/>
        <v>-61.632762988049443</v>
      </c>
      <c r="AP460" s="26">
        <f t="shared" si="337"/>
        <v>-39.40732803078842</v>
      </c>
      <c r="AQ460" s="26">
        <f t="shared" si="338"/>
        <v>-115.48791884533512</v>
      </c>
      <c r="AR460" s="25">
        <f t="shared" si="332"/>
        <v>18.562359853877492</v>
      </c>
      <c r="AS460" s="25">
        <f t="shared" si="333"/>
        <v>-26.843517049310353</v>
      </c>
      <c r="AT460" s="56">
        <f t="shared" si="339"/>
        <v>-59.565311343802833</v>
      </c>
      <c r="AU460" s="57">
        <f t="shared" si="318"/>
        <v>-263.28801165236496</v>
      </c>
      <c r="AV460" s="26">
        <f t="shared" si="319"/>
        <v>5.7250785373610393E-5</v>
      </c>
      <c r="AW460" s="26">
        <f t="shared" si="320"/>
        <v>0.20802748761257889</v>
      </c>
      <c r="AX460" s="27">
        <f t="shared" si="321"/>
        <v>-5.725078537341727E-5</v>
      </c>
      <c r="AY460" s="26">
        <f t="shared" si="322"/>
        <v>-0.20802748761257889</v>
      </c>
      <c r="AZ460" s="28">
        <f t="shared" si="323"/>
        <v>1.9312351197398048E-16</v>
      </c>
      <c r="BA460" s="29">
        <f t="shared" si="324"/>
        <v>0</v>
      </c>
      <c r="BB460" s="5">
        <f t="shared" si="340"/>
        <v>-79.432453590775282</v>
      </c>
      <c r="BC460" s="5">
        <f t="shared" si="341"/>
        <v>-390.41546243479365</v>
      </c>
      <c r="BD460" s="5">
        <f t="shared" si="325"/>
        <v>-210.41546243479365</v>
      </c>
      <c r="BE460" s="31"/>
      <c r="BF460" s="40">
        <f t="shared" si="326"/>
        <v>-79</v>
      </c>
      <c r="BG460" s="40">
        <f t="shared" si="327"/>
        <v>-390</v>
      </c>
      <c r="BH460" s="40">
        <f t="shared" si="328"/>
        <v>-210</v>
      </c>
      <c r="BL460" s="26">
        <f t="shared" si="334"/>
        <v>-2.6308736095673031</v>
      </c>
      <c r="BM460" s="26">
        <f t="shared" si="335"/>
        <v>-42.380910142316935</v>
      </c>
      <c r="BO460" s="238" t="str">
        <f t="shared" si="342"/>
        <v>3630780.54770144i</v>
      </c>
      <c r="BP460" s="238" t="str">
        <f t="shared" si="343"/>
        <v>0.012586373546722-0.13688580959491i</v>
      </c>
      <c r="BQ460" s="238">
        <f t="shared" si="344"/>
        <v>-17.236268637405143</v>
      </c>
      <c r="BR460" s="238">
        <f t="shared" si="345"/>
        <v>-84.746540640111775</v>
      </c>
    </row>
    <row r="461" spans="22:70" x14ac:dyDescent="0.3">
      <c r="V461" s="24">
        <v>5.57000000000005</v>
      </c>
      <c r="W461" s="32">
        <f t="shared" si="303"/>
        <v>3715352.2909721546</v>
      </c>
      <c r="X461" s="25">
        <f t="shared" si="336"/>
        <v>31.450501351730402</v>
      </c>
      <c r="Y461" s="26">
        <f t="shared" si="304"/>
        <v>-73.096768072343622</v>
      </c>
      <c r="Z461" s="26">
        <f t="shared" si="305"/>
        <v>-89.987315182235605</v>
      </c>
      <c r="AA461" s="26">
        <f t="shared" si="306"/>
        <v>20.510814175605759</v>
      </c>
      <c r="AB461" s="26">
        <f t="shared" si="307"/>
        <v>-84.589622899763796</v>
      </c>
      <c r="AC461" s="26">
        <f t="shared" si="308"/>
        <v>1.0166380457558275</v>
      </c>
      <c r="AD461" s="26">
        <f t="shared" si="309"/>
        <v>27.183827730382578</v>
      </c>
      <c r="AE461" s="26">
        <f t="shared" si="310"/>
        <v>-20.118814499251634</v>
      </c>
      <c r="AF461" s="26">
        <f t="shared" si="311"/>
        <v>-147.39311035161683</v>
      </c>
      <c r="AG461" s="26">
        <f t="shared" si="329"/>
        <v>64.037843837695164</v>
      </c>
      <c r="AH461" s="26">
        <f t="shared" si="312"/>
        <v>-171.71459219563576</v>
      </c>
      <c r="AI461" s="26">
        <f t="shared" si="313"/>
        <v>-89.999999851271909</v>
      </c>
      <c r="AJ461" s="26">
        <f t="shared" si="314"/>
        <v>79.31750113649349</v>
      </c>
      <c r="AK461" s="26">
        <f t="shared" si="315"/>
        <v>89.993802057020801</v>
      </c>
      <c r="AL461" s="27">
        <f t="shared" si="316"/>
        <v>-4.7156070138353376</v>
      </c>
      <c r="AM461" s="26">
        <f t="shared" si="317"/>
        <v>-54.474993339754036</v>
      </c>
      <c r="AN461" s="26">
        <f t="shared" si="330"/>
        <v>-6.6195632140146001</v>
      </c>
      <c r="AO461" s="26">
        <f t="shared" si="331"/>
        <v>-62.180812460759071</v>
      </c>
      <c r="AP461" s="26">
        <f t="shared" si="337"/>
        <v>-39.694417449297042</v>
      </c>
      <c r="AQ461" s="26">
        <f t="shared" si="338"/>
        <v>-116.66200359476422</v>
      </c>
      <c r="AR461" s="25">
        <f t="shared" si="332"/>
        <v>18.562359853877492</v>
      </c>
      <c r="AS461" s="25">
        <f t="shared" si="333"/>
        <v>-26.843517049310353</v>
      </c>
      <c r="AT461" s="56">
        <f t="shared" si="339"/>
        <v>-59.813231948548676</v>
      </c>
      <c r="AU461" s="57">
        <f t="shared" si="318"/>
        <v>-264.05511394638103</v>
      </c>
      <c r="AV461" s="26">
        <f t="shared" si="319"/>
        <v>5.9948913139990301E-5</v>
      </c>
      <c r="AW461" s="26">
        <f t="shared" si="320"/>
        <v>0.21287302619198564</v>
      </c>
      <c r="AX461" s="27">
        <f t="shared" si="321"/>
        <v>-5.9948913139687686E-5</v>
      </c>
      <c r="AY461" s="26">
        <f t="shared" si="322"/>
        <v>-0.21287302619198564</v>
      </c>
      <c r="AZ461" s="28">
        <f t="shared" si="323"/>
        <v>3.0261437886786036E-16</v>
      </c>
      <c r="BA461" s="29">
        <f t="shared" si="324"/>
        <v>0</v>
      </c>
      <c r="BB461" s="5">
        <f t="shared" si="340"/>
        <v>-79.969124263612997</v>
      </c>
      <c r="BC461" s="5">
        <f t="shared" si="341"/>
        <v>-392.07970625376771</v>
      </c>
      <c r="BD461" s="5">
        <f t="shared" si="325"/>
        <v>-212.07970625376771</v>
      </c>
      <c r="BE461" s="31"/>
      <c r="BF461" s="40">
        <f t="shared" si="326"/>
        <v>-80</v>
      </c>
      <c r="BG461" s="40">
        <f t="shared" si="327"/>
        <v>-392</v>
      </c>
      <c r="BH461" s="40">
        <f t="shared" si="328"/>
        <v>-212</v>
      </c>
      <c r="BL461" s="26">
        <f t="shared" si="334"/>
        <v>-2.7228871895139606</v>
      </c>
      <c r="BM461" s="26">
        <f t="shared" si="335"/>
        <v>-43.03843059650773</v>
      </c>
      <c r="BO461" s="238" t="str">
        <f t="shared" si="342"/>
        <v>3715352.29097215i</v>
      </c>
      <c r="BP461" s="238" t="str">
        <f t="shared" si="343"/>
        <v>0.0117447293539424-0.133870467516204i</v>
      </c>
      <c r="BQ461" s="238">
        <f t="shared" si="344"/>
        <v>-17.433005125550366</v>
      </c>
      <c r="BR461" s="238">
        <f t="shared" si="345"/>
        <v>-84.986161710878932</v>
      </c>
    </row>
    <row r="462" spans="22:70" x14ac:dyDescent="0.3">
      <c r="V462" s="24">
        <v>5.5800000000000498</v>
      </c>
      <c r="W462" s="30">
        <f t="shared" si="303"/>
        <v>3801893.9632060509</v>
      </c>
      <c r="X462" s="25">
        <f t="shared" si="336"/>
        <v>31.450501351730402</v>
      </c>
      <c r="Y462" s="26">
        <f t="shared" si="304"/>
        <v>-73.29676806276305</v>
      </c>
      <c r="Z462" s="26">
        <f t="shared" si="305"/>
        <v>-89.987603923930465</v>
      </c>
      <c r="AA462" s="26">
        <f t="shared" si="306"/>
        <v>20.709076079222896</v>
      </c>
      <c r="AB462" s="26">
        <f t="shared" si="307"/>
        <v>-84.712071914609794</v>
      </c>
      <c r="AC462" s="26">
        <f t="shared" si="308"/>
        <v>1.0591472009157983</v>
      </c>
      <c r="AD462" s="26">
        <f t="shared" si="309"/>
        <v>27.723546628222042</v>
      </c>
      <c r="AE462" s="26">
        <f t="shared" si="310"/>
        <v>-20.078043430893953</v>
      </c>
      <c r="AF462" s="26">
        <f t="shared" si="311"/>
        <v>-146.97612921031822</v>
      </c>
      <c r="AG462" s="26">
        <f t="shared" si="329"/>
        <v>64.037843837695164</v>
      </c>
      <c r="AH462" s="26">
        <f t="shared" si="312"/>
        <v>-171.91459219563575</v>
      </c>
      <c r="AI462" s="26">
        <f t="shared" si="313"/>
        <v>-89.999999854657361</v>
      </c>
      <c r="AJ462" s="26">
        <f t="shared" si="314"/>
        <v>79.517501134206213</v>
      </c>
      <c r="AK462" s="26">
        <f t="shared" si="315"/>
        <v>89.993943139426307</v>
      </c>
      <c r="AL462" s="27">
        <f t="shared" si="316"/>
        <v>-4.8491059673670751</v>
      </c>
      <c r="AM462" s="26">
        <f t="shared" si="317"/>
        <v>-55.096508751001686</v>
      </c>
      <c r="AN462" s="26">
        <f t="shared" si="330"/>
        <v>-6.7767823712014588</v>
      </c>
      <c r="AO462" s="26">
        <f t="shared" si="331"/>
        <v>-62.721786135415798</v>
      </c>
      <c r="AP462" s="26">
        <f t="shared" si="337"/>
        <v>-39.985135562302901</v>
      </c>
      <c r="AQ462" s="26">
        <f t="shared" si="338"/>
        <v>-117.82435160164854</v>
      </c>
      <c r="AR462" s="25">
        <f t="shared" si="332"/>
        <v>18.562359853877492</v>
      </c>
      <c r="AS462" s="25">
        <f t="shared" si="333"/>
        <v>-26.843517049310353</v>
      </c>
      <c r="AT462" s="56">
        <f t="shared" si="339"/>
        <v>-60.063178993196857</v>
      </c>
      <c r="AU462" s="57">
        <f t="shared" si="318"/>
        <v>-264.80048081196674</v>
      </c>
      <c r="AV462" s="26">
        <f t="shared" si="319"/>
        <v>6.2774197954317847E-5</v>
      </c>
      <c r="AW462" s="26">
        <f t="shared" si="320"/>
        <v>0.21783142871131678</v>
      </c>
      <c r="AX462" s="27">
        <f t="shared" si="321"/>
        <v>-6.2774197954186279E-5</v>
      </c>
      <c r="AY462" s="26">
        <f t="shared" si="322"/>
        <v>-0.21783142871131678</v>
      </c>
      <c r="AZ462" s="28">
        <f t="shared" si="323"/>
        <v>1.3156793363111596E-16</v>
      </c>
      <c r="BA462" s="29">
        <f t="shared" si="324"/>
        <v>0</v>
      </c>
      <c r="BB462" s="5">
        <f t="shared" si="340"/>
        <v>-80.510297365792752</v>
      </c>
      <c r="BC462" s="5">
        <f t="shared" si="341"/>
        <v>-393.72078040156418</v>
      </c>
      <c r="BD462" s="5">
        <f t="shared" si="325"/>
        <v>-213.72078040156418</v>
      </c>
      <c r="BE462" s="41"/>
      <c r="BF462" s="40">
        <f t="shared" si="326"/>
        <v>-81</v>
      </c>
      <c r="BG462" s="40">
        <f t="shared" si="327"/>
        <v>-394</v>
      </c>
      <c r="BH462" s="40">
        <f t="shared" si="328"/>
        <v>-214</v>
      </c>
      <c r="BL462" s="26">
        <f t="shared" si="334"/>
        <v>-2.8171923763941691</v>
      </c>
      <c r="BM462" s="26">
        <f t="shared" si="335"/>
        <v>-43.696987579541876</v>
      </c>
      <c r="BO462" s="238" t="str">
        <f t="shared" si="342"/>
        <v>3801893.96320605i</v>
      </c>
      <c r="BP462" s="238" t="str">
        <f t="shared" si="343"/>
        <v>0.0109396830695137-0.130915989625396i</v>
      </c>
      <c r="BQ462" s="238">
        <f t="shared" si="344"/>
        <v>-17.62992599620172</v>
      </c>
      <c r="BR462" s="238">
        <f t="shared" si="345"/>
        <v>-85.223312010055594</v>
      </c>
    </row>
    <row r="463" spans="22:70" x14ac:dyDescent="0.3">
      <c r="V463" s="24">
        <v>5.5900000000000496</v>
      </c>
      <c r="W463" s="32">
        <f t="shared" si="303"/>
        <v>3890451.4499432547</v>
      </c>
      <c r="X463" s="25">
        <f t="shared" si="336"/>
        <v>31.450501351730402</v>
      </c>
      <c r="Y463" s="26">
        <f t="shared" si="304"/>
        <v>-73.496768053613678</v>
      </c>
      <c r="Z463" s="26">
        <f t="shared" si="305"/>
        <v>-89.987886093062542</v>
      </c>
      <c r="AA463" s="26">
        <f t="shared" si="306"/>
        <v>20.907415560461764</v>
      </c>
      <c r="AB463" s="26">
        <f t="shared" si="307"/>
        <v>-84.831780475961821</v>
      </c>
      <c r="AC463" s="26">
        <f t="shared" si="308"/>
        <v>1.1032182444522873</v>
      </c>
      <c r="AD463" s="26">
        <f t="shared" si="309"/>
        <v>28.270359570108543</v>
      </c>
      <c r="AE463" s="26">
        <f t="shared" si="310"/>
        <v>-20.035632896969226</v>
      </c>
      <c r="AF463" s="26">
        <f t="shared" si="311"/>
        <v>-146.54930699891582</v>
      </c>
      <c r="AG463" s="26">
        <f t="shared" si="329"/>
        <v>64.037843837695164</v>
      </c>
      <c r="AH463" s="26">
        <f t="shared" si="312"/>
        <v>-172.11459219563577</v>
      </c>
      <c r="AI463" s="26">
        <f t="shared" si="313"/>
        <v>-89.999999857965776</v>
      </c>
      <c r="AJ463" s="26">
        <f t="shared" si="314"/>
        <v>79.717501132021894</v>
      </c>
      <c r="AK463" s="26">
        <f t="shared" si="315"/>
        <v>89.994081010404258</v>
      </c>
      <c r="AL463" s="27">
        <f t="shared" si="316"/>
        <v>-4.9846330335116749</v>
      </c>
      <c r="AM463" s="26">
        <f t="shared" si="317"/>
        <v>-55.713104415457849</v>
      </c>
      <c r="AN463" s="26">
        <f t="shared" si="330"/>
        <v>-6.9355297897315147</v>
      </c>
      <c r="AO463" s="26">
        <f t="shared" si="331"/>
        <v>-63.255584984138515</v>
      </c>
      <c r="AP463" s="26">
        <f t="shared" si="337"/>
        <v>-40.279410049161896</v>
      </c>
      <c r="AQ463" s="26">
        <f t="shared" si="338"/>
        <v>-118.97460824715787</v>
      </c>
      <c r="AR463" s="25">
        <f t="shared" si="332"/>
        <v>18.562359853877492</v>
      </c>
      <c r="AS463" s="25">
        <f t="shared" si="333"/>
        <v>-26.843517049310353</v>
      </c>
      <c r="AT463" s="56">
        <f t="shared" si="339"/>
        <v>-60.315042946131122</v>
      </c>
      <c r="AU463" s="57">
        <f t="shared" si="318"/>
        <v>-265.52391524607367</v>
      </c>
      <c r="AV463" s="26">
        <f t="shared" si="319"/>
        <v>6.5732632371484157E-5</v>
      </c>
      <c r="AW463" s="26">
        <f t="shared" si="320"/>
        <v>0.22290532388397152</v>
      </c>
      <c r="AX463" s="27">
        <f t="shared" si="321"/>
        <v>-6.5732632371221522E-5</v>
      </c>
      <c r="AY463" s="26">
        <f t="shared" si="322"/>
        <v>-0.22290532388397152</v>
      </c>
      <c r="AZ463" s="28">
        <f t="shared" si="323"/>
        <v>2.6263442375745738E-16</v>
      </c>
      <c r="BA463" s="29">
        <f t="shared" si="324"/>
        <v>0</v>
      </c>
      <c r="BB463" s="5">
        <f t="shared" si="340"/>
        <v>-81.055863238082082</v>
      </c>
      <c r="BC463" s="5">
        <f t="shared" si="341"/>
        <v>-395.33825337898372</v>
      </c>
      <c r="BD463" s="5">
        <f t="shared" si="325"/>
        <v>-215.33825337898372</v>
      </c>
      <c r="BE463" s="31"/>
      <c r="BF463" s="40">
        <f t="shared" si="326"/>
        <v>-81</v>
      </c>
      <c r="BG463" s="40">
        <f t="shared" si="327"/>
        <v>-395</v>
      </c>
      <c r="BH463" s="40">
        <f t="shared" si="328"/>
        <v>-215</v>
      </c>
      <c r="BL463" s="26">
        <f t="shared" si="334"/>
        <v>-2.9137951863767957</v>
      </c>
      <c r="BM463" s="26">
        <f t="shared" si="335"/>
        <v>-44.356234302087003</v>
      </c>
      <c r="BO463" s="238" t="str">
        <f t="shared" si="342"/>
        <v>3890451.44994325i</v>
      </c>
      <c r="BP463" s="238" t="str">
        <f t="shared" si="343"/>
        <v>0.0101697054637609-0.128021461871061i</v>
      </c>
      <c r="BQ463" s="238">
        <f t="shared" si="344"/>
        <v>-17.827025105574169</v>
      </c>
      <c r="BR463" s="238">
        <f t="shared" si="345"/>
        <v>-85.458103830823035</v>
      </c>
    </row>
    <row r="464" spans="22:70" x14ac:dyDescent="0.3">
      <c r="V464" s="24">
        <v>5.6000000000000503</v>
      </c>
      <c r="W464" s="32">
        <f t="shared" si="303"/>
        <v>3981071.7055354384</v>
      </c>
      <c r="X464" s="25">
        <f t="shared" si="336"/>
        <v>31.450501351730402</v>
      </c>
      <c r="Y464" s="26">
        <f t="shared" si="304"/>
        <v>-73.696768044876094</v>
      </c>
      <c r="Z464" s="26">
        <f t="shared" si="305"/>
        <v>-89.988161839241585</v>
      </c>
      <c r="AA464" s="26">
        <f t="shared" si="306"/>
        <v>21.105829184458635</v>
      </c>
      <c r="AB464" s="26">
        <f t="shared" si="307"/>
        <v>-84.948807872149089</v>
      </c>
      <c r="AC464" s="26">
        <f t="shared" si="308"/>
        <v>1.1488919197555922</v>
      </c>
      <c r="AD464" s="26">
        <f t="shared" si="309"/>
        <v>28.824157997827317</v>
      </c>
      <c r="AE464" s="26">
        <f t="shared" si="310"/>
        <v>-19.991545588931466</v>
      </c>
      <c r="AF464" s="26">
        <f t="shared" si="311"/>
        <v>-146.11281171356336</v>
      </c>
      <c r="AG464" s="26">
        <f t="shared" si="329"/>
        <v>64.037843837695164</v>
      </c>
      <c r="AH464" s="26">
        <f t="shared" si="312"/>
        <v>-172.31459219563575</v>
      </c>
      <c r="AI464" s="26">
        <f t="shared" si="313"/>
        <v>-89.999999861198859</v>
      </c>
      <c r="AJ464" s="26">
        <f t="shared" si="314"/>
        <v>79.917501129935886</v>
      </c>
      <c r="AK464" s="26">
        <f t="shared" si="315"/>
        <v>89.994215743055662</v>
      </c>
      <c r="AL464" s="27">
        <f t="shared" si="316"/>
        <v>-5.122155308210127</v>
      </c>
      <c r="AM464" s="26">
        <f t="shared" si="317"/>
        <v>-56.324535986810609</v>
      </c>
      <c r="AN464" s="26">
        <f t="shared" si="330"/>
        <v>-7.0957646850025435</v>
      </c>
      <c r="AO464" s="26">
        <f t="shared" si="331"/>
        <v>-63.782121320509738</v>
      </c>
      <c r="AP464" s="26">
        <f t="shared" si="337"/>
        <v>-40.577167221217373</v>
      </c>
      <c r="AQ464" s="26">
        <f t="shared" si="338"/>
        <v>-120.11244142546354</v>
      </c>
      <c r="AR464" s="25">
        <f t="shared" si="332"/>
        <v>18.562359853877492</v>
      </c>
      <c r="AS464" s="25">
        <f t="shared" si="333"/>
        <v>-26.843517049310353</v>
      </c>
      <c r="AT464" s="56">
        <f t="shared" si="339"/>
        <v>-60.568712810148838</v>
      </c>
      <c r="AU464" s="57">
        <f t="shared" si="318"/>
        <v>-266.2252531390269</v>
      </c>
      <c r="AV464" s="26">
        <f t="shared" si="319"/>
        <v>6.8830491344904735E-5</v>
      </c>
      <c r="AW464" s="26">
        <f t="shared" si="320"/>
        <v>0.22809740163782502</v>
      </c>
      <c r="AX464" s="27">
        <f t="shared" si="321"/>
        <v>-6.8830491344495272E-5</v>
      </c>
      <c r="AY464" s="26">
        <f t="shared" si="322"/>
        <v>-0.22809740163782502</v>
      </c>
      <c r="AZ464" s="28">
        <f t="shared" si="323"/>
        <v>4.0946250296630682E-16</v>
      </c>
      <c r="BA464" s="29">
        <f t="shared" si="324"/>
        <v>0</v>
      </c>
      <c r="BB464" s="5">
        <f t="shared" si="340"/>
        <v>-81.605708679401971</v>
      </c>
      <c r="BC464" s="5">
        <f t="shared" si="341"/>
        <v>-396.93172429124479</v>
      </c>
      <c r="BD464" s="5">
        <f t="shared" si="325"/>
        <v>-216.93172429124479</v>
      </c>
      <c r="BE464" s="31"/>
      <c r="BF464" s="40">
        <f t="shared" si="326"/>
        <v>-82</v>
      </c>
      <c r="BG464" s="40">
        <f t="shared" si="327"/>
        <v>-397</v>
      </c>
      <c r="BH464" s="40">
        <f t="shared" si="328"/>
        <v>-217</v>
      </c>
      <c r="BL464" s="26">
        <f t="shared" si="334"/>
        <v>-3.0126992158703918</v>
      </c>
      <c r="BM464" s="26">
        <f t="shared" si="335"/>
        <v>-45.015822152438581</v>
      </c>
      <c r="BO464" s="238" t="str">
        <f t="shared" si="342"/>
        <v>3981071.70553544i</v>
      </c>
      <c r="BP464" s="238" t="str">
        <f t="shared" si="343"/>
        <v>0.00943332651306392-0.125185960918082i</v>
      </c>
      <c r="BQ464" s="238">
        <f t="shared" si="344"/>
        <v>-18.024296653382748</v>
      </c>
      <c r="BR464" s="238">
        <f t="shared" si="345"/>
        <v>-85.690648999779285</v>
      </c>
    </row>
    <row r="465" spans="22:70" x14ac:dyDescent="0.3">
      <c r="V465" s="24">
        <v>5.6100000000000501</v>
      </c>
      <c r="W465" s="30">
        <f t="shared" si="303"/>
        <v>4073802.778041604</v>
      </c>
      <c r="X465" s="25">
        <f t="shared" si="336"/>
        <v>31.450501351730402</v>
      </c>
      <c r="Y465" s="26">
        <f t="shared" si="304"/>
        <v>-73.896768036531768</v>
      </c>
      <c r="Z465" s="26">
        <f t="shared" si="305"/>
        <v>-89.988431308671807</v>
      </c>
      <c r="AA465" s="26">
        <f t="shared" si="306"/>
        <v>21.30431366601276</v>
      </c>
      <c r="AB465" s="26">
        <f t="shared" si="307"/>
        <v>-85.063212244707614</v>
      </c>
      <c r="AC465" s="26">
        <f t="shared" si="308"/>
        <v>1.1962088198637837</v>
      </c>
      <c r="AD465" s="26">
        <f t="shared" si="309"/>
        <v>29.384821594024025</v>
      </c>
      <c r="AE465" s="26">
        <f t="shared" si="310"/>
        <v>-19.945744198924821</v>
      </c>
      <c r="AF465" s="26">
        <f t="shared" si="311"/>
        <v>-145.66682195935539</v>
      </c>
      <c r="AG465" s="26">
        <f t="shared" si="329"/>
        <v>64.037843837695164</v>
      </c>
      <c r="AH465" s="26">
        <f t="shared" si="312"/>
        <v>-172.51459219563577</v>
      </c>
      <c r="AI465" s="26">
        <f t="shared" si="313"/>
        <v>-89.999999864358358</v>
      </c>
      <c r="AJ465" s="26">
        <f t="shared" si="314"/>
        <v>80.117501127943754</v>
      </c>
      <c r="AK465" s="26">
        <f t="shared" si="315"/>
        <v>89.994347408817561</v>
      </c>
      <c r="AL465" s="27">
        <f t="shared" si="316"/>
        <v>-5.2616386188430839</v>
      </c>
      <c r="AM465" s="26">
        <f t="shared" si="317"/>
        <v>-56.93057060895827</v>
      </c>
      <c r="AN465" s="26">
        <f t="shared" si="330"/>
        <v>-7.2574463694097311</v>
      </c>
      <c r="AO465" s="26">
        <f t="shared" si="331"/>
        <v>-64.30131852938004</v>
      </c>
      <c r="AP465" s="26">
        <f t="shared" si="337"/>
        <v>-40.878332218249668</v>
      </c>
      <c r="AQ465" s="26">
        <f t="shared" si="338"/>
        <v>-121.23754159387911</v>
      </c>
      <c r="AR465" s="25">
        <f t="shared" si="332"/>
        <v>18.562359853877492</v>
      </c>
      <c r="AS465" s="25">
        <f t="shared" si="333"/>
        <v>-26.843517049310353</v>
      </c>
      <c r="AT465" s="56">
        <f t="shared" si="339"/>
        <v>-60.824076417174489</v>
      </c>
      <c r="AU465" s="57">
        <f t="shared" si="318"/>
        <v>-266.90436355323448</v>
      </c>
      <c r="AV465" s="26">
        <f t="shared" si="319"/>
        <v>7.2074345546162106E-5</v>
      </c>
      <c r="AW465" s="26">
        <f t="shared" si="320"/>
        <v>0.23341041453994149</v>
      </c>
      <c r="AX465" s="27">
        <f t="shared" si="321"/>
        <v>-7.2074345546042072E-5</v>
      </c>
      <c r="AY465" s="26">
        <f t="shared" si="322"/>
        <v>-0.23341041453994149</v>
      </c>
      <c r="AZ465" s="28">
        <f t="shared" si="323"/>
        <v>1.2003473302130141E-16</v>
      </c>
      <c r="BA465" s="29">
        <f t="shared" si="324"/>
        <v>0</v>
      </c>
      <c r="BB465" s="5">
        <f t="shared" si="340"/>
        <v>-82.159717216855782</v>
      </c>
      <c r="BC465" s="5">
        <f t="shared" si="341"/>
        <v>-398.50082405004792</v>
      </c>
      <c r="BD465" s="5">
        <f t="shared" si="325"/>
        <v>-218.50082405004792</v>
      </c>
      <c r="BE465" s="41"/>
      <c r="BF465" s="40">
        <f t="shared" si="326"/>
        <v>-82</v>
      </c>
      <c r="BG465" s="40">
        <f t="shared" si="327"/>
        <v>-399</v>
      </c>
      <c r="BH465" s="40">
        <f t="shared" si="328"/>
        <v>-219</v>
      </c>
      <c r="BL465" s="26">
        <f t="shared" si="334"/>
        <v>-3.1139056263157618</v>
      </c>
      <c r="BM465" s="26">
        <f t="shared" si="335"/>
        <v>-45.675401615900562</v>
      </c>
      <c r="BO465" s="238" t="str">
        <f t="shared" si="342"/>
        <v>4073802.7780416i</v>
      </c>
      <c r="BP465" s="238" t="str">
        <f t="shared" si="343"/>
        <v>0.00872913355167378-0.12240855614455i</v>
      </c>
      <c r="BQ465" s="238">
        <f t="shared" si="344"/>
        <v>-18.221735173365534</v>
      </c>
      <c r="BR465" s="238">
        <f t="shared" si="345"/>
        <v>-85.921058880912881</v>
      </c>
    </row>
    <row r="466" spans="22:70" x14ac:dyDescent="0.3">
      <c r="V466" s="24">
        <v>5.6200000000000498</v>
      </c>
      <c r="W466" s="32">
        <f t="shared" si="303"/>
        <v>4168693.8347038412</v>
      </c>
      <c r="X466" s="25">
        <f t="shared" si="336"/>
        <v>31.450501351730402</v>
      </c>
      <c r="Y466" s="26">
        <f t="shared" si="304"/>
        <v>-74.096768028562991</v>
      </c>
      <c r="Z466" s="26">
        <f t="shared" si="305"/>
        <v>-89.988694644229426</v>
      </c>
      <c r="AA466" s="26">
        <f t="shared" si="306"/>
        <v>21.50286586327702</v>
      </c>
      <c r="AB466" s="26">
        <f t="shared" si="307"/>
        <v>-85.175050601337176</v>
      </c>
      <c r="AC466" s="26">
        <f t="shared" si="308"/>
        <v>1.2452092915468911</v>
      </c>
      <c r="AD466" s="26">
        <f t="shared" si="309"/>
        <v>29.952218100168388</v>
      </c>
      <c r="AE466" s="26">
        <f t="shared" si="310"/>
        <v>-19.898191522008677</v>
      </c>
      <c r="AF466" s="26">
        <f t="shared" si="311"/>
        <v>-145.21152714539821</v>
      </c>
      <c r="AG466" s="26">
        <f t="shared" si="329"/>
        <v>64.037843837695164</v>
      </c>
      <c r="AH466" s="26">
        <f t="shared" si="312"/>
        <v>-172.71459219563579</v>
      </c>
      <c r="AI466" s="26">
        <f t="shared" si="313"/>
        <v>-89.999999867445936</v>
      </c>
      <c r="AJ466" s="26">
        <f t="shared" si="314"/>
        <v>80.317501126041279</v>
      </c>
      <c r="AK466" s="26">
        <f t="shared" si="315"/>
        <v>89.994476077500863</v>
      </c>
      <c r="AL466" s="27">
        <f t="shared" si="316"/>
        <v>-5.4030476384586912</v>
      </c>
      <c r="AM466" s="26">
        <f t="shared" si="317"/>
        <v>-57.53098717970618</v>
      </c>
      <c r="AN466" s="26">
        <f t="shared" si="330"/>
        <v>-7.4205343309918188</v>
      </c>
      <c r="AO466" s="26">
        <f t="shared" si="331"/>
        <v>-64.813110771511489</v>
      </c>
      <c r="AP466" s="26">
        <f t="shared" si="337"/>
        <v>-41.182829201349854</v>
      </c>
      <c r="AQ466" s="26">
        <f t="shared" si="338"/>
        <v>-122.34962174116274</v>
      </c>
      <c r="AR466" s="25">
        <f t="shared" si="332"/>
        <v>18.562359853877492</v>
      </c>
      <c r="AS466" s="25">
        <f t="shared" si="333"/>
        <v>-26.843517049310353</v>
      </c>
      <c r="AT466" s="56">
        <f t="shared" si="339"/>
        <v>-61.081020723358534</v>
      </c>
      <c r="AU466" s="57">
        <f t="shared" si="318"/>
        <v>-267.56114888656094</v>
      </c>
      <c r="AV466" s="26">
        <f t="shared" si="319"/>
        <v>7.547107529009398E-5</v>
      </c>
      <c r="AW466" s="26">
        <f t="shared" si="320"/>
        <v>0.23884717925439497</v>
      </c>
      <c r="AX466" s="27">
        <f t="shared" si="321"/>
        <v>-7.547107528995386E-5</v>
      </c>
      <c r="AY466" s="26">
        <f t="shared" si="322"/>
        <v>-0.23884717925439497</v>
      </c>
      <c r="AZ466" s="28">
        <f t="shared" si="323"/>
        <v>1.4011957826659538E-16</v>
      </c>
      <c r="BA466" s="29">
        <f t="shared" si="324"/>
        <v>0</v>
      </c>
      <c r="BB466" s="5">
        <f t="shared" si="340"/>
        <v>-82.717769386892328</v>
      </c>
      <c r="BC466" s="5">
        <f t="shared" si="341"/>
        <v>-400.04521646883194</v>
      </c>
      <c r="BD466" s="5">
        <f t="shared" si="325"/>
        <v>-220.04521646883194</v>
      </c>
      <c r="BE466" s="31"/>
      <c r="BF466" s="40">
        <f t="shared" si="326"/>
        <v>-83</v>
      </c>
      <c r="BG466" s="40">
        <f t="shared" si="327"/>
        <v>-400</v>
      </c>
      <c r="BH466" s="40">
        <f t="shared" si="328"/>
        <v>-220</v>
      </c>
      <c r="BL466" s="26">
        <f t="shared" si="334"/>
        <v>-3.21741313926726</v>
      </c>
      <c r="BM466" s="26">
        <f t="shared" si="335"/>
        <v>-46.334623199991277</v>
      </c>
      <c r="BO466" s="238" t="str">
        <f t="shared" si="342"/>
        <v>4168693.83470384i</v>
      </c>
      <c r="BP466" s="238" t="str">
        <f t="shared" si="343"/>
        <v>0.00805576944155468-0.119688311495532i</v>
      </c>
      <c r="BQ466" s="238">
        <f t="shared" si="344"/>
        <v>-18.419335524266526</v>
      </c>
      <c r="BR466" s="238">
        <f t="shared" si="345"/>
        <v>-86.149444382279725</v>
      </c>
    </row>
    <row r="467" spans="22:70" x14ac:dyDescent="0.3">
      <c r="V467" s="24">
        <v>5.6300000000000496</v>
      </c>
      <c r="W467" s="32">
        <f t="shared" si="303"/>
        <v>4265795.1880164174</v>
      </c>
      <c r="X467" s="25">
        <f t="shared" si="336"/>
        <v>31.450501351730402</v>
      </c>
      <c r="Y467" s="26">
        <f t="shared" si="304"/>
        <v>-74.296768020952854</v>
      </c>
      <c r="Z467" s="26">
        <f t="shared" si="305"/>
        <v>-89.988951985538407</v>
      </c>
      <c r="AA467" s="26">
        <f t="shared" si="306"/>
        <v>21.701482771695755</v>
      </c>
      <c r="AB467" s="26">
        <f t="shared" si="307"/>
        <v>-85.284378829399429</v>
      </c>
      <c r="AC467" s="26">
        <f t="shared" si="308"/>
        <v>1.2959333354676448</v>
      </c>
      <c r="AD467" s="26">
        <f t="shared" si="309"/>
        <v>30.526203171740992</v>
      </c>
      <c r="AE467" s="26">
        <f t="shared" si="310"/>
        <v>-19.848850562059052</v>
      </c>
      <c r="AF467" s="26">
        <f t="shared" si="311"/>
        <v>-144.74712764319682</v>
      </c>
      <c r="AG467" s="26">
        <f t="shared" si="329"/>
        <v>64.037843837695164</v>
      </c>
      <c r="AH467" s="26">
        <f t="shared" si="312"/>
        <v>-172.91459219563575</v>
      </c>
      <c r="AI467" s="26">
        <f t="shared" si="313"/>
        <v>-89.999999870463242</v>
      </c>
      <c r="AJ467" s="26">
        <f t="shared" si="314"/>
        <v>80.51750112422441</v>
      </c>
      <c r="AK467" s="26">
        <f t="shared" si="315"/>
        <v>89.994601817327421</v>
      </c>
      <c r="AL467" s="27">
        <f t="shared" si="316"/>
        <v>-5.5463460004733331</v>
      </c>
      <c r="AM467" s="26">
        <f t="shared" si="317"/>
        <v>-58.125576558508527</v>
      </c>
      <c r="AN467" s="26">
        <f t="shared" si="330"/>
        <v>-7.5849883071979285</v>
      </c>
      <c r="AO467" s="26">
        <f t="shared" si="331"/>
        <v>-65.317442666175722</v>
      </c>
      <c r="AP467" s="26">
        <f t="shared" si="337"/>
        <v>-41.490581541387442</v>
      </c>
      <c r="AQ467" s="26">
        <f t="shared" si="338"/>
        <v>-123.44841727782007</v>
      </c>
      <c r="AR467" s="25">
        <f t="shared" si="332"/>
        <v>18.562359853877492</v>
      </c>
      <c r="AS467" s="25">
        <f t="shared" si="333"/>
        <v>-26.843517049310353</v>
      </c>
      <c r="AT467" s="56">
        <f t="shared" si="339"/>
        <v>-61.339432103446498</v>
      </c>
      <c r="AU467" s="57">
        <f t="shared" si="318"/>
        <v>-268.1955449210169</v>
      </c>
      <c r="AV467" s="26">
        <f t="shared" si="319"/>
        <v>7.9027885127029167E-5</v>
      </c>
      <c r="AW467" s="26">
        <f t="shared" si="320"/>
        <v>0.24441057803395444</v>
      </c>
      <c r="AX467" s="27">
        <f t="shared" si="321"/>
        <v>-7.9027885127443278E-5</v>
      </c>
      <c r="AY467" s="26">
        <f t="shared" si="322"/>
        <v>-0.24441057803395444</v>
      </c>
      <c r="AZ467" s="28">
        <f t="shared" si="323"/>
        <v>-4.1411101978083842E-16</v>
      </c>
      <c r="BA467" s="29">
        <f t="shared" si="324"/>
        <v>0</v>
      </c>
      <c r="BB467" s="5">
        <f t="shared" si="340"/>
        <v>-83.279743026532785</v>
      </c>
      <c r="BC467" s="5">
        <f t="shared" si="341"/>
        <v>-401.56459924571215</v>
      </c>
      <c r="BD467" s="5">
        <f t="shared" si="325"/>
        <v>-221.56459924571215</v>
      </c>
      <c r="BE467" s="31"/>
      <c r="BF467" s="40">
        <f t="shared" si="326"/>
        <v>-83</v>
      </c>
      <c r="BG467" s="40">
        <f t="shared" si="327"/>
        <v>-402</v>
      </c>
      <c r="BH467" s="40">
        <f t="shared" si="328"/>
        <v>-222</v>
      </c>
      <c r="BL467" s="26">
        <f t="shared" si="334"/>
        <v>-3.3232180418068227</v>
      </c>
      <c r="BM467" s="26">
        <f t="shared" si="335"/>
        <v>-46.99313835950516</v>
      </c>
      <c r="BO467" s="238" t="str">
        <f t="shared" si="342"/>
        <v>4265795.18801642i</v>
      </c>
      <c r="BP467" s="238" t="str">
        <f t="shared" si="343"/>
        <v>0.00741193076448742-0.117024287201295i</v>
      </c>
      <c r="BQ467" s="238">
        <f t="shared" si="344"/>
        <v>-18.617092881279461</v>
      </c>
      <c r="BR467" s="238">
        <f t="shared" si="345"/>
        <v>-86.375915965190075</v>
      </c>
    </row>
    <row r="468" spans="22:70" x14ac:dyDescent="0.3">
      <c r="V468" s="24">
        <v>5.6400000000000503</v>
      </c>
      <c r="W468" s="30">
        <f t="shared" si="303"/>
        <v>4365158.322402169</v>
      </c>
      <c r="X468" s="25">
        <f t="shared" si="336"/>
        <v>31.450501351730402</v>
      </c>
      <c r="Y468" s="26">
        <f t="shared" si="304"/>
        <v>-74.496768013685255</v>
      </c>
      <c r="Z468" s="26">
        <f t="shared" si="305"/>
        <v>-89.98920346904444</v>
      </c>
      <c r="AA468" s="26">
        <f t="shared" si="306"/>
        <v>21.900161518182163</v>
      </c>
      <c r="AB468" s="26">
        <f t="shared" si="307"/>
        <v>-85.391251709893709</v>
      </c>
      <c r="AC468" s="26">
        <f t="shared" si="308"/>
        <v>1.3484205027650107</v>
      </c>
      <c r="AD468" s="26">
        <f t="shared" si="309"/>
        <v>31.106620273678232</v>
      </c>
      <c r="AE468" s="26">
        <f t="shared" si="310"/>
        <v>-19.797684641007681</v>
      </c>
      <c r="AF468" s="26">
        <f t="shared" si="311"/>
        <v>-144.27383490525992</v>
      </c>
      <c r="AG468" s="26">
        <f t="shared" si="329"/>
        <v>64.037843837695164</v>
      </c>
      <c r="AH468" s="26">
        <f t="shared" si="312"/>
        <v>-173.11459219563577</v>
      </c>
      <c r="AI468" s="26">
        <f t="shared" si="313"/>
        <v>-89.999999873411866</v>
      </c>
      <c r="AJ468" s="26">
        <f t="shared" si="314"/>
        <v>80.717501122489352</v>
      </c>
      <c r="AK468" s="26">
        <f t="shared" si="315"/>
        <v>89.994724694966123</v>
      </c>
      <c r="AL468" s="27">
        <f t="shared" si="316"/>
        <v>-5.691496413152711</v>
      </c>
      <c r="AM468" s="26">
        <f t="shared" si="317"/>
        <v>-58.714141719406435</v>
      </c>
      <c r="AN468" s="26">
        <f t="shared" si="330"/>
        <v>-7.7507683537119076</v>
      </c>
      <c r="AO468" s="26">
        <f t="shared" si="331"/>
        <v>-65.814268954753146</v>
      </c>
      <c r="AP468" s="26">
        <f t="shared" si="337"/>
        <v>-41.801512002315867</v>
      </c>
      <c r="AQ468" s="26">
        <f t="shared" si="338"/>
        <v>-124.53368585260532</v>
      </c>
      <c r="AR468" s="25">
        <f t="shared" si="332"/>
        <v>18.562359853877492</v>
      </c>
      <c r="AS468" s="25">
        <f t="shared" si="333"/>
        <v>-26.843517049310353</v>
      </c>
      <c r="AT468" s="56">
        <f t="shared" si="339"/>
        <v>-61.599196643323552</v>
      </c>
      <c r="AU468" s="57">
        <f t="shared" si="318"/>
        <v>-268.80752075786523</v>
      </c>
      <c r="AV468" s="26">
        <f t="shared" si="319"/>
        <v>8.2752319125299059E-5</v>
      </c>
      <c r="AW468" s="26">
        <f t="shared" si="320"/>
        <v>0.25010356024642444</v>
      </c>
      <c r="AX468" s="27">
        <f t="shared" si="321"/>
        <v>-8.2752319124833963E-5</v>
      </c>
      <c r="AY468" s="26">
        <f t="shared" si="322"/>
        <v>-0.25010356024642444</v>
      </c>
      <c r="AZ468" s="28">
        <f t="shared" si="323"/>
        <v>4.6509562694196926E-16</v>
      </c>
      <c r="BA468" s="29">
        <f t="shared" si="324"/>
        <v>0</v>
      </c>
      <c r="BB468" s="5">
        <f t="shared" si="340"/>
        <v>-83.845513573518048</v>
      </c>
      <c r="BC468" s="5">
        <f t="shared" si="341"/>
        <v>-403.05870482905675</v>
      </c>
      <c r="BD468" s="5">
        <f t="shared" si="325"/>
        <v>-223.05870482905675</v>
      </c>
      <c r="BE468" s="41"/>
      <c r="BF468" s="40">
        <f t="shared" si="326"/>
        <v>-84</v>
      </c>
      <c r="BG468" s="40">
        <f t="shared" si="327"/>
        <v>-403</v>
      </c>
      <c r="BH468" s="40">
        <f t="shared" si="328"/>
        <v>-223</v>
      </c>
      <c r="BL468" s="26">
        <f t="shared" si="334"/>
        <v>-3.4313142022422594</v>
      </c>
      <c r="BM468" s="26">
        <f t="shared" si="335"/>
        <v>-47.650600415465547</v>
      </c>
      <c r="BO468" s="238" t="str">
        <f t="shared" si="342"/>
        <v>4365158.32240217i</v>
      </c>
      <c r="BP468" s="238" t="str">
        <f t="shared" si="343"/>
        <v>0.00679636604011668-0.114415541367336i</v>
      </c>
      <c r="BQ468" s="238">
        <f t="shared" si="344"/>
        <v>-18.815002727952237</v>
      </c>
      <c r="BR468" s="238">
        <f t="shared" si="345"/>
        <v>-86.60058365572597</v>
      </c>
    </row>
    <row r="469" spans="22:70" x14ac:dyDescent="0.3">
      <c r="V469" s="24">
        <v>5.6500000000000599</v>
      </c>
      <c r="W469" s="32">
        <f t="shared" si="303"/>
        <v>4466835.921510255</v>
      </c>
      <c r="X469" s="25">
        <f t="shared" si="336"/>
        <v>31.450501351730402</v>
      </c>
      <c r="Y469" s="26">
        <f t="shared" si="304"/>
        <v>-74.696768006744946</v>
      </c>
      <c r="Z469" s="26">
        <f t="shared" si="305"/>
        <v>-89.989449228087409</v>
      </c>
      <c r="AA469" s="26">
        <f t="shared" si="306"/>
        <v>22.098899355527038</v>
      </c>
      <c r="AB469" s="26">
        <f t="shared" si="307"/>
        <v>-85.495722931850693</v>
      </c>
      <c r="AC469" s="26">
        <f t="shared" si="308"/>
        <v>1.4027097884597464</v>
      </c>
      <c r="AD469" s="26">
        <f t="shared" si="309"/>
        <v>31.693300618984892</v>
      </c>
      <c r="AE469" s="26">
        <f t="shared" si="310"/>
        <v>-19.744657511027761</v>
      </c>
      <c r="AF469" s="26">
        <f t="shared" si="311"/>
        <v>-143.7918715409532</v>
      </c>
      <c r="AG469" s="26">
        <f t="shared" si="329"/>
        <v>64.037843837695164</v>
      </c>
      <c r="AH469" s="26">
        <f t="shared" si="312"/>
        <v>-173.31459219563598</v>
      </c>
      <c r="AI469" s="26">
        <f t="shared" si="313"/>
        <v>-89.999999876293359</v>
      </c>
      <c r="AJ469" s="26">
        <f t="shared" si="314"/>
        <v>80.917501120832583</v>
      </c>
      <c r="AK469" s="26">
        <f t="shared" si="315"/>
        <v>89.994844775568353</v>
      </c>
      <c r="AL469" s="27">
        <f t="shared" si="316"/>
        <v>-5.8384607732171752</v>
      </c>
      <c r="AM469" s="26">
        <f t="shared" si="317"/>
        <v>-59.296497850701321</v>
      </c>
      <c r="AN469" s="26">
        <f t="shared" si="330"/>
        <v>-7.9178349083107111</v>
      </c>
      <c r="AO469" s="26">
        <f t="shared" si="331"/>
        <v>-66.303554148284391</v>
      </c>
      <c r="AP469" s="26">
        <f t="shared" si="337"/>
        <v>-42.115542918636123</v>
      </c>
      <c r="AQ469" s="26">
        <f t="shared" si="338"/>
        <v>-125.60520709971073</v>
      </c>
      <c r="AR469" s="25">
        <f t="shared" si="332"/>
        <v>18.562359853877492</v>
      </c>
      <c r="AS469" s="25">
        <f t="shared" si="333"/>
        <v>-26.843517049310353</v>
      </c>
      <c r="AT469" s="56">
        <f t="shared" si="339"/>
        <v>-61.860200429663884</v>
      </c>
      <c r="AU469" s="57">
        <f t="shared" si="318"/>
        <v>-269.39707864066395</v>
      </c>
      <c r="AV469" s="26">
        <f t="shared" si="319"/>
        <v>8.665227686715092E-5</v>
      </c>
      <c r="AW469" s="26">
        <f t="shared" si="320"/>
        <v>0.25592914393643668</v>
      </c>
      <c r="AX469" s="27">
        <f t="shared" si="321"/>
        <v>-8.6652276866925406E-5</v>
      </c>
      <c r="AY469" s="26">
        <f t="shared" si="322"/>
        <v>-0.25592914393643668</v>
      </c>
      <c r="AZ469" s="28">
        <f t="shared" si="323"/>
        <v>2.2551405187698492E-16</v>
      </c>
      <c r="BA469" s="29">
        <f t="shared" si="324"/>
        <v>0</v>
      </c>
      <c r="BB469" s="5">
        <f t="shared" si="340"/>
        <v>-84.414954374162605</v>
      </c>
      <c r="BC469" s="5">
        <f t="shared" si="341"/>
        <v>-404.52730116115504</v>
      </c>
      <c r="BD469" s="5">
        <f t="shared" si="325"/>
        <v>-224.52730116115504</v>
      </c>
      <c r="BE469" s="31"/>
      <c r="BF469" s="40">
        <f t="shared" si="326"/>
        <v>-84</v>
      </c>
      <c r="BG469" s="40">
        <f t="shared" si="327"/>
        <v>-405</v>
      </c>
      <c r="BH469" s="40">
        <f t="shared" si="328"/>
        <v>-225</v>
      </c>
      <c r="BL469" s="26">
        <f t="shared" si="334"/>
        <v>-3.5416930959489545</v>
      </c>
      <c r="BM469" s="26">
        <f t="shared" si="335"/>
        <v>-48.306665462074953</v>
      </c>
      <c r="BO469" s="238" t="str">
        <f t="shared" si="342"/>
        <v>4466835.92151025i</v>
      </c>
      <c r="BP469" s="238" t="str">
        <f t="shared" si="343"/>
        <v>0.00620787397312948-0.111861131443328i</v>
      </c>
      <c r="BQ469" s="238">
        <f t="shared" si="344"/>
        <v>-19.013060848549774</v>
      </c>
      <c r="BR469" s="238">
        <f t="shared" si="345"/>
        <v>-86.823557058416185</v>
      </c>
    </row>
    <row r="470" spans="22:70" x14ac:dyDescent="0.3">
      <c r="V470" s="24">
        <v>5.6600000000000597</v>
      </c>
      <c r="W470" s="32">
        <f t="shared" si="303"/>
        <v>4570881.8961493801</v>
      </c>
      <c r="X470" s="25">
        <f t="shared" si="336"/>
        <v>31.450501351730402</v>
      </c>
      <c r="Y470" s="26">
        <f t="shared" si="304"/>
        <v>-74.896768000116779</v>
      </c>
      <c r="Z470" s="26">
        <f t="shared" si="305"/>
        <v>-89.989689392971954</v>
      </c>
      <c r="AA470" s="26">
        <f t="shared" si="306"/>
        <v>22.297693657030429</v>
      </c>
      <c r="AB470" s="26">
        <f t="shared" si="307"/>
        <v>-85.597845107089043</v>
      </c>
      <c r="AC470" s="26">
        <f t="shared" si="308"/>
        <v>1.4588395221337609</v>
      </c>
      <c r="AD470" s="26">
        <f t="shared" si="309"/>
        <v>32.28606315325662</v>
      </c>
      <c r="AE470" s="26">
        <f t="shared" si="310"/>
        <v>-19.689733469222187</v>
      </c>
      <c r="AF470" s="26">
        <f t="shared" si="311"/>
        <v>-143.30147134680436</v>
      </c>
      <c r="AG470" s="26">
        <f t="shared" si="329"/>
        <v>64.037843837695164</v>
      </c>
      <c r="AH470" s="26">
        <f t="shared" si="312"/>
        <v>-173.51459219563594</v>
      </c>
      <c r="AI470" s="26">
        <f t="shared" si="313"/>
        <v>-89.999999879109268</v>
      </c>
      <c r="AJ470" s="26">
        <f t="shared" si="314"/>
        <v>81.117501119250136</v>
      </c>
      <c r="AK470" s="26">
        <f t="shared" si="315"/>
        <v>89.994962122802406</v>
      </c>
      <c r="AL470" s="27">
        <f t="shared" si="316"/>
        <v>-5.9872002779568243</v>
      </c>
      <c r="AM470" s="26">
        <f t="shared" si="317"/>
        <v>-59.872472403251415</v>
      </c>
      <c r="AN470" s="26">
        <f t="shared" si="330"/>
        <v>-8.0861488497696623</v>
      </c>
      <c r="AO470" s="26">
        <f t="shared" si="331"/>
        <v>-66.785272161811051</v>
      </c>
      <c r="AP470" s="26">
        <f t="shared" si="337"/>
        <v>-42.43259636641713</v>
      </c>
      <c r="AQ470" s="26">
        <f t="shared" si="338"/>
        <v>-126.66278232136932</v>
      </c>
      <c r="AR470" s="25">
        <f t="shared" si="332"/>
        <v>18.562359853877492</v>
      </c>
      <c r="AS470" s="25">
        <f t="shared" si="333"/>
        <v>-26.843517049310353</v>
      </c>
      <c r="AT470" s="56">
        <f t="shared" si="339"/>
        <v>-62.12232983563932</v>
      </c>
      <c r="AU470" s="57">
        <f t="shared" si="318"/>
        <v>-269.96425366817368</v>
      </c>
      <c r="AV470" s="26">
        <f t="shared" si="319"/>
        <v>9.0736030200474032E-5</v>
      </c>
      <c r="AW470" s="26">
        <f t="shared" si="320"/>
        <v>0.26189041742349001</v>
      </c>
      <c r="AX470" s="27">
        <f t="shared" si="321"/>
        <v>-9.0736030200216995E-5</v>
      </c>
      <c r="AY470" s="26">
        <f t="shared" si="322"/>
        <v>-0.26189041742349001</v>
      </c>
      <c r="AZ470" s="28">
        <f t="shared" si="323"/>
        <v>2.5703723004200096E-16</v>
      </c>
      <c r="BA470" s="29">
        <f t="shared" si="324"/>
        <v>0</v>
      </c>
      <c r="BB470" s="5">
        <f t="shared" si="340"/>
        <v>-84.987936997637235</v>
      </c>
      <c r="BC470" s="5">
        <f t="shared" si="341"/>
        <v>-405.9701922959872</v>
      </c>
      <c r="BD470" s="5">
        <f t="shared" si="325"/>
        <v>-225.9701922959872</v>
      </c>
      <c r="BE470" s="31"/>
      <c r="BF470" s="40">
        <f t="shared" si="326"/>
        <v>-85</v>
      </c>
      <c r="BG470" s="40">
        <f t="shared" si="327"/>
        <v>-406</v>
      </c>
      <c r="BH470" s="40">
        <f t="shared" si="328"/>
        <v>-226</v>
      </c>
      <c r="BL470" s="26">
        <f t="shared" si="334"/>
        <v>-3.6543438411238216</v>
      </c>
      <c r="BM470" s="26">
        <f t="shared" si="335"/>
        <v>-48.960993255910765</v>
      </c>
      <c r="BO470" s="238" t="str">
        <f t="shared" si="342"/>
        <v>4570881.89614938i</v>
      </c>
      <c r="BP470" s="238" t="str">
        <f t="shared" si="343"/>
        <v>0.00564530173229515-0.109360115577808i</v>
      </c>
      <c r="BQ470" s="238">
        <f t="shared" si="344"/>
        <v>-19.211263320874096</v>
      </c>
      <c r="BR470" s="238">
        <f t="shared" si="345"/>
        <v>-87.044945371902756</v>
      </c>
    </row>
    <row r="471" spans="22:70" x14ac:dyDescent="0.3">
      <c r="V471" s="24">
        <v>5.6700000000000603</v>
      </c>
      <c r="W471" s="30">
        <f t="shared" si="303"/>
        <v>4677351.4128726339</v>
      </c>
      <c r="X471" s="25">
        <f t="shared" si="336"/>
        <v>31.450501351730402</v>
      </c>
      <c r="Y471" s="26">
        <f t="shared" si="304"/>
        <v>-75.096767993786983</v>
      </c>
      <c r="Z471" s="26">
        <f t="shared" si="305"/>
        <v>-89.989924091036656</v>
      </c>
      <c r="AA471" s="26">
        <f t="shared" si="306"/>
        <v>22.496541911351109</v>
      </c>
      <c r="AB471" s="26">
        <f t="shared" si="307"/>
        <v>-85.697669785284589</v>
      </c>
      <c r="AC471" s="26">
        <f t="shared" si="308"/>
        <v>1.5168472563876592</v>
      </c>
      <c r="AD471" s="26">
        <f t="shared" si="309"/>
        <v>32.884714587655772</v>
      </c>
      <c r="AE471" s="26">
        <f t="shared" si="310"/>
        <v>-19.632877474317812</v>
      </c>
      <c r="AF471" s="26">
        <f t="shared" si="311"/>
        <v>-142.80287928866548</v>
      </c>
      <c r="AG471" s="26">
        <f t="shared" si="329"/>
        <v>64.037843837695164</v>
      </c>
      <c r="AH471" s="26">
        <f t="shared" si="312"/>
        <v>-173.71459219563599</v>
      </c>
      <c r="AI471" s="26">
        <f t="shared" si="313"/>
        <v>-89.999999881861086</v>
      </c>
      <c r="AJ471" s="26">
        <f t="shared" si="314"/>
        <v>81.317501117738971</v>
      </c>
      <c r="AK471" s="26">
        <f t="shared" si="315"/>
        <v>89.995076798887325</v>
      </c>
      <c r="AL471" s="27">
        <f t="shared" si="316"/>
        <v>-6.1376755352901666</v>
      </c>
      <c r="AM471" s="26">
        <f t="shared" si="317"/>
        <v>-60.441905089596617</v>
      </c>
      <c r="AN471" s="26">
        <f t="shared" si="330"/>
        <v>-8.2556715518634878</v>
      </c>
      <c r="AO471" s="26">
        <f t="shared" si="331"/>
        <v>-67.259405938220411</v>
      </c>
      <c r="AP471" s="26">
        <f t="shared" si="337"/>
        <v>-42.752594327355503</v>
      </c>
      <c r="AQ471" s="26">
        <f t="shared" si="338"/>
        <v>-127.70623411079079</v>
      </c>
      <c r="AR471" s="25">
        <f t="shared" si="332"/>
        <v>18.562359853877492</v>
      </c>
      <c r="AS471" s="25">
        <f t="shared" si="333"/>
        <v>-26.843517049310353</v>
      </c>
      <c r="AT471" s="56">
        <f t="shared" si="339"/>
        <v>-62.385471801673319</v>
      </c>
      <c r="AU471" s="57">
        <f t="shared" si="318"/>
        <v>-270.50911339945628</v>
      </c>
      <c r="AV471" s="26">
        <f t="shared" si="319"/>
        <v>9.5012240782961756E-5</v>
      </c>
      <c r="AW471" s="26">
        <f t="shared" si="320"/>
        <v>0.26799054093715252</v>
      </c>
      <c r="AX471" s="27">
        <f t="shared" si="321"/>
        <v>-9.5012240782550912E-5</v>
      </c>
      <c r="AY471" s="26">
        <f t="shared" si="322"/>
        <v>-0.26799054093715252</v>
      </c>
      <c r="AZ471" s="28">
        <f t="shared" si="323"/>
        <v>4.1084486073622584E-16</v>
      </c>
      <c r="BA471" s="29">
        <f t="shared" si="324"/>
        <v>0</v>
      </c>
      <c r="BB471" s="5">
        <f t="shared" si="340"/>
        <v>-85.564331555351117</v>
      </c>
      <c r="BC471" s="5">
        <f t="shared" si="341"/>
        <v>-407.38721888773688</v>
      </c>
      <c r="BD471" s="5">
        <f t="shared" si="325"/>
        <v>-227.38721888773688</v>
      </c>
      <c r="BE471" s="41"/>
      <c r="BF471" s="40">
        <f t="shared" si="326"/>
        <v>-86</v>
      </c>
      <c r="BG471" s="40">
        <f t="shared" si="327"/>
        <v>-407</v>
      </c>
      <c r="BH471" s="40">
        <f t="shared" si="328"/>
        <v>-227</v>
      </c>
      <c r="BL471" s="26">
        <f t="shared" si="334"/>
        <v>-3.7692532441358582</v>
      </c>
      <c r="BM471" s="26">
        <f t="shared" si="335"/>
        <v>-49.613248081836019</v>
      </c>
      <c r="BO471" s="238" t="str">
        <f t="shared" si="342"/>
        <v>4677351.41287263i</v>
      </c>
      <c r="BP471" s="238" t="str">
        <f t="shared" si="343"/>
        <v>0.00510754326367211-0.106911553865143i</v>
      </c>
      <c r="BQ471" s="238">
        <f t="shared" si="344"/>
        <v>-19.409606509541938</v>
      </c>
      <c r="BR471" s="238">
        <f t="shared" si="345"/>
        <v>-87.264857406444605</v>
      </c>
    </row>
    <row r="472" spans="22:70" x14ac:dyDescent="0.3">
      <c r="V472" s="24">
        <v>5.6800000000000601</v>
      </c>
      <c r="W472" s="32">
        <f t="shared" si="303"/>
        <v>4786300.9232270503</v>
      </c>
      <c r="X472" s="25">
        <f t="shared" si="336"/>
        <v>31.450501351730402</v>
      </c>
      <c r="Y472" s="26">
        <f t="shared" si="304"/>
        <v>-75.296767987742044</v>
      </c>
      <c r="Z472" s="26">
        <f t="shared" si="305"/>
        <v>-89.990153446721479</v>
      </c>
      <c r="AA472" s="26">
        <f t="shared" si="306"/>
        <v>22.695441717562289</v>
      </c>
      <c r="AB472" s="26">
        <f t="shared" si="307"/>
        <v>-85.795247469302851</v>
      </c>
      <c r="AC472" s="26">
        <f t="shared" si="308"/>
        <v>1.576769653628779</v>
      </c>
      <c r="AD472" s="26">
        <f t="shared" si="309"/>
        <v>33.489049482612756</v>
      </c>
      <c r="AE472" s="26">
        <f t="shared" si="310"/>
        <v>-19.574055264820572</v>
      </c>
      <c r="AF472" s="26">
        <f t="shared" si="311"/>
        <v>-142.29635143341159</v>
      </c>
      <c r="AG472" s="26">
        <f t="shared" si="329"/>
        <v>64.037843837695164</v>
      </c>
      <c r="AH472" s="26">
        <f t="shared" si="312"/>
        <v>-173.91459219563598</v>
      </c>
      <c r="AI472" s="26">
        <f t="shared" si="313"/>
        <v>-89.999999884550235</v>
      </c>
      <c r="AJ472" s="26">
        <f t="shared" si="314"/>
        <v>81.517501116295804</v>
      </c>
      <c r="AK472" s="26">
        <f t="shared" si="315"/>
        <v>89.995188864625902</v>
      </c>
      <c r="AL472" s="27">
        <f t="shared" si="316"/>
        <v>-6.2898466712442538</v>
      </c>
      <c r="AM472" s="26">
        <f t="shared" si="317"/>
        <v>-61.004647836363446</v>
      </c>
      <c r="AN472" s="26">
        <f t="shared" si="330"/>
        <v>-8.4263649325366572</v>
      </c>
      <c r="AO472" s="26">
        <f t="shared" si="331"/>
        <v>-67.725947064150546</v>
      </c>
      <c r="AP472" s="26">
        <f t="shared" si="337"/>
        <v>-43.075458845425921</v>
      </c>
      <c r="AQ472" s="26">
        <f t="shared" si="338"/>
        <v>-128.73540592043832</v>
      </c>
      <c r="AR472" s="25">
        <f t="shared" si="332"/>
        <v>18.562359853877492</v>
      </c>
      <c r="AS472" s="25">
        <f t="shared" si="333"/>
        <v>-26.843517049310353</v>
      </c>
      <c r="AT472" s="56">
        <f t="shared" si="339"/>
        <v>-62.649514110246493</v>
      </c>
      <c r="AU472" s="57">
        <f t="shared" si="318"/>
        <v>-271.03175735384991</v>
      </c>
      <c r="AV472" s="26">
        <f t="shared" si="319"/>
        <v>9.9489978449545001E-5</v>
      </c>
      <c r="AW472" s="26">
        <f t="shared" si="320"/>
        <v>0.2742327482901642</v>
      </c>
      <c r="AX472" s="27">
        <f t="shared" si="321"/>
        <v>-9.9489978449804627E-5</v>
      </c>
      <c r="AY472" s="26">
        <f t="shared" si="322"/>
        <v>-0.2742327482901642</v>
      </c>
      <c r="AZ472" s="28">
        <f t="shared" si="323"/>
        <v>-2.5962576272881011E-16</v>
      </c>
      <c r="BA472" s="29">
        <f t="shared" si="324"/>
        <v>0</v>
      </c>
      <c r="BB472" s="5">
        <f t="shared" si="340"/>
        <v>-86.144007024032447</v>
      </c>
      <c r="BC472" s="5">
        <f t="shared" si="341"/>
        <v>-408.77825854730156</v>
      </c>
      <c r="BD472" s="5">
        <f t="shared" si="325"/>
        <v>-228.77825854730156</v>
      </c>
      <c r="BE472" s="31"/>
      <c r="BF472" s="40">
        <f t="shared" si="326"/>
        <v>-86</v>
      </c>
      <c r="BG472" s="40">
        <f t="shared" si="327"/>
        <v>-409</v>
      </c>
      <c r="BH472" s="40">
        <f t="shared" si="328"/>
        <v>-229</v>
      </c>
      <c r="BL472" s="26">
        <f t="shared" si="334"/>
        <v>-3.8864058540722701</v>
      </c>
      <c r="BM472" s="26">
        <f t="shared" si="335"/>
        <v>-50.26309959034689</v>
      </c>
      <c r="BO472" s="238" t="str">
        <f t="shared" si="342"/>
        <v>4786300.92322705i</v>
      </c>
      <c r="BP472" s="238" t="str">
        <f t="shared" si="343"/>
        <v>0.00459353763992363-0.104514509491121i</v>
      </c>
      <c r="BQ472" s="238">
        <f t="shared" si="344"/>
        <v>-19.608087059713682</v>
      </c>
      <c r="BR472" s="238">
        <f t="shared" si="345"/>
        <v>-87.483401603104753</v>
      </c>
    </row>
    <row r="473" spans="22:70" x14ac:dyDescent="0.3">
      <c r="V473" s="24">
        <v>5.6900000000000599</v>
      </c>
      <c r="W473" s="32">
        <f t="shared" si="303"/>
        <v>4897788.1936851442</v>
      </c>
      <c r="X473" s="25">
        <f t="shared" si="336"/>
        <v>31.450501351730402</v>
      </c>
      <c r="Y473" s="26">
        <f t="shared" si="304"/>
        <v>-75.496767981969185</v>
      </c>
      <c r="Z473" s="26">
        <f t="shared" si="305"/>
        <v>-89.990377581633851</v>
      </c>
      <c r="AA473" s="26">
        <f t="shared" si="306"/>
        <v>22.894390780409658</v>
      </c>
      <c r="AB473" s="26">
        <f t="shared" si="307"/>
        <v>-85.890627630752263</v>
      </c>
      <c r="AC473" s="26">
        <f t="shared" si="308"/>
        <v>1.63864237179093</v>
      </c>
      <c r="AD473" s="26">
        <f t="shared" si="309"/>
        <v>34.098850384251421</v>
      </c>
      <c r="AE473" s="26">
        <f t="shared" si="310"/>
        <v>-19.513233478038195</v>
      </c>
      <c r="AF473" s="26">
        <f t="shared" si="311"/>
        <v>-141.78215482813471</v>
      </c>
      <c r="AG473" s="26">
        <f t="shared" si="329"/>
        <v>64.037843837695164</v>
      </c>
      <c r="AH473" s="26">
        <f t="shared" si="312"/>
        <v>-174.11459219563596</v>
      </c>
      <c r="AI473" s="26">
        <f t="shared" si="313"/>
        <v>-89.999999887178205</v>
      </c>
      <c r="AJ473" s="26">
        <f t="shared" si="314"/>
        <v>81.717501114917582</v>
      </c>
      <c r="AK473" s="26">
        <f t="shared" si="315"/>
        <v>89.995298379436889</v>
      </c>
      <c r="AL473" s="27">
        <f t="shared" si="316"/>
        <v>-6.4436734343907958</v>
      </c>
      <c r="AM473" s="26">
        <f t="shared" si="317"/>
        <v>-61.560564692644896</v>
      </c>
      <c r="AN473" s="26">
        <f t="shared" si="330"/>
        <v>-8.5981914983490721</v>
      </c>
      <c r="AO473" s="26">
        <f t="shared" si="331"/>
        <v>-68.184895380376545</v>
      </c>
      <c r="AP473" s="26">
        <f t="shared" si="337"/>
        <v>-43.401112175763089</v>
      </c>
      <c r="AQ473" s="26">
        <f t="shared" si="338"/>
        <v>-129.75016158076275</v>
      </c>
      <c r="AR473" s="25">
        <f t="shared" si="332"/>
        <v>18.562359853877492</v>
      </c>
      <c r="AS473" s="25">
        <f t="shared" si="333"/>
        <v>-26.843517049310353</v>
      </c>
      <c r="AT473" s="56">
        <f t="shared" si="339"/>
        <v>-62.914345653801284</v>
      </c>
      <c r="AU473" s="57">
        <f t="shared" si="318"/>
        <v>-271.53231640889749</v>
      </c>
      <c r="AV473" s="26">
        <f t="shared" si="319"/>
        <v>1.0417874044164469E-4</v>
      </c>
      <c r="AW473" s="26">
        <f t="shared" si="320"/>
        <v>0.28062034859041557</v>
      </c>
      <c r="AX473" s="27">
        <f t="shared" si="321"/>
        <v>-1.0417874044208914E-4</v>
      </c>
      <c r="AY473" s="26">
        <f t="shared" si="322"/>
        <v>-0.28062034859041557</v>
      </c>
      <c r="AZ473" s="28">
        <f t="shared" si="323"/>
        <v>-4.4445512808327647E-16</v>
      </c>
      <c r="BA473" s="29">
        <f t="shared" si="324"/>
        <v>0</v>
      </c>
      <c r="BB473" s="5">
        <f t="shared" si="340"/>
        <v>-86.726831571084617</v>
      </c>
      <c r="BC473" s="5">
        <f t="shared" si="341"/>
        <v>-410.14322606481261</v>
      </c>
      <c r="BD473" s="5">
        <f t="shared" si="325"/>
        <v>-230.14322606481261</v>
      </c>
      <c r="BE473" s="31"/>
      <c r="BF473" s="40">
        <f t="shared" si="326"/>
        <v>-87</v>
      </c>
      <c r="BG473" s="40">
        <f t="shared" si="327"/>
        <v>-410</v>
      </c>
      <c r="BH473" s="40">
        <f t="shared" si="328"/>
        <v>-230</v>
      </c>
      <c r="BL473" s="26">
        <f t="shared" si="334"/>
        <v>-4.0057840260076221</v>
      </c>
      <c r="BM473" s="26">
        <f t="shared" si="335"/>
        <v>-50.910223601435206</v>
      </c>
      <c r="BO473" s="238" t="str">
        <f t="shared" si="342"/>
        <v>4897788.19368514i</v>
      </c>
      <c r="BP473" s="238" t="str">
        <f t="shared" si="343"/>
        <v>0.00410226744732282-0.102168049783136i</v>
      </c>
      <c r="BQ473" s="238">
        <f t="shared" si="344"/>
        <v>-19.806701891275708</v>
      </c>
      <c r="BR473" s="238">
        <f t="shared" si="345"/>
        <v>-87.700686054479959</v>
      </c>
    </row>
    <row r="474" spans="22:70" x14ac:dyDescent="0.3">
      <c r="V474" s="24">
        <v>5.7000000000000597</v>
      </c>
      <c r="W474" s="30">
        <f t="shared" si="303"/>
        <v>5011872.3362734206</v>
      </c>
      <c r="X474" s="25">
        <f t="shared" si="336"/>
        <v>31.450501351730402</v>
      </c>
      <c r="Y474" s="26">
        <f t="shared" si="304"/>
        <v>-75.69676797645613</v>
      </c>
      <c r="Z474" s="26">
        <f t="shared" si="305"/>
        <v>-89.990596614613011</v>
      </c>
      <c r="AA474" s="26">
        <f t="shared" si="306"/>
        <v>23.093386905762827</v>
      </c>
      <c r="AB474" s="26">
        <f t="shared" si="307"/>
        <v>-85.983858725716985</v>
      </c>
      <c r="AC474" s="26">
        <f t="shared" si="308"/>
        <v>1.7024999496289022</v>
      </c>
      <c r="AD474" s="26">
        <f t="shared" si="309"/>
        <v>34.71388801518507</v>
      </c>
      <c r="AE474" s="26">
        <f t="shared" si="310"/>
        <v>-19.450379769333999</v>
      </c>
      <c r="AF474" s="26">
        <f t="shared" si="311"/>
        <v>-141.26056732514493</v>
      </c>
      <c r="AG474" s="26">
        <f t="shared" si="329"/>
        <v>64.037843837695164</v>
      </c>
      <c r="AH474" s="26">
        <f t="shared" si="312"/>
        <v>-174.31459219563595</v>
      </c>
      <c r="AI474" s="26">
        <f t="shared" si="313"/>
        <v>-89.999999889746334</v>
      </c>
      <c r="AJ474" s="26">
        <f t="shared" si="314"/>
        <v>81.917501113601389</v>
      </c>
      <c r="AK474" s="26">
        <f t="shared" si="315"/>
        <v>89.995405401386463</v>
      </c>
      <c r="AL474" s="27">
        <f t="shared" si="316"/>
        <v>-6.5991152968214903</v>
      </c>
      <c r="AM474" s="26">
        <f t="shared" si="317"/>
        <v>-62.109531697213981</v>
      </c>
      <c r="AN474" s="26">
        <f t="shared" si="330"/>
        <v>-8.7711143843222956</v>
      </c>
      <c r="AO474" s="26">
        <f t="shared" si="331"/>
        <v>-68.636258588926211</v>
      </c>
      <c r="AP474" s="26">
        <f t="shared" si="337"/>
        <v>-43.729476925483183</v>
      </c>
      <c r="AQ474" s="26">
        <f t="shared" si="338"/>
        <v>-130.75038477450005</v>
      </c>
      <c r="AR474" s="25">
        <f t="shared" si="332"/>
        <v>18.562359853877492</v>
      </c>
      <c r="AS474" s="25">
        <f t="shared" si="333"/>
        <v>-26.843517049310353</v>
      </c>
      <c r="AT474" s="56">
        <f t="shared" si="339"/>
        <v>-63.179856694817182</v>
      </c>
      <c r="AU474" s="57">
        <f t="shared" si="318"/>
        <v>-272.01095209964501</v>
      </c>
      <c r="AV474" s="26">
        <f t="shared" si="319"/>
        <v>1.0908847155414576E-4</v>
      </c>
      <c r="AW474" s="26">
        <f t="shared" si="320"/>
        <v>0.2871567279926478</v>
      </c>
      <c r="AX474" s="27">
        <f t="shared" si="321"/>
        <v>-1.0908847155409077E-4</v>
      </c>
      <c r="AY474" s="26">
        <f t="shared" si="322"/>
        <v>-0.2871567279926478</v>
      </c>
      <c r="AZ474" s="28">
        <f t="shared" si="323"/>
        <v>5.4982602672171144E-17</v>
      </c>
      <c r="BA474" s="29">
        <f t="shared" si="324"/>
        <v>0</v>
      </c>
      <c r="BB474" s="5">
        <f t="shared" si="340"/>
        <v>-87.312672880739456</v>
      </c>
      <c r="BC474" s="5">
        <f t="shared" si="341"/>
        <v>-411.4820734968921</v>
      </c>
      <c r="BD474" s="5">
        <f t="shared" si="325"/>
        <v>-231.4820734968921</v>
      </c>
      <c r="BE474" s="41"/>
      <c r="BF474" s="40">
        <f t="shared" si="326"/>
        <v>-87</v>
      </c>
      <c r="BG474" s="40">
        <f t="shared" si="327"/>
        <v>-411</v>
      </c>
      <c r="BH474" s="40">
        <f t="shared" si="328"/>
        <v>-231</v>
      </c>
      <c r="BL474" s="26">
        <f t="shared" si="334"/>
        <v>-4.1273679924520215</v>
      </c>
      <c r="BM474" s="26">
        <f t="shared" si="335"/>
        <v>-51.554302870411696</v>
      </c>
      <c r="BO474" s="238" t="str">
        <f t="shared" si="342"/>
        <v>5011872.33627342i</v>
      </c>
      <c r="BP474" s="238" t="str">
        <f t="shared" si="343"/>
        <v>0.0036327572117259-0.0998712471707706i</v>
      </c>
      <c r="BQ474" s="238">
        <f t="shared" si="344"/>
        <v>-20.005448193470258</v>
      </c>
      <c r="BR474" s="238">
        <f t="shared" si="345"/>
        <v>-87.916818526835385</v>
      </c>
    </row>
    <row r="475" spans="22:70" x14ac:dyDescent="0.3">
      <c r="V475" s="24">
        <v>5.7100000000000604</v>
      </c>
      <c r="W475" s="32">
        <f t="shared" si="303"/>
        <v>5128613.8399143713</v>
      </c>
      <c r="X475" s="25">
        <f t="shared" si="336"/>
        <v>31.450501351730402</v>
      </c>
      <c r="Y475" s="26">
        <f t="shared" si="304"/>
        <v>-75.896767971191224</v>
      </c>
      <c r="Z475" s="26">
        <f t="shared" si="305"/>
        <v>-89.99081066179312</v>
      </c>
      <c r="AA475" s="26">
        <f t="shared" si="306"/>
        <v>23.292427996253615</v>
      </c>
      <c r="AB475" s="26">
        <f t="shared" si="307"/>
        <v>-86.074988210631233</v>
      </c>
      <c r="AC475" s="26">
        <f t="shared" si="308"/>
        <v>1.7683756922700244</v>
      </c>
      <c r="AD475" s="26">
        <f t="shared" si="309"/>
        <v>35.333921520958206</v>
      </c>
      <c r="AE475" s="26">
        <f t="shared" si="310"/>
        <v>-19.385462930937184</v>
      </c>
      <c r="AF475" s="26">
        <f t="shared" si="311"/>
        <v>-140.73187735146615</v>
      </c>
      <c r="AG475" s="26">
        <f t="shared" si="329"/>
        <v>64.037843837695164</v>
      </c>
      <c r="AH475" s="26">
        <f t="shared" si="312"/>
        <v>-174.514592195636</v>
      </c>
      <c r="AI475" s="26">
        <f t="shared" si="313"/>
        <v>-89.999999892256028</v>
      </c>
      <c r="AJ475" s="26">
        <f t="shared" si="314"/>
        <v>82.117501112344456</v>
      </c>
      <c r="AK475" s="26">
        <f t="shared" si="315"/>
        <v>89.995509987219066</v>
      </c>
      <c r="AL475" s="27">
        <f t="shared" si="316"/>
        <v>-6.7561315513005793</v>
      </c>
      <c r="AM475" s="26">
        <f t="shared" si="317"/>
        <v>-62.651436707572849</v>
      </c>
      <c r="AN475" s="26">
        <f t="shared" si="330"/>
        <v>-8.9450973893330197</v>
      </c>
      <c r="AO475" s="26">
        <f t="shared" si="331"/>
        <v>-69.08005185901375</v>
      </c>
      <c r="AP475" s="26">
        <f t="shared" si="337"/>
        <v>-44.060476186229977</v>
      </c>
      <c r="AQ475" s="26">
        <f t="shared" si="338"/>
        <v>-131.73597847162355</v>
      </c>
      <c r="AR475" s="25">
        <f t="shared" si="332"/>
        <v>18.562359853877492</v>
      </c>
      <c r="AS475" s="25">
        <f t="shared" si="333"/>
        <v>-26.843517049310353</v>
      </c>
      <c r="AT475" s="56">
        <f t="shared" si="339"/>
        <v>-63.445939117167157</v>
      </c>
      <c r="AU475" s="57">
        <f t="shared" si="318"/>
        <v>-272.46785582308974</v>
      </c>
      <c r="AV475" s="26">
        <f t="shared" si="319"/>
        <v>1.1422958521549213E-4</v>
      </c>
      <c r="AW475" s="26">
        <f t="shared" si="320"/>
        <v>0.29384535149080443</v>
      </c>
      <c r="AX475" s="27">
        <f t="shared" si="321"/>
        <v>-1.1422958521537295E-4</v>
      </c>
      <c r="AY475" s="26">
        <f t="shared" si="322"/>
        <v>-0.29384535149080443</v>
      </c>
      <c r="AZ475" s="28">
        <f t="shared" si="323"/>
        <v>1.1918092381046907E-16</v>
      </c>
      <c r="BA475" s="29">
        <f t="shared" si="324"/>
        <v>0</v>
      </c>
      <c r="BB475" s="5">
        <f t="shared" si="340"/>
        <v>-87.901398479515009</v>
      </c>
      <c r="BC475" s="5">
        <f t="shared" si="341"/>
        <v>-412.79479011817421</v>
      </c>
      <c r="BD475" s="5">
        <f t="shared" si="325"/>
        <v>-232.79479011817421</v>
      </c>
      <c r="BE475" s="31"/>
      <c r="BF475" s="40">
        <f t="shared" si="326"/>
        <v>-88</v>
      </c>
      <c r="BG475" s="40">
        <f t="shared" si="327"/>
        <v>-413</v>
      </c>
      <c r="BH475" s="40">
        <f t="shared" si="328"/>
        <v>-233</v>
      </c>
      <c r="BL475" s="26">
        <f t="shared" si="334"/>
        <v>-4.2511359423747539</v>
      </c>
      <c r="BM475" s="26">
        <f t="shared" si="335"/>
        <v>-52.19502781157216</v>
      </c>
      <c r="BO475" s="238" t="str">
        <f t="shared" si="342"/>
        <v>5128613.83991437i</v>
      </c>
      <c r="BP475" s="238" t="str">
        <f t="shared" si="343"/>
        <v>0.00318407186450817-0.0976231800622381i</v>
      </c>
      <c r="BQ475" s="238">
        <f t="shared" si="344"/>
        <v>-20.204323419973097</v>
      </c>
      <c r="BR475" s="238">
        <f t="shared" si="345"/>
        <v>-88.13190648351231</v>
      </c>
    </row>
    <row r="476" spans="22:70" x14ac:dyDescent="0.3">
      <c r="V476" s="24">
        <v>5.7200000000000601</v>
      </c>
      <c r="W476" s="32">
        <f t="shared" si="303"/>
        <v>5248074.602498455</v>
      </c>
      <c r="X476" s="25">
        <f t="shared" si="336"/>
        <v>31.450501351730402</v>
      </c>
      <c r="Y476" s="26">
        <f t="shared" si="304"/>
        <v>-76.096767966163256</v>
      </c>
      <c r="Z476" s="26">
        <f t="shared" si="305"/>
        <v>-89.991019836664833</v>
      </c>
      <c r="AA476" s="26">
        <f t="shared" si="306"/>
        <v>23.491512047094179</v>
      </c>
      <c r="AB476" s="26">
        <f t="shared" si="307"/>
        <v>-86.164062558260852</v>
      </c>
      <c r="AC476" s="26">
        <f t="shared" si="308"/>
        <v>1.8363015577378781</v>
      </c>
      <c r="AD476" s="26">
        <f t="shared" si="309"/>
        <v>35.958698772991852</v>
      </c>
      <c r="AE476" s="26">
        <f t="shared" si="310"/>
        <v>-19.318453009600795</v>
      </c>
      <c r="AF476" s="26">
        <f t="shared" si="311"/>
        <v>-140.19638362193382</v>
      </c>
      <c r="AG476" s="26">
        <f t="shared" si="329"/>
        <v>64.037843837695164</v>
      </c>
      <c r="AH476" s="26">
        <f t="shared" si="312"/>
        <v>-174.71459219563596</v>
      </c>
      <c r="AI476" s="26">
        <f t="shared" si="313"/>
        <v>-89.99999989470858</v>
      </c>
      <c r="AJ476" s="26">
        <f t="shared" si="314"/>
        <v>82.317501111144068</v>
      </c>
      <c r="AK476" s="26">
        <f t="shared" si="315"/>
        <v>89.995612192387497</v>
      </c>
      <c r="AL476" s="27">
        <f t="shared" si="316"/>
        <v>-6.9146814042847922</v>
      </c>
      <c r="AM476" s="26">
        <f t="shared" si="317"/>
        <v>-63.186179193933349</v>
      </c>
      <c r="AN476" s="26">
        <f t="shared" si="330"/>
        <v>-9.1201050072167522</v>
      </c>
      <c r="AO476" s="26">
        <f t="shared" si="331"/>
        <v>-69.51629743370988</v>
      </c>
      <c r="AP476" s="26">
        <f t="shared" si="337"/>
        <v>-44.39403365829827</v>
      </c>
      <c r="AQ476" s="26">
        <f t="shared" si="338"/>
        <v>-132.7068643299643</v>
      </c>
      <c r="AR476" s="25">
        <f t="shared" si="332"/>
        <v>18.562359853877492</v>
      </c>
      <c r="AS476" s="25">
        <f t="shared" si="333"/>
        <v>-26.843517049310353</v>
      </c>
      <c r="AT476" s="56">
        <f t="shared" si="339"/>
        <v>-63.712486667899064</v>
      </c>
      <c r="AU476" s="57">
        <f t="shared" si="318"/>
        <v>-272.90324795189815</v>
      </c>
      <c r="AV476" s="26">
        <f t="shared" si="319"/>
        <v>1.1961298557608565E-4</v>
      </c>
      <c r="AW476" s="26">
        <f t="shared" si="320"/>
        <v>0.30068976475196396</v>
      </c>
      <c r="AX476" s="27">
        <f t="shared" si="321"/>
        <v>-1.1961298557588947E-4</v>
      </c>
      <c r="AY476" s="26">
        <f t="shared" si="322"/>
        <v>-0.30068976475196396</v>
      </c>
      <c r="AZ476" s="28">
        <f t="shared" si="323"/>
        <v>1.9617283058409596E-16</v>
      </c>
      <c r="BA476" s="29">
        <f t="shared" si="324"/>
        <v>0</v>
      </c>
      <c r="BB476" s="5">
        <f t="shared" si="340"/>
        <v>-88.492876059460912</v>
      </c>
      <c r="BC476" s="5">
        <f t="shared" si="341"/>
        <v>-414.08140223743453</v>
      </c>
      <c r="BD476" s="5">
        <f t="shared" si="325"/>
        <v>-234.08140223743453</v>
      </c>
      <c r="BE476" s="31"/>
      <c r="BF476" s="40">
        <f t="shared" si="326"/>
        <v>-88</v>
      </c>
      <c r="BG476" s="40">
        <f t="shared" si="327"/>
        <v>-414</v>
      </c>
      <c r="BH476" s="40">
        <f t="shared" si="328"/>
        <v>-234</v>
      </c>
      <c r="BL476" s="26">
        <f t="shared" si="334"/>
        <v>-4.3770641071472474</v>
      </c>
      <c r="BM476" s="26">
        <f t="shared" si="335"/>
        <v>-52.832097176053125</v>
      </c>
      <c r="BO476" s="238" t="str">
        <f t="shared" si="342"/>
        <v>5248074.60249845i</v>
      </c>
      <c r="BP476" s="238" t="str">
        <f t="shared" si="343"/>
        <v>0.00275531524920359-0.0954229336419447i</v>
      </c>
      <c r="BQ476" s="238">
        <f t="shared" si="344"/>
        <v>-20.40332528441461</v>
      </c>
      <c r="BR476" s="238">
        <f t="shared" si="345"/>
        <v>-88.346057109483212</v>
      </c>
    </row>
    <row r="477" spans="22:70" x14ac:dyDescent="0.3">
      <c r="V477" s="24">
        <v>5.7300000000000599</v>
      </c>
      <c r="W477" s="30">
        <f t="shared" si="303"/>
        <v>5370317.9637032738</v>
      </c>
      <c r="X477" s="25">
        <f t="shared" si="336"/>
        <v>31.450501351730402</v>
      </c>
      <c r="Y477" s="26">
        <f t="shared" si="304"/>
        <v>-76.296767961361596</v>
      </c>
      <c r="Z477" s="26">
        <f t="shared" si="305"/>
        <v>-89.99122425013536</v>
      </c>
      <c r="AA477" s="26">
        <f t="shared" si="306"/>
        <v>23.690637142068553</v>
      </c>
      <c r="AB477" s="26">
        <f t="shared" si="307"/>
        <v>-86.251127273759693</v>
      </c>
      <c r="AC477" s="26">
        <f t="shared" si="308"/>
        <v>1.9063080451902445</v>
      </c>
      <c r="AD477" s="26">
        <f t="shared" si="309"/>
        <v>36.587956728442926</v>
      </c>
      <c r="AE477" s="26">
        <f t="shared" si="310"/>
        <v>-19.249321422372397</v>
      </c>
      <c r="AF477" s="26">
        <f t="shared" si="311"/>
        <v>-139.65439479545213</v>
      </c>
      <c r="AG477" s="26">
        <f t="shared" si="329"/>
        <v>64.037843837695164</v>
      </c>
      <c r="AH477" s="26">
        <f t="shared" si="312"/>
        <v>-174.91459219563595</v>
      </c>
      <c r="AI477" s="26">
        <f t="shared" si="313"/>
        <v>-89.999999897105297</v>
      </c>
      <c r="AJ477" s="26">
        <f t="shared" si="314"/>
        <v>82.51750110999771</v>
      </c>
      <c r="AK477" s="26">
        <f t="shared" si="315"/>
        <v>89.995712071082281</v>
      </c>
      <c r="AL477" s="27">
        <f t="shared" si="316"/>
        <v>-7.0747240645534637</v>
      </c>
      <c r="AM477" s="26">
        <f t="shared" si="317"/>
        <v>-63.713670001284193</v>
      </c>
      <c r="AN477" s="26">
        <f t="shared" si="330"/>
        <v>-9.2961024537587349</v>
      </c>
      <c r="AO477" s="26">
        <f t="shared" si="331"/>
        <v>-69.945024239101159</v>
      </c>
      <c r="AP477" s="26">
        <f t="shared" si="337"/>
        <v>-44.730073766255273</v>
      </c>
      <c r="AQ477" s="26">
        <f t="shared" si="338"/>
        <v>-133.66298206640838</v>
      </c>
      <c r="AR477" s="25">
        <f t="shared" si="332"/>
        <v>18.562359853877492</v>
      </c>
      <c r="AS477" s="25">
        <f t="shared" si="333"/>
        <v>-26.843517049310353</v>
      </c>
      <c r="AT477" s="56">
        <f t="shared" si="339"/>
        <v>-63.97939518862767</v>
      </c>
      <c r="AU477" s="57">
        <f t="shared" si="318"/>
        <v>-273.31737686186051</v>
      </c>
      <c r="AV477" s="26">
        <f t="shared" si="319"/>
        <v>1.2525009062616806E-4</v>
      </c>
      <c r="AW477" s="26">
        <f t="shared" si="320"/>
        <v>0.30769359599282298</v>
      </c>
      <c r="AX477" s="27">
        <f t="shared" si="321"/>
        <v>-1.2525009062663994E-4</v>
      </c>
      <c r="AY477" s="26">
        <f t="shared" si="322"/>
        <v>-0.30769359599282298</v>
      </c>
      <c r="AZ477" s="28">
        <f t="shared" si="323"/>
        <v>-4.7187189052000367E-16</v>
      </c>
      <c r="BA477" s="29">
        <f t="shared" si="324"/>
        <v>0</v>
      </c>
      <c r="BB477" s="5">
        <f t="shared" si="340"/>
        <v>-89.086973797677985</v>
      </c>
      <c r="BC477" s="5">
        <f t="shared" si="341"/>
        <v>-415.34197287951497</v>
      </c>
      <c r="BD477" s="5">
        <f t="shared" si="325"/>
        <v>-235.34197287951497</v>
      </c>
      <c r="BE477" s="41"/>
      <c r="BF477" s="40">
        <f t="shared" si="326"/>
        <v>-89</v>
      </c>
      <c r="BG477" s="40">
        <f t="shared" si="327"/>
        <v>-415</v>
      </c>
      <c r="BH477" s="40">
        <f t="shared" si="328"/>
        <v>-235</v>
      </c>
      <c r="BL477" s="26">
        <f t="shared" si="334"/>
        <v>-4.5051268527064732</v>
      </c>
      <c r="BM477" s="26">
        <f t="shared" si="335"/>
        <v>-53.465218680721144</v>
      </c>
      <c r="BO477" s="238" t="str">
        <f t="shared" si="342"/>
        <v>5370317.96370327i</v>
      </c>
      <c r="BP477" s="238" t="str">
        <f t="shared" si="343"/>
        <v>0.00234562866936053-0.0932696005941336i</v>
      </c>
      <c r="BQ477" s="238">
        <f t="shared" si="344"/>
        <v>-20.602451756343839</v>
      </c>
      <c r="BR477" s="238">
        <f t="shared" si="345"/>
        <v>-88.559377336933295</v>
      </c>
    </row>
    <row r="478" spans="22:70" x14ac:dyDescent="0.3">
      <c r="V478" s="24">
        <v>5.7400000000000597</v>
      </c>
      <c r="W478" s="32">
        <f t="shared" si="303"/>
        <v>5495408.7385770082</v>
      </c>
      <c r="X478" s="25">
        <f t="shared" si="336"/>
        <v>31.450501351730402</v>
      </c>
      <c r="Y478" s="26">
        <f t="shared" si="304"/>
        <v>-76.49676795677604</v>
      </c>
      <c r="Z478" s="26">
        <f t="shared" si="305"/>
        <v>-89.991424010587465</v>
      </c>
      <c r="AA478" s="26">
        <f t="shared" si="306"/>
        <v>23.889801449690591</v>
      </c>
      <c r="AB478" s="26">
        <f t="shared" si="307"/>
        <v>-86.336226910771316</v>
      </c>
      <c r="AC478" s="26">
        <f t="shared" si="308"/>
        <v>1.9784240856325341</v>
      </c>
      <c r="AD478" s="26">
        <f t="shared" si="309"/>
        <v>37.221421846906878</v>
      </c>
      <c r="AE478" s="26">
        <f t="shared" si="310"/>
        <v>-19.178041069722514</v>
      </c>
      <c r="AF478" s="26">
        <f t="shared" si="311"/>
        <v>-139.1062290744519</v>
      </c>
      <c r="AG478" s="26">
        <f t="shared" si="329"/>
        <v>64.037843837695164</v>
      </c>
      <c r="AH478" s="26">
        <f t="shared" si="312"/>
        <v>-175.11459219563596</v>
      </c>
      <c r="AI478" s="26">
        <f t="shared" si="313"/>
        <v>-89.999999899447459</v>
      </c>
      <c r="AJ478" s="26">
        <f t="shared" si="314"/>
        <v>82.717501108902951</v>
      </c>
      <c r="AK478" s="26">
        <f t="shared" si="315"/>
        <v>89.99580967626045</v>
      </c>
      <c r="AL478" s="27">
        <f t="shared" si="316"/>
        <v>-7.2362188272412675</v>
      </c>
      <c r="AM478" s="26">
        <f t="shared" si="317"/>
        <v>-64.233831082719263</v>
      </c>
      <c r="AN478" s="26">
        <f t="shared" si="330"/>
        <v>-9.4730556897593239</v>
      </c>
      <c r="AO478" s="26">
        <f t="shared" si="331"/>
        <v>-70.366267497521633</v>
      </c>
      <c r="AP478" s="26">
        <f t="shared" si="337"/>
        <v>-45.068521766038444</v>
      </c>
      <c r="AQ478" s="26">
        <f t="shared" si="338"/>
        <v>-134.60428880342789</v>
      </c>
      <c r="AR478" s="25">
        <f t="shared" si="332"/>
        <v>18.562359853877492</v>
      </c>
      <c r="AS478" s="25">
        <f t="shared" si="333"/>
        <v>-26.843517049310353</v>
      </c>
      <c r="AT478" s="56">
        <f t="shared" si="339"/>
        <v>-64.246562835760955</v>
      </c>
      <c r="AU478" s="57">
        <f t="shared" si="318"/>
        <v>-273.71051787787979</v>
      </c>
      <c r="AV478" s="26">
        <f t="shared" si="319"/>
        <v>1.3115285641257678E-4</v>
      </c>
      <c r="AW478" s="26">
        <f t="shared" si="320"/>
        <v>0.31486055789968698</v>
      </c>
      <c r="AX478" s="27">
        <f t="shared" si="321"/>
        <v>-1.3115285641240339E-4</v>
      </c>
      <c r="AY478" s="26">
        <f t="shared" si="322"/>
        <v>-0.31486055789968698</v>
      </c>
      <c r="AZ478" s="28">
        <f t="shared" si="323"/>
        <v>1.733910324347443E-16</v>
      </c>
      <c r="BA478" s="29">
        <f t="shared" si="324"/>
        <v>0</v>
      </c>
      <c r="BB478" s="5">
        <f t="shared" si="340"/>
        <v>-89.683560670597387</v>
      </c>
      <c r="BC478" s="5">
        <f t="shared" si="341"/>
        <v>-416.57660133508506</v>
      </c>
      <c r="BD478" s="5">
        <f t="shared" si="325"/>
        <v>-236.57660133508506</v>
      </c>
      <c r="BE478" s="31"/>
      <c r="BF478" s="40">
        <f t="shared" si="326"/>
        <v>-90</v>
      </c>
      <c r="BG478" s="40">
        <f t="shared" si="327"/>
        <v>-417</v>
      </c>
      <c r="BH478" s="40">
        <f t="shared" si="328"/>
        <v>-237</v>
      </c>
      <c r="BL478" s="26">
        <f t="shared" si="334"/>
        <v>-4.6352967772057285</v>
      </c>
      <c r="BM478" s="26">
        <f t="shared" si="335"/>
        <v>-54.094109585454255</v>
      </c>
      <c r="BO478" s="238" t="str">
        <f t="shared" si="342"/>
        <v>5495408.73857701i</v>
      </c>
      <c r="BP478" s="238" t="str">
        <f t="shared" si="343"/>
        <v>0.00195418947792574-0.0911622817573768i</v>
      </c>
      <c r="BQ478" s="238">
        <f t="shared" si="344"/>
        <v>-20.801701057630705</v>
      </c>
      <c r="BR478" s="238">
        <f t="shared" si="345"/>
        <v>-88.771973871751015</v>
      </c>
    </row>
    <row r="479" spans="22:70" x14ac:dyDescent="0.3">
      <c r="V479" s="24">
        <v>5.7500000000000604</v>
      </c>
      <c r="W479" s="32">
        <f t="shared" si="303"/>
        <v>5623413.2519042809</v>
      </c>
      <c r="X479" s="25">
        <f t="shared" si="336"/>
        <v>31.450501351730402</v>
      </c>
      <c r="Y479" s="26">
        <f t="shared" si="304"/>
        <v>-76.696767952396883</v>
      </c>
      <c r="Z479" s="26">
        <f t="shared" si="305"/>
        <v>-89.991619223936738</v>
      </c>
      <c r="AA479" s="26">
        <f t="shared" si="306"/>
        <v>24.089003219522574</v>
      </c>
      <c r="AB479" s="26">
        <f t="shared" si="307"/>
        <v>-86.419405087549052</v>
      </c>
      <c r="AC479" s="26">
        <f t="shared" si="308"/>
        <v>2.0526769358800383</v>
      </c>
      <c r="AD479" s="26">
        <f t="shared" si="309"/>
        <v>37.858810563394208</v>
      </c>
      <c r="AE479" s="26">
        <f t="shared" si="310"/>
        <v>-19.10458644526387</v>
      </c>
      <c r="AF479" s="26">
        <f t="shared" si="311"/>
        <v>-138.55221374809159</v>
      </c>
      <c r="AG479" s="26">
        <f t="shared" si="329"/>
        <v>64.037843837695164</v>
      </c>
      <c r="AH479" s="26">
        <f t="shared" si="312"/>
        <v>-175.31459219563598</v>
      </c>
      <c r="AI479" s="26">
        <f t="shared" si="313"/>
        <v>-89.999999901736317</v>
      </c>
      <c r="AJ479" s="26">
        <f t="shared" si="314"/>
        <v>82.917501107857476</v>
      </c>
      <c r="AK479" s="26">
        <f t="shared" si="315"/>
        <v>89.995905059673518</v>
      </c>
      <c r="AL479" s="27">
        <f t="shared" si="316"/>
        <v>-7.3991251531156319</v>
      </c>
      <c r="AM479" s="26">
        <f t="shared" si="317"/>
        <v>-64.746595207193593</v>
      </c>
      <c r="AN479" s="26">
        <f t="shared" si="330"/>
        <v>-9.6509314403701634</v>
      </c>
      <c r="AO479" s="26">
        <f t="shared" si="331"/>
        <v>-70.780068346280103</v>
      </c>
      <c r="AP479" s="26">
        <f t="shared" si="337"/>
        <v>-45.409303843569141</v>
      </c>
      <c r="AQ479" s="26">
        <f t="shared" si="338"/>
        <v>-135.53075839553651</v>
      </c>
      <c r="AR479" s="25">
        <f t="shared" si="332"/>
        <v>18.562359853877492</v>
      </c>
      <c r="AS479" s="25">
        <f t="shared" si="333"/>
        <v>-26.843517049310353</v>
      </c>
      <c r="AT479" s="56">
        <f t="shared" si="339"/>
        <v>-64.513890288833011</v>
      </c>
      <c r="AU479" s="57">
        <f t="shared" si="318"/>
        <v>-274.08297214362813</v>
      </c>
      <c r="AV479" s="26">
        <f t="shared" si="319"/>
        <v>1.3733380237940284E-4</v>
      </c>
      <c r="AW479" s="26">
        <f t="shared" si="320"/>
        <v>0.32219444959299137</v>
      </c>
      <c r="AX479" s="27">
        <f t="shared" si="321"/>
        <v>-1.3733380237902445E-4</v>
      </c>
      <c r="AY479" s="26">
        <f t="shared" si="322"/>
        <v>-0.32219444959299137</v>
      </c>
      <c r="AZ479" s="28">
        <f t="shared" si="323"/>
        <v>3.7838655819744105E-16</v>
      </c>
      <c r="BA479" s="29">
        <f t="shared" si="324"/>
        <v>0</v>
      </c>
      <c r="BB479" s="5">
        <f t="shared" si="340"/>
        <v>-90.282506761537078</v>
      </c>
      <c r="BC479" s="5">
        <f t="shared" si="341"/>
        <v>-417.78542258115033</v>
      </c>
      <c r="BD479" s="5">
        <f t="shared" si="325"/>
        <v>-237.78542258115033</v>
      </c>
      <c r="BE479" s="31"/>
      <c r="BF479" s="40">
        <f t="shared" si="326"/>
        <v>-90</v>
      </c>
      <c r="BG479" s="40">
        <f t="shared" si="327"/>
        <v>-418</v>
      </c>
      <c r="BH479" s="40">
        <f t="shared" si="328"/>
        <v>-238</v>
      </c>
      <c r="BL479" s="26">
        <f t="shared" si="334"/>
        <v>-4.7675448133964835</v>
      </c>
      <c r="BM479" s="26">
        <f t="shared" si="335"/>
        <v>-54.71849721670683</v>
      </c>
      <c r="BO479" s="238" t="str">
        <f t="shared" si="342"/>
        <v>5623413.25190428i</v>
      </c>
      <c r="BP479" s="238" t="str">
        <f t="shared" si="343"/>
        <v>0.00158020970828247-0.0891000867143747i</v>
      </c>
      <c r="BQ479" s="238">
        <f t="shared" si="344"/>
        <v>-21.001071659307581</v>
      </c>
      <c r="BR479" s="238">
        <f t="shared" si="345"/>
        <v>-88.98395322081538</v>
      </c>
    </row>
    <row r="480" spans="22:70" x14ac:dyDescent="0.3">
      <c r="V480" s="24">
        <v>5.7600000000000602</v>
      </c>
      <c r="W480" s="30">
        <f t="shared" si="303"/>
        <v>5754399.3733723778</v>
      </c>
      <c r="X480" s="25">
        <f t="shared" si="336"/>
        <v>31.450501351730402</v>
      </c>
      <c r="Y480" s="26">
        <f t="shared" si="304"/>
        <v>-76.896767948214816</v>
      </c>
      <c r="Z480" s="26">
        <f t="shared" si="305"/>
        <v>-89.991809993687852</v>
      </c>
      <c r="AA480" s="26">
        <f t="shared" si="306"/>
        <v>24.288240778647847</v>
      </c>
      <c r="AB480" s="26">
        <f t="shared" si="307"/>
        <v>-86.500704503069002</v>
      </c>
      <c r="AC480" s="26">
        <f t="shared" si="308"/>
        <v>2.1290920765450578</v>
      </c>
      <c r="AD480" s="26">
        <f t="shared" si="309"/>
        <v>38.49982981648818</v>
      </c>
      <c r="AE480" s="26">
        <f t="shared" si="310"/>
        <v>-19.02893374129151</v>
      </c>
      <c r="AF480" s="26">
        <f t="shared" si="311"/>
        <v>-137.99268468026867</v>
      </c>
      <c r="AG480" s="26">
        <f t="shared" si="329"/>
        <v>64.037843837695164</v>
      </c>
      <c r="AH480" s="26">
        <f t="shared" si="312"/>
        <v>-175.51459219563597</v>
      </c>
      <c r="AI480" s="26">
        <f t="shared" si="313"/>
        <v>-89.999999903973077</v>
      </c>
      <c r="AJ480" s="26">
        <f t="shared" si="314"/>
        <v>83.117501106859052</v>
      </c>
      <c r="AK480" s="26">
        <f t="shared" si="315"/>
        <v>89.995998271895061</v>
      </c>
      <c r="AL480" s="27">
        <f t="shared" si="316"/>
        <v>-7.5634027429862085</v>
      </c>
      <c r="AM480" s="26">
        <f t="shared" si="317"/>
        <v>-65.251905644829904</v>
      </c>
      <c r="AN480" s="26">
        <f t="shared" si="330"/>
        <v>-9.8296972109024789</v>
      </c>
      <c r="AO480" s="26">
        <f t="shared" si="331"/>
        <v>-71.186473463144438</v>
      </c>
      <c r="AP480" s="26">
        <f t="shared" si="337"/>
        <v>-45.752347204970441</v>
      </c>
      <c r="AQ480" s="26">
        <f t="shared" si="338"/>
        <v>-136.44238074005236</v>
      </c>
      <c r="AR480" s="25">
        <f t="shared" si="332"/>
        <v>18.562359853877492</v>
      </c>
      <c r="AS480" s="25">
        <f t="shared" si="333"/>
        <v>-26.843517049310353</v>
      </c>
      <c r="AT480" s="56">
        <f t="shared" si="339"/>
        <v>-64.781280946261944</v>
      </c>
      <c r="AU480" s="57">
        <f t="shared" si="318"/>
        <v>-274.43506542032105</v>
      </c>
      <c r="AV480" s="26">
        <f t="shared" si="319"/>
        <v>1.438060379270063E-4</v>
      </c>
      <c r="AW480" s="26">
        <f t="shared" si="320"/>
        <v>0.32969915863735794</v>
      </c>
      <c r="AX480" s="27">
        <f t="shared" si="321"/>
        <v>-1.4380603792666147E-4</v>
      </c>
      <c r="AY480" s="26">
        <f t="shared" si="322"/>
        <v>-0.32969915863735794</v>
      </c>
      <c r="AZ480" s="28">
        <f t="shared" si="323"/>
        <v>3.4483050095901469E-16</v>
      </c>
      <c r="BA480" s="29">
        <f t="shared" si="324"/>
        <v>0</v>
      </c>
      <c r="BB480" s="5">
        <f t="shared" si="340"/>
        <v>-90.883683560076761</v>
      </c>
      <c r="BC480" s="5">
        <f t="shared" si="341"/>
        <v>-418.96860657607147</v>
      </c>
      <c r="BD480" s="5">
        <f t="shared" si="325"/>
        <v>-238.96860657607147</v>
      </c>
      <c r="BE480" s="41"/>
      <c r="BF480" s="40">
        <f t="shared" si="326"/>
        <v>-91</v>
      </c>
      <c r="BG480" s="40">
        <f t="shared" si="327"/>
        <v>-419</v>
      </c>
      <c r="BH480" s="40">
        <f t="shared" si="328"/>
        <v>-239</v>
      </c>
      <c r="BL480" s="26">
        <f t="shared" si="334"/>
        <v>-4.9018403349697302</v>
      </c>
      <c r="BM480" s="26">
        <f t="shared" si="335"/>
        <v>-55.338119435779738</v>
      </c>
      <c r="BO480" s="238" t="str">
        <f t="shared" si="342"/>
        <v>5754399.37337238i</v>
      </c>
      <c r="BP480" s="238" t="str">
        <f t="shared" si="343"/>
        <v>0.00122293474691164-0.0870821343213634i</v>
      </c>
      <c r="BQ480" s="238">
        <f t="shared" si="344"/>
        <v>-21.20056227884508</v>
      </c>
      <c r="BR480" s="238">
        <f t="shared" si="345"/>
        <v>-89.195421719970668</v>
      </c>
    </row>
    <row r="481" spans="22:70" x14ac:dyDescent="0.3">
      <c r="V481" s="24">
        <v>5.77000000000006</v>
      </c>
      <c r="W481" s="32">
        <f t="shared" si="303"/>
        <v>5888436.5535567049</v>
      </c>
      <c r="X481" s="25">
        <f t="shared" si="336"/>
        <v>31.450501351730402</v>
      </c>
      <c r="Y481" s="26">
        <f t="shared" si="304"/>
        <v>-77.096767944220957</v>
      </c>
      <c r="Z481" s="26">
        <f t="shared" si="305"/>
        <v>-89.991996420989452</v>
      </c>
      <c r="AA481" s="26">
        <f t="shared" si="306"/>
        <v>24.487512528291916</v>
      </c>
      <c r="AB481" s="26">
        <f t="shared" si="307"/>
        <v>-86.580166953113846</v>
      </c>
      <c r="AC481" s="26">
        <f t="shared" si="308"/>
        <v>2.2076931148193939</v>
      </c>
      <c r="AD481" s="26">
        <f t="shared" si="309"/>
        <v>39.144177630063254</v>
      </c>
      <c r="AE481" s="26">
        <f t="shared" si="310"/>
        <v>-18.951060949379247</v>
      </c>
      <c r="AF481" s="26">
        <f t="shared" si="311"/>
        <v>-137.42798574404003</v>
      </c>
      <c r="AG481" s="26">
        <f t="shared" si="329"/>
        <v>64.037843837695164</v>
      </c>
      <c r="AH481" s="26">
        <f t="shared" si="312"/>
        <v>-175.71459219563596</v>
      </c>
      <c r="AI481" s="26">
        <f t="shared" si="313"/>
        <v>-89.999999906158919</v>
      </c>
      <c r="AJ481" s="26">
        <f t="shared" si="314"/>
        <v>83.317501105905535</v>
      </c>
      <c r="AK481" s="26">
        <f t="shared" si="315"/>
        <v>89.996089362347433</v>
      </c>
      <c r="AL481" s="27">
        <f t="shared" si="316"/>
        <v>-7.7290116071778092</v>
      </c>
      <c r="AM481" s="26">
        <f t="shared" si="317"/>
        <v>-65.749715832832621</v>
      </c>
      <c r="AN481" s="26">
        <f t="shared" si="330"/>
        <v>-10.009321299313003</v>
      </c>
      <c r="AO481" s="26">
        <f t="shared" si="331"/>
        <v>-71.585534699693739</v>
      </c>
      <c r="AP481" s="26">
        <f t="shared" si="337"/>
        <v>-46.097580158526071</v>
      </c>
      <c r="AQ481" s="26">
        <f t="shared" si="338"/>
        <v>-137.33916107633786</v>
      </c>
      <c r="AR481" s="25">
        <f t="shared" si="332"/>
        <v>18.562359853877492</v>
      </c>
      <c r="AS481" s="25">
        <f t="shared" si="333"/>
        <v>-26.843517049310353</v>
      </c>
      <c r="AT481" s="56">
        <f t="shared" si="339"/>
        <v>-65.048641107905325</v>
      </c>
      <c r="AU481" s="57">
        <f t="shared" si="318"/>
        <v>-274.76714682037789</v>
      </c>
      <c r="AV481" s="26">
        <f t="shared" si="319"/>
        <v>1.5058329020090815E-4</v>
      </c>
      <c r="AW481" s="26">
        <f t="shared" si="320"/>
        <v>0.33737866309824527</v>
      </c>
      <c r="AX481" s="27">
        <f t="shared" si="321"/>
        <v>-1.5058329020087177E-4</v>
      </c>
      <c r="AY481" s="26">
        <f t="shared" si="322"/>
        <v>-0.33737866309824527</v>
      </c>
      <c r="AZ481" s="28">
        <f t="shared" si="323"/>
        <v>3.6374982886888674E-17</v>
      </c>
      <c r="BA481" s="29">
        <f t="shared" si="324"/>
        <v>0</v>
      </c>
      <c r="BB481" s="5">
        <f t="shared" si="340"/>
        <v>-91.486964251848931</v>
      </c>
      <c r="BC481" s="5">
        <f t="shared" si="341"/>
        <v>-420.12635743370981</v>
      </c>
      <c r="BD481" s="5">
        <f t="shared" si="325"/>
        <v>-240.12635743370981</v>
      </c>
      <c r="BE481" s="31"/>
      <c r="BF481" s="40">
        <f t="shared" si="326"/>
        <v>-91</v>
      </c>
      <c r="BG481" s="40">
        <f t="shared" si="327"/>
        <v>-420</v>
      </c>
      <c r="BH481" s="40">
        <f t="shared" si="328"/>
        <v>-240</v>
      </c>
      <c r="BL481" s="26">
        <f t="shared" si="334"/>
        <v>-5.0381512660808125</v>
      </c>
      <c r="BM481" s="26">
        <f t="shared" si="335"/>
        <v>-55.952725050750061</v>
      </c>
      <c r="BO481" s="238" t="str">
        <f t="shared" si="342"/>
        <v>5888436.5535567i</v>
      </c>
      <c r="BP481" s="238" t="str">
        <f t="shared" si="343"/>
        <v>0.00088164204749988-0.085107553181144i</v>
      </c>
      <c r="BQ481" s="238">
        <f t="shared" si="344"/>
        <v>-21.400171877862789</v>
      </c>
      <c r="BR481" s="238">
        <f t="shared" si="345"/>
        <v>-89.40648556258185</v>
      </c>
    </row>
    <row r="482" spans="22:70" x14ac:dyDescent="0.3">
      <c r="V482" s="24">
        <v>5.7800000000000598</v>
      </c>
      <c r="W482" s="32">
        <f t="shared" si="303"/>
        <v>6025595.8607444111</v>
      </c>
      <c r="X482" s="25">
        <f t="shared" si="336"/>
        <v>31.450501351730402</v>
      </c>
      <c r="Y482" s="26">
        <f t="shared" si="304"/>
        <v>-77.296767940406852</v>
      </c>
      <c r="Z482" s="26">
        <f t="shared" si="305"/>
        <v>-89.992178604687737</v>
      </c>
      <c r="AA482" s="26">
        <f t="shared" si="306"/>
        <v>24.686816940586024</v>
      </c>
      <c r="AB482" s="26">
        <f t="shared" si="307"/>
        <v>-86.657833346305665</v>
      </c>
      <c r="AC482" s="26">
        <f t="shared" si="308"/>
        <v>2.2885016928071997</v>
      </c>
      <c r="AD482" s="26">
        <f t="shared" si="309"/>
        <v>39.791543746408117</v>
      </c>
      <c r="AE482" s="26">
        <f t="shared" si="310"/>
        <v>-18.870947955283228</v>
      </c>
      <c r="AF482" s="26">
        <f t="shared" si="311"/>
        <v>-136.85846820458531</v>
      </c>
      <c r="AG482" s="26">
        <f t="shared" si="329"/>
        <v>64.037843837695164</v>
      </c>
      <c r="AH482" s="26">
        <f t="shared" si="312"/>
        <v>-175.91459219563598</v>
      </c>
      <c r="AI482" s="26">
        <f t="shared" si="313"/>
        <v>-89.99999990829501</v>
      </c>
      <c r="AJ482" s="26">
        <f t="shared" si="314"/>
        <v>83.517501104994949</v>
      </c>
      <c r="AK482" s="26">
        <f t="shared" si="315"/>
        <v>89.996178379327958</v>
      </c>
      <c r="AL482" s="27">
        <f t="shared" si="316"/>
        <v>-7.8959121300382638</v>
      </c>
      <c r="AM482" s="26">
        <f t="shared" si="317"/>
        <v>-66.239989024974292</v>
      </c>
      <c r="AN482" s="26">
        <f t="shared" si="330"/>
        <v>-10.189772805574144</v>
      </c>
      <c r="AO482" s="26">
        <f t="shared" si="331"/>
        <v>-71.977308723500613</v>
      </c>
      <c r="AP482" s="26">
        <f t="shared" si="337"/>
        <v>-46.444932188558269</v>
      </c>
      <c r="AQ482" s="26">
        <f t="shared" si="338"/>
        <v>-138.22111927744197</v>
      </c>
      <c r="AR482" s="25">
        <f t="shared" si="332"/>
        <v>18.562359853877492</v>
      </c>
      <c r="AS482" s="25">
        <f t="shared" si="333"/>
        <v>-26.843517049310353</v>
      </c>
      <c r="AT482" s="56">
        <f t="shared" si="339"/>
        <v>-65.315880143841497</v>
      </c>
      <c r="AU482" s="57">
        <f t="shared" si="318"/>
        <v>-275.07958748202725</v>
      </c>
      <c r="AV482" s="26">
        <f t="shared" si="319"/>
        <v>1.5767993319728936E-4</v>
      </c>
      <c r="AW482" s="26">
        <f t="shared" si="320"/>
        <v>0.34523703364625319</v>
      </c>
      <c r="AX482" s="27">
        <f t="shared" si="321"/>
        <v>-1.5767993319681106E-4</v>
      </c>
      <c r="AY482" s="26">
        <f t="shared" si="322"/>
        <v>-0.34523703364625319</v>
      </c>
      <c r="AZ482" s="28">
        <f t="shared" si="323"/>
        <v>4.7829578839198028E-16</v>
      </c>
      <c r="BA482" s="29">
        <f t="shared" si="324"/>
        <v>0</v>
      </c>
      <c r="BB482" s="5">
        <f t="shared" si="340"/>
        <v>-92.092223997398946</v>
      </c>
      <c r="BC482" s="5">
        <f t="shared" si="341"/>
        <v>-421.25891248212639</v>
      </c>
      <c r="BD482" s="5">
        <f t="shared" si="325"/>
        <v>-241.25891248212639</v>
      </c>
      <c r="BE482" s="31"/>
      <c r="BF482" s="40">
        <f t="shared" si="326"/>
        <v>-92</v>
      </c>
      <c r="BG482" s="40">
        <f t="shared" si="327"/>
        <v>-421</v>
      </c>
      <c r="BH482" s="40">
        <f t="shared" si="328"/>
        <v>-241</v>
      </c>
      <c r="BL482" s="26">
        <f t="shared" si="334"/>
        <v>-5.1764441932850938</v>
      </c>
      <c r="BM482" s="26">
        <f t="shared" si="335"/>
        <v>-56.562074171531336</v>
      </c>
      <c r="BO482" s="238" t="str">
        <f t="shared" si="342"/>
        <v>6025595.86074441i</v>
      </c>
      <c r="BP482" s="238" t="str">
        <f t="shared" si="343"/>
        <v>0.000555639886193557-0.0831754820635673i</v>
      </c>
      <c r="BQ482" s="238">
        <f t="shared" si="344"/>
        <v>-21.599899660272364</v>
      </c>
      <c r="BR482" s="238">
        <f t="shared" si="345"/>
        <v>-89.617250828567805</v>
      </c>
    </row>
    <row r="483" spans="22:70" x14ac:dyDescent="0.3">
      <c r="V483" s="24">
        <v>5.7900000000000604</v>
      </c>
      <c r="W483" s="30">
        <f t="shared" si="303"/>
        <v>6165950.0186156854</v>
      </c>
      <c r="X483" s="25">
        <f t="shared" si="336"/>
        <v>31.450501351730402</v>
      </c>
      <c r="Y483" s="26">
        <f t="shared" si="304"/>
        <v>-77.496767936764442</v>
      </c>
      <c r="Z483" s="26">
        <f t="shared" si="305"/>
        <v>-89.992356641378919</v>
      </c>
      <c r="AA483" s="26">
        <f t="shared" si="306"/>
        <v>24.886152555467518</v>
      </c>
      <c r="AB483" s="26">
        <f t="shared" si="307"/>
        <v>-86.733743720069469</v>
      </c>
      <c r="AC483" s="26">
        <f t="shared" si="308"/>
        <v>2.3715374021384159</v>
      </c>
      <c r="AD483" s="26">
        <f t="shared" si="309"/>
        <v>40.441610308069279</v>
      </c>
      <c r="AE483" s="26">
        <f t="shared" si="310"/>
        <v>-18.788576627428107</v>
      </c>
      <c r="AF483" s="26">
        <f t="shared" si="311"/>
        <v>-136.28449005337913</v>
      </c>
      <c r="AG483" s="26">
        <f t="shared" si="329"/>
        <v>64.037843837695164</v>
      </c>
      <c r="AH483" s="26">
        <f t="shared" si="312"/>
        <v>-176.11459219563596</v>
      </c>
      <c r="AI483" s="26">
        <f t="shared" si="313"/>
        <v>-89.999999910382471</v>
      </c>
      <c r="AJ483" s="26">
        <f t="shared" si="314"/>
        <v>83.717501104125361</v>
      </c>
      <c r="AK483" s="26">
        <f t="shared" si="315"/>
        <v>89.996265370034664</v>
      </c>
      <c r="AL483" s="27">
        <f t="shared" si="316"/>
        <v>-8.0640651294899399</v>
      </c>
      <c r="AM483" s="26">
        <f t="shared" si="317"/>
        <v>-66.722697927508477</v>
      </c>
      <c r="AN483" s="26">
        <f t="shared" si="330"/>
        <v>-10.371021638134938</v>
      </c>
      <c r="AO483" s="26">
        <f t="shared" si="331"/>
        <v>-72.361856669968006</v>
      </c>
      <c r="AP483" s="26">
        <f t="shared" si="337"/>
        <v>-46.794334021440321</v>
      </c>
      <c r="AQ483" s="26">
        <f t="shared" si="338"/>
        <v>-139.08828913782429</v>
      </c>
      <c r="AR483" s="25">
        <f t="shared" si="332"/>
        <v>18.562359853877492</v>
      </c>
      <c r="AS483" s="25">
        <f t="shared" si="333"/>
        <v>-26.843517049310353</v>
      </c>
      <c r="AT483" s="56">
        <f t="shared" si="339"/>
        <v>-65.58291064886842</v>
      </c>
      <c r="AU483" s="57">
        <f t="shared" si="318"/>
        <v>-275.37277919120345</v>
      </c>
      <c r="AV483" s="26">
        <f t="shared" si="319"/>
        <v>1.6511101824675021E-4</v>
      </c>
      <c r="AW483" s="26">
        <f t="shared" si="320"/>
        <v>0.35327843571017287</v>
      </c>
      <c r="AX483" s="27">
        <f t="shared" si="321"/>
        <v>-1.65111018247006E-4</v>
      </c>
      <c r="AY483" s="26">
        <f t="shared" si="322"/>
        <v>-0.35327843571017287</v>
      </c>
      <c r="AZ483" s="28">
        <f t="shared" si="323"/>
        <v>-2.5579039754364263E-16</v>
      </c>
      <c r="BA483" s="29">
        <f t="shared" si="324"/>
        <v>0</v>
      </c>
      <c r="BB483" s="5">
        <f t="shared" si="340"/>
        <v>-92.699340198843984</v>
      </c>
      <c r="BC483" s="5">
        <f t="shared" si="341"/>
        <v>-422.36654121304991</v>
      </c>
      <c r="BD483" s="5">
        <f t="shared" si="325"/>
        <v>-242.36654121304991</v>
      </c>
      <c r="BE483" s="41"/>
      <c r="BF483" s="40">
        <f t="shared" si="326"/>
        <v>-93</v>
      </c>
      <c r="BG483" s="40">
        <f t="shared" si="327"/>
        <v>-422</v>
      </c>
      <c r="BH483" s="40">
        <f t="shared" si="328"/>
        <v>-242</v>
      </c>
      <c r="BL483" s="26">
        <f t="shared" si="334"/>
        <v>-5.3166844791243442</v>
      </c>
      <c r="BM483" s="26">
        <f t="shared" si="335"/>
        <v>-57.165938508036753</v>
      </c>
      <c r="BO483" s="238" t="str">
        <f t="shared" si="342"/>
        <v>6165950.01861569i</v>
      </c>
      <c r="BP483" s="238" t="str">
        <f t="shared" si="343"/>
        <v>0.000244266157588539-0.0812850702770956i</v>
      </c>
      <c r="BQ483" s="238">
        <f t="shared" si="344"/>
        <v>-21.79974507085122</v>
      </c>
      <c r="BR483" s="238">
        <f t="shared" si="345"/>
        <v>-89.827823513809747</v>
      </c>
    </row>
    <row r="484" spans="22:70" x14ac:dyDescent="0.3">
      <c r="V484" s="24">
        <v>5.8000000000000602</v>
      </c>
      <c r="W484" s="32">
        <f t="shared" si="303"/>
        <v>6309573.444802816</v>
      </c>
      <c r="X484" s="25">
        <f t="shared" si="336"/>
        <v>31.450501351730402</v>
      </c>
      <c r="Y484" s="26">
        <f t="shared" si="304"/>
        <v>-77.69676793328594</v>
      </c>
      <c r="Z484" s="26">
        <f t="shared" si="305"/>
        <v>-89.992530625460375</v>
      </c>
      <c r="AA484" s="26">
        <f t="shared" si="306"/>
        <v>25.085517977711881</v>
      </c>
      <c r="AB484" s="26">
        <f t="shared" si="307"/>
        <v>-86.807937256509476</v>
      </c>
      <c r="AC484" s="26">
        <f t="shared" si="308"/>
        <v>2.4568177055586586</v>
      </c>
      <c r="AD484" s="26">
        <f t="shared" si="309"/>
        <v>41.094052585216154</v>
      </c>
      <c r="AE484" s="26">
        <f t="shared" si="310"/>
        <v>-18.703930898284998</v>
      </c>
      <c r="AF484" s="26">
        <f t="shared" si="311"/>
        <v>-135.70641529675368</v>
      </c>
      <c r="AG484" s="26">
        <f t="shared" si="329"/>
        <v>64.037843837695164</v>
      </c>
      <c r="AH484" s="26">
        <f t="shared" si="312"/>
        <v>-176.31459219563598</v>
      </c>
      <c r="AI484" s="26">
        <f t="shared" si="313"/>
        <v>-89.99999991242241</v>
      </c>
      <c r="AJ484" s="26">
        <f t="shared" si="314"/>
        <v>83.91750110329491</v>
      </c>
      <c r="AK484" s="26">
        <f t="shared" si="315"/>
        <v>89.996350380591153</v>
      </c>
      <c r="AL484" s="27">
        <f t="shared" si="316"/>
        <v>-8.2334319116676689</v>
      </c>
      <c r="AM484" s="26">
        <f t="shared" si="317"/>
        <v>-67.197824324235981</v>
      </c>
      <c r="AN484" s="26">
        <f t="shared" si="330"/>
        <v>-10.553038517677692</v>
      </c>
      <c r="AO484" s="26">
        <f t="shared" si="331"/>
        <v>-72.73924380451335</v>
      </c>
      <c r="AP484" s="26">
        <f t="shared" si="337"/>
        <v>-47.145717683991265</v>
      </c>
      <c r="AQ484" s="26">
        <f t="shared" si="338"/>
        <v>-139.94071766058059</v>
      </c>
      <c r="AR484" s="25">
        <f t="shared" si="332"/>
        <v>18.562359853877492</v>
      </c>
      <c r="AS484" s="25">
        <f t="shared" si="333"/>
        <v>-26.843517049310353</v>
      </c>
      <c r="AT484" s="56">
        <f t="shared" si="339"/>
        <v>-65.849648582276259</v>
      </c>
      <c r="AU484" s="57">
        <f t="shared" si="318"/>
        <v>-275.64713295733429</v>
      </c>
      <c r="AV484" s="26">
        <f t="shared" si="319"/>
        <v>1.7289230591676125E-4</v>
      </c>
      <c r="AW484" s="26">
        <f t="shared" si="320"/>
        <v>0.361507131679905</v>
      </c>
      <c r="AX484" s="27">
        <f t="shared" si="321"/>
        <v>-1.7289230591687875E-4</v>
      </c>
      <c r="AY484" s="26">
        <f t="shared" si="322"/>
        <v>-0.361507131679905</v>
      </c>
      <c r="AZ484" s="28">
        <f t="shared" si="323"/>
        <v>-1.1750041044311654E-16</v>
      </c>
      <c r="BA484" s="29">
        <f t="shared" si="324"/>
        <v>0</v>
      </c>
      <c r="BB484" s="5">
        <f t="shared" si="340"/>
        <v>-93.308192753148035</v>
      </c>
      <c r="BC484" s="5">
        <f t="shared" si="341"/>
        <v>-423.44954412906446</v>
      </c>
      <c r="BD484" s="5">
        <f t="shared" si="325"/>
        <v>-243.44954412906446</v>
      </c>
      <c r="BE484" s="31"/>
      <c r="BF484" s="40">
        <f t="shared" si="326"/>
        <v>-93</v>
      </c>
      <c r="BG484" s="40">
        <f t="shared" si="327"/>
        <v>-423</v>
      </c>
      <c r="BH484" s="40">
        <f t="shared" si="328"/>
        <v>-243</v>
      </c>
      <c r="BL484" s="26">
        <f t="shared" si="334"/>
        <v>-5.4588363766240322</v>
      </c>
      <c r="BM484" s="26">
        <f t="shared" si="335"/>
        <v>-57.764101611894041</v>
      </c>
      <c r="BO484" s="238" t="str">
        <f t="shared" si="342"/>
        <v>6309573.44480282i</v>
      </c>
      <c r="BP484" s="238" t="str">
        <f t="shared" si="343"/>
        <v>-0.0000531127890519853-0.0794354779948364i</v>
      </c>
      <c r="BQ484" s="238">
        <f t="shared" si="344"/>
        <v>-21.99970779424774</v>
      </c>
      <c r="BR484" s="238">
        <f t="shared" si="345"/>
        <v>-90.038309559836122</v>
      </c>
    </row>
    <row r="485" spans="22:70" x14ac:dyDescent="0.3">
      <c r="V485" s="24">
        <v>5.81000000000006</v>
      </c>
      <c r="W485" s="32">
        <f t="shared" si="303"/>
        <v>6456542.2903474588</v>
      </c>
      <c r="X485" s="25">
        <f t="shared" si="336"/>
        <v>31.450501351730402</v>
      </c>
      <c r="Y485" s="26">
        <f t="shared" si="304"/>
        <v>-77.896767929964</v>
      </c>
      <c r="Z485" s="26">
        <f t="shared" si="305"/>
        <v>-89.992700649180748</v>
      </c>
      <c r="AA485" s="26">
        <f t="shared" si="306"/>
        <v>25.284911874091062</v>
      </c>
      <c r="AB485" s="26">
        <f t="shared" si="307"/>
        <v>-86.880452298182703</v>
      </c>
      <c r="AC485" s="26">
        <f t="shared" si="308"/>
        <v>2.5443578661475765</v>
      </c>
      <c r="AD485" s="26">
        <f t="shared" si="309"/>
        <v>41.748539744834261</v>
      </c>
      <c r="AE485" s="26">
        <f t="shared" si="310"/>
        <v>-18.616996837994961</v>
      </c>
      <c r="AF485" s="26">
        <f t="shared" si="311"/>
        <v>-135.12461320252919</v>
      </c>
      <c r="AG485" s="26">
        <f t="shared" si="329"/>
        <v>64.037843837695164</v>
      </c>
      <c r="AH485" s="26">
        <f t="shared" si="312"/>
        <v>-176.514592195636</v>
      </c>
      <c r="AI485" s="26">
        <f t="shared" si="313"/>
        <v>-89.999999914415923</v>
      </c>
      <c r="AJ485" s="26">
        <f t="shared" si="314"/>
        <v>84.117501102501819</v>
      </c>
      <c r="AK485" s="26">
        <f t="shared" si="315"/>
        <v>89.996433456071131</v>
      </c>
      <c r="AL485" s="27">
        <f t="shared" si="316"/>
        <v>-8.403974320716177</v>
      </c>
      <c r="AM485" s="26">
        <f t="shared" si="317"/>
        <v>-67.665358693309486</v>
      </c>
      <c r="AN485" s="26">
        <f t="shared" si="330"/>
        <v>-10.735794978371755</v>
      </c>
      <c r="AO485" s="26">
        <f t="shared" si="331"/>
        <v>-73.109539195670237</v>
      </c>
      <c r="AP485" s="26">
        <f t="shared" si="337"/>
        <v>-47.499016554526946</v>
      </c>
      <c r="AQ485" s="26">
        <f t="shared" si="338"/>
        <v>-140.77846434732453</v>
      </c>
      <c r="AR485" s="25">
        <f t="shared" si="332"/>
        <v>18.562359853877492</v>
      </c>
      <c r="AS485" s="25">
        <f t="shared" si="333"/>
        <v>-26.843517049310353</v>
      </c>
      <c r="AT485" s="56">
        <f t="shared" si="339"/>
        <v>-66.116013392521907</v>
      </c>
      <c r="AU485" s="57">
        <f t="shared" si="318"/>
        <v>-275.90307754985372</v>
      </c>
      <c r="AV485" s="26">
        <f t="shared" si="319"/>
        <v>1.8104029943301946E-4</v>
      </c>
      <c r="AW485" s="26">
        <f t="shared" si="320"/>
        <v>0.36992748316038698</v>
      </c>
      <c r="AX485" s="27">
        <f t="shared" si="321"/>
        <v>-1.8104029943346331E-4</v>
      </c>
      <c r="AY485" s="26">
        <f t="shared" si="322"/>
        <v>-0.36992748316038698</v>
      </c>
      <c r="AZ485" s="28">
        <f t="shared" si="323"/>
        <v>-4.4384526436125338E-16</v>
      </c>
      <c r="BA485" s="29">
        <f t="shared" si="324"/>
        <v>0</v>
      </c>
      <c r="BB485" s="5">
        <f t="shared" si="340"/>
        <v>-93.91866429092579</v>
      </c>
      <c r="BC485" s="5">
        <f t="shared" si="341"/>
        <v>-424.5082514961457</v>
      </c>
      <c r="BD485" s="5">
        <f t="shared" si="325"/>
        <v>-244.5082514961457</v>
      </c>
      <c r="BE485" s="31"/>
      <c r="BF485" s="40">
        <f t="shared" si="326"/>
        <v>-94</v>
      </c>
      <c r="BG485" s="40">
        <f t="shared" si="327"/>
        <v>-425</v>
      </c>
      <c r="BH485" s="40">
        <f t="shared" si="328"/>
        <v>-245</v>
      </c>
      <c r="BL485" s="26">
        <f t="shared" si="334"/>
        <v>-5.6028631439888272</v>
      </c>
      <c r="BM485" s="26">
        <f t="shared" si="335"/>
        <v>-58.356359062606892</v>
      </c>
      <c r="BO485" s="238" t="str">
        <f t="shared" si="342"/>
        <v>6456542.29034746i</v>
      </c>
      <c r="BP485" s="238" t="str">
        <f t="shared" si="343"/>
        <v>-0.000337103273940396-0.0776258765382941i</v>
      </c>
      <c r="BQ485" s="238">
        <f t="shared" si="344"/>
        <v>-22.199787754415048</v>
      </c>
      <c r="BR485" s="238">
        <f t="shared" si="345"/>
        <v>-90.248814883685085</v>
      </c>
    </row>
    <row r="486" spans="22:70" x14ac:dyDescent="0.3">
      <c r="V486" s="24">
        <v>5.8200000000000598</v>
      </c>
      <c r="W486" s="30">
        <f t="shared" si="303"/>
        <v>6606934.4800768839</v>
      </c>
      <c r="X486" s="25">
        <f t="shared" si="336"/>
        <v>31.450501351730402</v>
      </c>
      <c r="Y486" s="26">
        <f t="shared" si="304"/>
        <v>-78.096767926791571</v>
      </c>
      <c r="Z486" s="26">
        <f t="shared" si="305"/>
        <v>-89.99286680268888</v>
      </c>
      <c r="AA486" s="26">
        <f t="shared" si="306"/>
        <v>25.484332970652961</v>
      </c>
      <c r="AB486" s="26">
        <f t="shared" si="307"/>
        <v>-86.951326363755271</v>
      </c>
      <c r="AC486" s="26">
        <f t="shared" si="308"/>
        <v>2.6341708847645826</v>
      </c>
      <c r="AD486" s="26">
        <f t="shared" si="309"/>
        <v>42.40473565758878</v>
      </c>
      <c r="AE486" s="26">
        <f t="shared" si="310"/>
        <v>-18.527762719643626</v>
      </c>
      <c r="AF486" s="26">
        <f t="shared" si="311"/>
        <v>-134.53945750885538</v>
      </c>
      <c r="AG486" s="26">
        <f t="shared" si="329"/>
        <v>64.037843837695164</v>
      </c>
      <c r="AH486" s="26">
        <f t="shared" si="312"/>
        <v>-176.71459219563599</v>
      </c>
      <c r="AI486" s="26">
        <f t="shared" si="313"/>
        <v>-89.999999916364047</v>
      </c>
      <c r="AJ486" s="26">
        <f t="shared" si="314"/>
        <v>84.317501101744426</v>
      </c>
      <c r="AK486" s="26">
        <f t="shared" si="315"/>
        <v>89.996514640522335</v>
      </c>
      <c r="AL486" s="27">
        <f t="shared" si="316"/>
        <v>-8.5756547838467903</v>
      </c>
      <c r="AM486" s="26">
        <f t="shared" si="317"/>
        <v>-68.12529981820974</v>
      </c>
      <c r="AN486" s="26">
        <f t="shared" si="330"/>
        <v>-10.919263366821465</v>
      </c>
      <c r="AO486" s="26">
        <f t="shared" si="331"/>
        <v>-73.472815399562251</v>
      </c>
      <c r="AP486" s="26">
        <f t="shared" si="337"/>
        <v>-47.854165406864652</v>
      </c>
      <c r="AQ486" s="26">
        <f t="shared" si="338"/>
        <v>-141.60160049361372</v>
      </c>
      <c r="AR486" s="25">
        <f t="shared" si="332"/>
        <v>18.562359853877492</v>
      </c>
      <c r="AS486" s="25">
        <f t="shared" si="333"/>
        <v>-26.843517049310353</v>
      </c>
      <c r="AT486" s="56">
        <f t="shared" si="339"/>
        <v>-66.381928126508285</v>
      </c>
      <c r="AU486" s="57">
        <f t="shared" si="318"/>
        <v>-276.14105800246909</v>
      </c>
      <c r="AV486" s="26">
        <f t="shared" si="319"/>
        <v>1.8957227966976916E-4</v>
      </c>
      <c r="AW486" s="26">
        <f t="shared" si="320"/>
        <v>0.37854395327768703</v>
      </c>
      <c r="AX486" s="27">
        <f t="shared" si="321"/>
        <v>-1.8957227966957704E-4</v>
      </c>
      <c r="AY486" s="26">
        <f t="shared" si="322"/>
        <v>-0.37854395327768703</v>
      </c>
      <c r="AZ486" s="28">
        <f t="shared" si="323"/>
        <v>1.9212062496443139E-16</v>
      </c>
      <c r="BA486" s="29">
        <f t="shared" si="324"/>
        <v>0</v>
      </c>
      <c r="BB486" s="5">
        <f t="shared" si="340"/>
        <v>-94.530640399800347</v>
      </c>
      <c r="BC486" s="5">
        <f t="shared" si="341"/>
        <v>-425.54302200978429</v>
      </c>
      <c r="BD486" s="5">
        <f t="shared" si="325"/>
        <v>-245.54302200978429</v>
      </c>
      <c r="BE486" s="41"/>
      <c r="BF486" s="40">
        <f t="shared" si="326"/>
        <v>-95</v>
      </c>
      <c r="BG486" s="40">
        <f t="shared" si="327"/>
        <v>-426</v>
      </c>
      <c r="BH486" s="40">
        <f t="shared" si="328"/>
        <v>-246</v>
      </c>
      <c r="BL486" s="26">
        <f t="shared" si="334"/>
        <v>-5.7487271588171414</v>
      </c>
      <c r="BM486" s="26">
        <f t="shared" si="335"/>
        <v>-58.942518599469373</v>
      </c>
      <c r="BO486" s="238" t="str">
        <f t="shared" si="342"/>
        <v>6606934.48007688i</v>
      </c>
      <c r="BP486" s="238" t="str">
        <f t="shared" si="343"/>
        <v>-0.000608285371928142-0.075855448621861i</v>
      </c>
      <c r="BQ486" s="238">
        <f t="shared" si="344"/>
        <v>-22.399985114474919</v>
      </c>
      <c r="BR486" s="238">
        <f t="shared" si="345"/>
        <v>-90.459445407845806</v>
      </c>
    </row>
    <row r="487" spans="22:70" x14ac:dyDescent="0.3">
      <c r="V487" s="24">
        <v>5.8300000000000596</v>
      </c>
      <c r="W487" s="32">
        <f t="shared" si="303"/>
        <v>6760829.7539207507</v>
      </c>
      <c r="X487" s="25">
        <f t="shared" si="336"/>
        <v>31.450501351730402</v>
      </c>
      <c r="Y487" s="26">
        <f t="shared" si="304"/>
        <v>-78.296767923761919</v>
      </c>
      <c r="Z487" s="26">
        <f t="shared" si="305"/>
        <v>-89.993029174081528</v>
      </c>
      <c r="AA487" s="26">
        <f t="shared" si="306"/>
        <v>25.683780050117303</v>
      </c>
      <c r="AB487" s="26">
        <f t="shared" si="307"/>
        <v>-87.020596163528637</v>
      </c>
      <c r="AC487" s="26">
        <f t="shared" si="308"/>
        <v>2.7262674462596741</v>
      </c>
      <c r="AD487" s="26">
        <f t="shared" si="309"/>
        <v>43.062299737775902</v>
      </c>
      <c r="AE487" s="26">
        <f t="shared" si="310"/>
        <v>-18.436219075654542</v>
      </c>
      <c r="AF487" s="26">
        <f t="shared" si="311"/>
        <v>-133.95132559983426</v>
      </c>
      <c r="AG487" s="26">
        <f t="shared" si="329"/>
        <v>64.037843837695164</v>
      </c>
      <c r="AH487" s="26">
        <f t="shared" si="312"/>
        <v>-176.91459219563595</v>
      </c>
      <c r="AI487" s="26">
        <f t="shared" si="313"/>
        <v>-89.999999918267832</v>
      </c>
      <c r="AJ487" s="26">
        <f t="shared" si="314"/>
        <v>84.517501101021125</v>
      </c>
      <c r="AK487" s="26">
        <f t="shared" si="315"/>
        <v>89.996593976989828</v>
      </c>
      <c r="AL487" s="27">
        <f t="shared" si="316"/>
        <v>-8.7484363517773271</v>
      </c>
      <c r="AM487" s="26">
        <f t="shared" si="317"/>
        <v>-68.577654395166675</v>
      </c>
      <c r="AN487" s="26">
        <f t="shared" si="330"/>
        <v>-11.103416838899998</v>
      </c>
      <c r="AO487" s="26">
        <f t="shared" si="331"/>
        <v>-73.829148156099549</v>
      </c>
      <c r="AP487" s="26">
        <f t="shared" si="337"/>
        <v>-48.211100447596984</v>
      </c>
      <c r="AQ487" s="26">
        <f t="shared" si="338"/>
        <v>-142.41020849254423</v>
      </c>
      <c r="AR487" s="25">
        <f t="shared" si="332"/>
        <v>18.562359853877492</v>
      </c>
      <c r="AS487" s="25">
        <f t="shared" si="333"/>
        <v>-26.843517049310353</v>
      </c>
      <c r="AT487" s="56">
        <f t="shared" si="339"/>
        <v>-66.647319523251525</v>
      </c>
      <c r="AU487" s="57">
        <f t="shared" si="318"/>
        <v>-276.36153409237852</v>
      </c>
      <c r="AV487" s="26">
        <f t="shared" si="319"/>
        <v>1.9850634178228529E-4</v>
      </c>
      <c r="AW487" s="26">
        <f t="shared" si="320"/>
        <v>0.38736110903846516</v>
      </c>
      <c r="AX487" s="27">
        <f t="shared" si="321"/>
        <v>-1.9850634178190165E-4</v>
      </c>
      <c r="AY487" s="26">
        <f t="shared" si="322"/>
        <v>-0.38736110903846516</v>
      </c>
      <c r="AZ487" s="28">
        <f t="shared" si="323"/>
        <v>3.8364493873399574E-16</v>
      </c>
      <c r="BA487" s="29">
        <f t="shared" si="324"/>
        <v>0</v>
      </c>
      <c r="BB487" s="5">
        <f t="shared" si="340"/>
        <v>-95.144009831456529</v>
      </c>
      <c r="BC487" s="5">
        <f t="shared" si="341"/>
        <v>-426.55424138347695</v>
      </c>
      <c r="BD487" s="5">
        <f t="shared" si="325"/>
        <v>-246.55424138347695</v>
      </c>
      <c r="BE487" s="31"/>
      <c r="BF487" s="40">
        <f t="shared" si="326"/>
        <v>-95</v>
      </c>
      <c r="BG487" s="40">
        <f t="shared" si="327"/>
        <v>-427</v>
      </c>
      <c r="BH487" s="40">
        <f t="shared" si="328"/>
        <v>-247</v>
      </c>
      <c r="BL487" s="26">
        <f t="shared" si="334"/>
        <v>-5.8963900311947715</v>
      </c>
      <c r="BM487" s="26">
        <f t="shared" si="335"/>
        <v>-59.522400200915143</v>
      </c>
      <c r="BO487" s="238" t="str">
        <f t="shared" si="342"/>
        <v>6760829.75392075i</v>
      </c>
      <c r="BP487" s="238" t="str">
        <f t="shared" si="343"/>
        <v>-0.000867213959412151-0.0741233885609247i</v>
      </c>
      <c r="BQ487" s="238">
        <f t="shared" si="344"/>
        <v>-22.600300277010234</v>
      </c>
      <c r="BR487" s="238">
        <f t="shared" si="345"/>
        <v>-90.670307090183258</v>
      </c>
    </row>
    <row r="488" spans="22:70" x14ac:dyDescent="0.3">
      <c r="V488" s="24">
        <v>5.8400000000000603</v>
      </c>
      <c r="W488" s="32">
        <f t="shared" si="303"/>
        <v>6918309.7091903305</v>
      </c>
      <c r="X488" s="25">
        <f t="shared" si="336"/>
        <v>31.450501351730402</v>
      </c>
      <c r="Y488" s="26">
        <f t="shared" si="304"/>
        <v>-78.496767920868649</v>
      </c>
      <c r="Z488" s="26">
        <f t="shared" si="305"/>
        <v>-89.993187849450166</v>
      </c>
      <c r="AA488" s="26">
        <f t="shared" si="306"/>
        <v>25.883251949383247</v>
      </c>
      <c r="AB488" s="26">
        <f t="shared" si="307"/>
        <v>-87.088297614823986</v>
      </c>
      <c r="AC488" s="26">
        <f t="shared" si="308"/>
        <v>2.8206558749176418</v>
      </c>
      <c r="AD488" s="26">
        <f t="shared" si="309"/>
        <v>43.720887811399287</v>
      </c>
      <c r="AE488" s="26">
        <f t="shared" si="310"/>
        <v>-18.342358744837359</v>
      </c>
      <c r="AF488" s="26">
        <f t="shared" si="311"/>
        <v>-133.36059765287487</v>
      </c>
      <c r="AG488" s="26">
        <f t="shared" si="329"/>
        <v>64.037843837695164</v>
      </c>
      <c r="AH488" s="26">
        <f t="shared" si="312"/>
        <v>-177.11459219563596</v>
      </c>
      <c r="AI488" s="26">
        <f t="shared" si="313"/>
        <v>-89.999999920128289</v>
      </c>
      <c r="AJ488" s="26">
        <f t="shared" si="314"/>
        <v>84.717501100330395</v>
      </c>
      <c r="AK488" s="26">
        <f t="shared" si="315"/>
        <v>89.996671507538849</v>
      </c>
      <c r="AL488" s="27">
        <f t="shared" si="316"/>
        <v>-8.9222827346990687</v>
      </c>
      <c r="AM488" s="26">
        <f t="shared" si="317"/>
        <v>-69.022436639135151</v>
      </c>
      <c r="AN488" s="26">
        <f t="shared" si="330"/>
        <v>-11.288229354654689</v>
      </c>
      <c r="AO488" s="26">
        <f t="shared" si="331"/>
        <v>-74.178616097150268</v>
      </c>
      <c r="AP488" s="26">
        <f t="shared" si="337"/>
        <v>-48.569759346964162</v>
      </c>
      <c r="AQ488" s="26">
        <f t="shared" si="338"/>
        <v>-143.20438114887486</v>
      </c>
      <c r="AR488" s="25">
        <f t="shared" si="332"/>
        <v>18.562359853877492</v>
      </c>
      <c r="AS488" s="25">
        <f t="shared" si="333"/>
        <v>-26.843517049310353</v>
      </c>
      <c r="AT488" s="56">
        <f t="shared" si="339"/>
        <v>-66.912118091801517</v>
      </c>
      <c r="AU488" s="57">
        <f t="shared" si="318"/>
        <v>-276.5649788017497</v>
      </c>
      <c r="AV488" s="26">
        <f t="shared" si="319"/>
        <v>2.0786143357206326E-4</v>
      </c>
      <c r="AW488" s="26">
        <f t="shared" si="320"/>
        <v>0.39638362374401959</v>
      </c>
      <c r="AX488" s="27">
        <f t="shared" si="321"/>
        <v>-2.0786143357250672E-4</v>
      </c>
      <c r="AY488" s="26">
        <f t="shared" si="322"/>
        <v>-0.39638362374401959</v>
      </c>
      <c r="AZ488" s="28">
        <f t="shared" si="323"/>
        <v>-4.4346579360088345E-16</v>
      </c>
      <c r="BA488" s="29">
        <f t="shared" si="324"/>
        <v>0</v>
      </c>
      <c r="BB488" s="5">
        <f t="shared" si="340"/>
        <v>-95.75866469165976</v>
      </c>
      <c r="BC488" s="5">
        <f t="shared" si="341"/>
        <v>-427.54232086881325</v>
      </c>
      <c r="BD488" s="5">
        <f t="shared" si="325"/>
        <v>-247.54232086881325</v>
      </c>
      <c r="BE488" s="31"/>
      <c r="BF488" s="40">
        <f t="shared" si="326"/>
        <v>-96</v>
      </c>
      <c r="BG488" s="40">
        <f t="shared" si="327"/>
        <v>-428</v>
      </c>
      <c r="BH488" s="40">
        <f t="shared" si="328"/>
        <v>-248</v>
      </c>
      <c r="BL488" s="26">
        <f t="shared" si="334"/>
        <v>-6.0458127150711967</v>
      </c>
      <c r="BM488" s="26">
        <f t="shared" si="335"/>
        <v>-60.095836113316764</v>
      </c>
      <c r="BO488" s="238" t="str">
        <f t="shared" si="342"/>
        <v>6918309.70919033i</v>
      </c>
      <c r="BP488" s="238" t="str">
        <f t="shared" si="343"/>
        <v>-0.00111441972375375-0.0724289024462841i</v>
      </c>
      <c r="BQ488" s="238">
        <f t="shared" si="344"/>
        <v>-22.80073388478705</v>
      </c>
      <c r="BR488" s="238">
        <f t="shared" si="345"/>
        <v>-90.88150595374681</v>
      </c>
    </row>
    <row r="489" spans="22:70" x14ac:dyDescent="0.3">
      <c r="V489" s="24">
        <v>5.85000000000006</v>
      </c>
      <c r="W489" s="30">
        <f t="shared" ref="W489:W552" si="346">10*10^V489</f>
        <v>7079457.8438423667</v>
      </c>
      <c r="X489" s="25">
        <f t="shared" si="336"/>
        <v>31.450501351730402</v>
      </c>
      <c r="Y489" s="26">
        <f t="shared" ref="Y489:Y552" si="347">20*LOG(1/SQRT((W489/fp)^2+1))</f>
        <v>-78.696767918105564</v>
      </c>
      <c r="Z489" s="26">
        <f t="shared" ref="Z489:Z552" si="348">-180/PI()*ATAN(W489/fp)</f>
        <v>-89.993342912926522</v>
      </c>
      <c r="AA489" s="26">
        <f t="shared" ref="AA489:AA552" si="349">20*LOG(SQRT((W489/fzRHP)^2+1))</f>
        <v>26.082747557143904</v>
      </c>
      <c r="AB489" s="26">
        <f t="shared" ref="AB489:AB552" si="350">-180/PI()*ATAN(W489/fzRHP)</f>
        <v>-87.154465857214305</v>
      </c>
      <c r="AC489" s="26">
        <f t="shared" ref="AC489:AC552" si="351">20*LOG(SQRT((W489/fzESR)^2+1))</f>
        <v>2.9173420995276551</v>
      </c>
      <c r="AD489" s="26">
        <f t="shared" ref="AD489:AD552" si="352">180/PI()*ATAN(W489/fzESR)</f>
        <v>44.38015300707999</v>
      </c>
      <c r="AE489" s="26">
        <f t="shared" ref="AE489:AE552" si="353">X489+Y489+AA489+AC489</f>
        <v>-18.246176909703603</v>
      </c>
      <c r="AF489" s="26">
        <f t="shared" ref="AF489:AF552" si="354">Z489+AB489+AD489</f>
        <v>-132.76765576306084</v>
      </c>
      <c r="AG489" s="26">
        <f t="shared" si="329"/>
        <v>64.037843837695164</v>
      </c>
      <c r="AH489" s="26">
        <f t="shared" ref="AH489:AH552" si="355">20*LOG(1/SQRT((W489/fp_comp1)^2+1))</f>
        <v>-177.31459219563595</v>
      </c>
      <c r="AI489" s="26">
        <f t="shared" ref="AI489:AI552" si="356">-180/PI()*ATAN(W489/fp_comp1)</f>
        <v>-89.999999921946383</v>
      </c>
      <c r="AJ489" s="26">
        <f t="shared" ref="AJ489:AJ552" si="357">20*LOG(SQRT((W489/fz_comp)^2+1))</f>
        <v>84.91750109967073</v>
      </c>
      <c r="AK489" s="26">
        <f t="shared" ref="AK489:AK552" si="358">180/PI()*ATAN(W489/fz_comp)</f>
        <v>89.996747273277123</v>
      </c>
      <c r="AL489" s="27">
        <f t="shared" ref="AL489:AL552" si="359">20*LOG(1/SQRT((W489/fp_comp2)^2+1))</f>
        <v>-9.0971583339316453</v>
      </c>
      <c r="AM489" s="26">
        <f t="shared" ref="AM489:AM552" si="360">-180/PI()*ATAN(W489/fp_comp2)</f>
        <v>-69.459667890265493</v>
      </c>
      <c r="AN489" s="26">
        <f t="shared" si="330"/>
        <v>-11.473675671461955</v>
      </c>
      <c r="AO489" s="26">
        <f t="shared" si="331"/>
        <v>-74.521300466850164</v>
      </c>
      <c r="AP489" s="26">
        <f t="shared" si="337"/>
        <v>-48.930081263663659</v>
      </c>
      <c r="AQ489" s="26">
        <f t="shared" si="338"/>
        <v>-143.98422100578492</v>
      </c>
      <c r="AR489" s="25">
        <f t="shared" si="332"/>
        <v>18.562359853877492</v>
      </c>
      <c r="AS489" s="25">
        <f t="shared" si="333"/>
        <v>-26.843517049310353</v>
      </c>
      <c r="AT489" s="56">
        <f t="shared" si="339"/>
        <v>-67.176258173367259</v>
      </c>
      <c r="AU489" s="57">
        <f t="shared" ref="AU489:AU552" si="361">AF489+AQ489</f>
        <v>-276.75187676884576</v>
      </c>
      <c r="AV489" s="26">
        <f t="shared" ref="AV489:AV552" si="362">20*LOG(SQRT((W489/fz_ff)^2+1))</f>
        <v>2.1765739565596492E-4</v>
      </c>
      <c r="AW489" s="26">
        <f t="shared" ref="AW489:AW552" si="363">180/PI()*ATAN(W489/fz_ff)</f>
        <v>0.40561627946014933</v>
      </c>
      <c r="AX489" s="27">
        <f t="shared" ref="AX489:AX552" si="364">20*LOG(1/SQRT((W489/fp_ff)^2+1))</f>
        <v>-2.1765739565589461E-4</v>
      </c>
      <c r="AY489" s="26">
        <f t="shared" ref="AY489:AY552" si="365">-180/PI()*ATAN(W489/fp_ff)</f>
        <v>-0.40561627946014933</v>
      </c>
      <c r="AZ489" s="28">
        <f t="shared" ref="AZ489:AZ552" si="366">AV489+AX489</f>
        <v>7.0310510885684963E-17</v>
      </c>
      <c r="BA489" s="29">
        <f t="shared" ref="BA489:BA552" si="367">AW489+AY489</f>
        <v>0</v>
      </c>
      <c r="BB489" s="5">
        <f t="shared" si="340"/>
        <v>-96.374500612643203</v>
      </c>
      <c r="BC489" s="5">
        <f t="shared" si="341"/>
        <v>-428.50769571675289</v>
      </c>
      <c r="BD489" s="5">
        <f t="shared" ref="BD489:BD552" si="368">BC489+180</f>
        <v>-248.50769571675289</v>
      </c>
      <c r="BE489" s="41"/>
      <c r="BF489" s="40">
        <f t="shared" ref="BF489:BF552" si="369">ROUND(BB489,0)</f>
        <v>-96</v>
      </c>
      <c r="BG489" s="40">
        <f t="shared" ref="BG489:BG552" si="370">ROUND(BC489,0)</f>
        <v>-429</v>
      </c>
      <c r="BH489" s="40">
        <f t="shared" ref="BH489:BH552" si="371">ROUND(BD489,0)</f>
        <v>-249</v>
      </c>
      <c r="BL489" s="26">
        <f t="shared" si="334"/>
        <v>-6.1969556173689986</v>
      </c>
      <c r="BM489" s="26">
        <f t="shared" si="335"/>
        <v>-60.662670831541142</v>
      </c>
      <c r="BO489" s="238" t="str">
        <f t="shared" si="342"/>
        <v>7079457.84384237i</v>
      </c>
      <c r="BP489" s="238" t="str">
        <f t="shared" si="343"/>
        <v>-0.00135041013602482-0.0707712082874098i</v>
      </c>
      <c r="BQ489" s="238">
        <f t="shared" si="344"/>
        <v>-23.001286821906938</v>
      </c>
      <c r="BR489" s="238">
        <f t="shared" si="345"/>
        <v>-91.093148116365953</v>
      </c>
    </row>
    <row r="490" spans="22:70" x14ac:dyDescent="0.3">
      <c r="V490" s="24">
        <v>5.8600000000000598</v>
      </c>
      <c r="W490" s="32">
        <f t="shared" si="346"/>
        <v>7244359.600750911</v>
      </c>
      <c r="X490" s="25">
        <f t="shared" si="336"/>
        <v>31.450501351730402</v>
      </c>
      <c r="Y490" s="26">
        <f t="shared" si="347"/>
        <v>-78.896767915466853</v>
      </c>
      <c r="Z490" s="26">
        <f t="shared" si="348"/>
        <v>-89.99349444672734</v>
      </c>
      <c r="AA490" s="26">
        <f t="shared" si="349"/>
        <v>26.282265811603796</v>
      </c>
      <c r="AB490" s="26">
        <f t="shared" si="350"/>
        <v>-87.219135267594851</v>
      </c>
      <c r="AC490" s="26">
        <f t="shared" si="351"/>
        <v>3.0163296283885002</v>
      </c>
      <c r="AD490" s="26">
        <f t="shared" si="352"/>
        <v>45.039746664242344</v>
      </c>
      <c r="AE490" s="26">
        <f t="shared" si="353"/>
        <v>-18.147671123744153</v>
      </c>
      <c r="AF490" s="26">
        <f t="shared" si="354"/>
        <v>-132.17288305007986</v>
      </c>
      <c r="AG490" s="26">
        <f t="shared" si="329"/>
        <v>64.037843837695164</v>
      </c>
      <c r="AH490" s="26">
        <f t="shared" si="355"/>
        <v>-177.51459219563597</v>
      </c>
      <c r="AI490" s="26">
        <f t="shared" si="356"/>
        <v>-89.999999923723109</v>
      </c>
      <c r="AJ490" s="26">
        <f t="shared" si="357"/>
        <v>85.117501099040766</v>
      </c>
      <c r="AK490" s="26">
        <f t="shared" si="358"/>
        <v>89.99682131437666</v>
      </c>
      <c r="AL490" s="27">
        <f t="shared" si="359"/>
        <v>-9.2730282694414452</v>
      </c>
      <c r="AM490" s="26">
        <f t="shared" si="360"/>
        <v>-69.889376222643548</v>
      </c>
      <c r="AN490" s="26">
        <f t="shared" si="330"/>
        <v>-11.659731335603372</v>
      </c>
      <c r="AO490" s="26">
        <f t="shared" si="331"/>
        <v>-74.85728485413523</v>
      </c>
      <c r="AP490" s="26">
        <f t="shared" si="337"/>
        <v>-49.292006863944863</v>
      </c>
      <c r="AQ490" s="26">
        <f t="shared" si="338"/>
        <v>-144.74983968612523</v>
      </c>
      <c r="AR490" s="25">
        <f t="shared" si="332"/>
        <v>18.562359853877492</v>
      </c>
      <c r="AS490" s="25">
        <f t="shared" si="333"/>
        <v>-26.843517049310353</v>
      </c>
      <c r="AT490" s="56">
        <f t="shared" si="339"/>
        <v>-67.439677987689009</v>
      </c>
      <c r="AU490" s="57">
        <f t="shared" si="361"/>
        <v>-276.92272273620506</v>
      </c>
      <c r="AV490" s="26">
        <f t="shared" si="362"/>
        <v>2.2791500352598791E-4</v>
      </c>
      <c r="AW490" s="26">
        <f t="shared" si="363"/>
        <v>0.41506396954412872</v>
      </c>
      <c r="AX490" s="27">
        <f t="shared" si="364"/>
        <v>-2.2791500352619328E-4</v>
      </c>
      <c r="AY490" s="26">
        <f t="shared" si="365"/>
        <v>-0.41506396954412872</v>
      </c>
      <c r="AZ490" s="28">
        <f t="shared" si="366"/>
        <v>-2.0537499652306668E-16</v>
      </c>
      <c r="BA490" s="29">
        <f t="shared" si="367"/>
        <v>0</v>
      </c>
      <c r="BB490" s="5">
        <f t="shared" si="340"/>
        <v>-96.991416907405537</v>
      </c>
      <c r="BC490" s="5">
        <f t="shared" si="341"/>
        <v>-429.45082358995649</v>
      </c>
      <c r="BD490" s="5">
        <f t="shared" si="368"/>
        <v>-249.45082358995649</v>
      </c>
      <c r="BE490" s="31"/>
      <c r="BF490" s="40">
        <f t="shared" si="369"/>
        <v>-97</v>
      </c>
      <c r="BG490" s="40">
        <f t="shared" si="370"/>
        <v>-429</v>
      </c>
      <c r="BH490" s="40">
        <f t="shared" si="371"/>
        <v>-249</v>
      </c>
      <c r="BL490" s="26">
        <f t="shared" si="334"/>
        <v>-6.349778704327421</v>
      </c>
      <c r="BM490" s="26">
        <f t="shared" si="335"/>
        <v>-61.222761033817335</v>
      </c>
      <c r="BO490" s="238" t="str">
        <f t="shared" si="342"/>
        <v>7244359.60075091i</v>
      </c>
      <c r="BP490" s="238" t="str">
        <f t="shared" si="343"/>
        <v>-0.00157567038792905-0.0691495361269482i</v>
      </c>
      <c r="BQ490" s="238">
        <f t="shared" si="344"/>
        <v>-23.201960215389107</v>
      </c>
      <c r="BR490" s="238">
        <f t="shared" si="345"/>
        <v>-91.305339819934119</v>
      </c>
    </row>
    <row r="491" spans="22:70" x14ac:dyDescent="0.3">
      <c r="V491" s="24">
        <v>5.8700000000000596</v>
      </c>
      <c r="W491" s="32">
        <f t="shared" si="346"/>
        <v>7413102.4130102079</v>
      </c>
      <c r="X491" s="25">
        <f t="shared" si="336"/>
        <v>31.450501351730402</v>
      </c>
      <c r="Y491" s="26">
        <f t="shared" si="347"/>
        <v>-79.096767912946902</v>
      </c>
      <c r="Z491" s="26">
        <f t="shared" si="348"/>
        <v>-89.993642531197821</v>
      </c>
      <c r="AA491" s="26">
        <f t="shared" si="349"/>
        <v>26.481805698294707</v>
      </c>
      <c r="AB491" s="26">
        <f t="shared" si="350"/>
        <v>-87.282339475083575</v>
      </c>
      <c r="AC491" s="26">
        <f t="shared" si="351"/>
        <v>3.1176195344724844</v>
      </c>
      <c r="AD491" s="26">
        <f t="shared" si="352"/>
        <v>45.699319252809659</v>
      </c>
      <c r="AE491" s="26">
        <f t="shared" si="353"/>
        <v>-18.046841328449307</v>
      </c>
      <c r="AF491" s="26">
        <f t="shared" si="354"/>
        <v>-131.57666275347174</v>
      </c>
      <c r="AG491" s="26">
        <f t="shared" si="329"/>
        <v>64.037843837695164</v>
      </c>
      <c r="AH491" s="26">
        <f t="shared" si="355"/>
        <v>-177.71459219563596</v>
      </c>
      <c r="AI491" s="26">
        <f t="shared" si="356"/>
        <v>-89.999999925459377</v>
      </c>
      <c r="AJ491" s="26">
        <f t="shared" si="357"/>
        <v>85.317501098439138</v>
      </c>
      <c r="AK491" s="26">
        <f t="shared" si="358"/>
        <v>89.996893670095005</v>
      </c>
      <c r="AL491" s="27">
        <f t="shared" si="359"/>
        <v>-9.4498584034094772</v>
      </c>
      <c r="AM491" s="26">
        <f t="shared" si="360"/>
        <v>-70.311596056905628</v>
      </c>
      <c r="AN491" s="26">
        <f t="shared" si="330"/>
        <v>-11.846372672425501</v>
      </c>
      <c r="AO491" s="26">
        <f t="shared" si="331"/>
        <v>-75.186654937506731</v>
      </c>
      <c r="AP491" s="26">
        <f t="shared" si="337"/>
        <v>-49.655478335336639</v>
      </c>
      <c r="AQ491" s="26">
        <f t="shared" si="338"/>
        <v>-145.50135724977673</v>
      </c>
      <c r="AR491" s="25">
        <f t="shared" si="332"/>
        <v>18.562359853877492</v>
      </c>
      <c r="AS491" s="25">
        <f t="shared" si="333"/>
        <v>-26.843517049310353</v>
      </c>
      <c r="AT491" s="56">
        <f t="shared" si="339"/>
        <v>-67.702319663785943</v>
      </c>
      <c r="AU491" s="57">
        <f t="shared" si="361"/>
        <v>-277.07802000324847</v>
      </c>
      <c r="AV491" s="26">
        <f t="shared" si="362"/>
        <v>2.3865601159595701E-4</v>
      </c>
      <c r="AW491" s="26">
        <f t="shared" si="363"/>
        <v>0.4247317012300682</v>
      </c>
      <c r="AX491" s="27">
        <f t="shared" si="364"/>
        <v>-2.3865601159599067E-4</v>
      </c>
      <c r="AY491" s="26">
        <f t="shared" si="365"/>
        <v>-0.4247317012300682</v>
      </c>
      <c r="AZ491" s="28">
        <f t="shared" si="366"/>
        <v>-3.3664477455674913E-17</v>
      </c>
      <c r="BA491" s="29">
        <f t="shared" si="367"/>
        <v>0</v>
      </c>
      <c r="BB491" s="5">
        <f t="shared" si="340"/>
        <v>-97.609316705603163</v>
      </c>
      <c r="BC491" s="5">
        <f t="shared" si="341"/>
        <v>-430.37218293620361</v>
      </c>
      <c r="BD491" s="5">
        <f t="shared" si="368"/>
        <v>-250.37218293620361</v>
      </c>
      <c r="BE491" s="31"/>
      <c r="BF491" s="40">
        <f t="shared" si="369"/>
        <v>-98</v>
      </c>
      <c r="BG491" s="40">
        <f t="shared" si="370"/>
        <v>-430</v>
      </c>
      <c r="BH491" s="40">
        <f t="shared" si="371"/>
        <v>-250</v>
      </c>
      <c r="BL491" s="26">
        <f t="shared" si="334"/>
        <v>-6.5042416046321074</v>
      </c>
      <c r="BM491" s="26">
        <f t="shared" si="335"/>
        <v>-61.775975473675508</v>
      </c>
      <c r="BO491" s="238" t="str">
        <f t="shared" si="342"/>
        <v>7413102.41301021i</v>
      </c>
      <c r="BP491" s="238" t="str">
        <f t="shared" si="343"/>
        <v>-0.00179066429377216-0.0675631281286997i</v>
      </c>
      <c r="BQ491" s="238">
        <f t="shared" si="344"/>
        <v>-23.402755437185103</v>
      </c>
      <c r="BR491" s="238">
        <f t="shared" si="345"/>
        <v>-91.518187459279645</v>
      </c>
    </row>
    <row r="492" spans="22:70" x14ac:dyDescent="0.3">
      <c r="V492" s="24">
        <v>5.8800000000000603</v>
      </c>
      <c r="W492" s="30">
        <f t="shared" si="346"/>
        <v>7585775.7502928935</v>
      </c>
      <c r="X492" s="25">
        <f t="shared" si="336"/>
        <v>31.450501351730402</v>
      </c>
      <c r="Y492" s="26">
        <f t="shared" si="347"/>
        <v>-79.296767910540368</v>
      </c>
      <c r="Z492" s="26">
        <f t="shared" si="348"/>
        <v>-89.993787244854289</v>
      </c>
      <c r="AA492" s="26">
        <f t="shared" si="349"/>
        <v>26.681366247985991</v>
      </c>
      <c r="AB492" s="26">
        <f t="shared" si="350"/>
        <v>-87.34411137574412</v>
      </c>
      <c r="AC492" s="26">
        <f t="shared" si="351"/>
        <v>3.2212104508812351</v>
      </c>
      <c r="AD492" s="26">
        <f t="shared" si="352"/>
        <v>46.358521298509075</v>
      </c>
      <c r="AE492" s="26">
        <f t="shared" si="353"/>
        <v>-17.94368985994274</v>
      </c>
      <c r="AF492" s="26">
        <f t="shared" si="354"/>
        <v>-130.97937732208936</v>
      </c>
      <c r="AG492" s="26">
        <f t="shared" si="329"/>
        <v>64.037843837695164</v>
      </c>
      <c r="AH492" s="26">
        <f t="shared" si="355"/>
        <v>-177.91459219563595</v>
      </c>
      <c r="AI492" s="26">
        <f t="shared" si="356"/>
        <v>-89.999999927156139</v>
      </c>
      <c r="AJ492" s="26">
        <f t="shared" si="357"/>
        <v>85.51750109786461</v>
      </c>
      <c r="AK492" s="26">
        <f t="shared" si="358"/>
        <v>89.996964378796136</v>
      </c>
      <c r="AL492" s="27">
        <f t="shared" si="359"/>
        <v>-9.6276153600438779</v>
      </c>
      <c r="AM492" s="26">
        <f t="shared" si="360"/>
        <v>-70.726367778171678</v>
      </c>
      <c r="AN492" s="26">
        <f t="shared" si="330"/>
        <v>-12.033576775238712</v>
      </c>
      <c r="AO492" s="26">
        <f t="shared" si="331"/>
        <v>-75.509498241976388</v>
      </c>
      <c r="AP492" s="26">
        <f t="shared" si="337"/>
        <v>-50.020439395358764</v>
      </c>
      <c r="AQ492" s="26">
        <f t="shared" si="338"/>
        <v>-146.23890156850808</v>
      </c>
      <c r="AR492" s="25">
        <f t="shared" si="332"/>
        <v>18.562359853877492</v>
      </c>
      <c r="AS492" s="25">
        <f t="shared" si="333"/>
        <v>-26.843517049310353</v>
      </c>
      <c r="AT492" s="56">
        <f t="shared" si="339"/>
        <v>-67.964129255301501</v>
      </c>
      <c r="AU492" s="57">
        <f t="shared" si="361"/>
        <v>-277.21827889059745</v>
      </c>
      <c r="AV492" s="26">
        <f t="shared" si="362"/>
        <v>2.499031993082807E-4</v>
      </c>
      <c r="AW492" s="26">
        <f t="shared" si="363"/>
        <v>0.43462459827400474</v>
      </c>
      <c r="AX492" s="27">
        <f t="shared" si="364"/>
        <v>-2.4990319930821148E-4</v>
      </c>
      <c r="AY492" s="26">
        <f t="shared" si="365"/>
        <v>-0.43462459827400474</v>
      </c>
      <c r="AZ492" s="28">
        <f t="shared" si="366"/>
        <v>6.9226308713199458E-17</v>
      </c>
      <c r="BA492" s="29">
        <f t="shared" si="367"/>
        <v>0</v>
      </c>
      <c r="BB492" s="5">
        <f t="shared" si="340"/>
        <v>-98.22810707086407</v>
      </c>
      <c r="BC492" s="5">
        <f t="shared" si="341"/>
        <v>-431.27227133299897</v>
      </c>
      <c r="BD492" s="5">
        <f t="shared" si="368"/>
        <v>-251.27227133299897</v>
      </c>
      <c r="BE492" s="41"/>
      <c r="BF492" s="40">
        <f t="shared" si="369"/>
        <v>-98</v>
      </c>
      <c r="BG492" s="40">
        <f t="shared" si="370"/>
        <v>-431</v>
      </c>
      <c r="BH492" s="40">
        <f t="shared" si="371"/>
        <v>-251</v>
      </c>
      <c r="BL492" s="26">
        <f t="shared" si="334"/>
        <v>-6.6603037089364676</v>
      </c>
      <c r="BM492" s="26">
        <f t="shared" si="335"/>
        <v>-62.322194831879713</v>
      </c>
      <c r="BO492" s="238" t="str">
        <f t="shared" si="342"/>
        <v>7585775.75029289i</v>
      </c>
      <c r="BP492" s="238" t="str">
        <f t="shared" si="343"/>
        <v>-0.00199583515837752-0.066011238641189i</v>
      </c>
      <c r="BQ492" s="238">
        <f t="shared" si="344"/>
        <v>-23.603674106626098</v>
      </c>
      <c r="BR492" s="238">
        <f t="shared" si="345"/>
        <v>-91.731797610521838</v>
      </c>
    </row>
    <row r="493" spans="22:70" x14ac:dyDescent="0.3">
      <c r="V493" s="24">
        <v>5.8900000000000601</v>
      </c>
      <c r="W493" s="32">
        <f t="shared" si="346"/>
        <v>7762471.1662879968</v>
      </c>
      <c r="X493" s="25">
        <f t="shared" si="336"/>
        <v>31.450501351730402</v>
      </c>
      <c r="Y493" s="26">
        <f t="shared" si="347"/>
        <v>-79.496767908242148</v>
      </c>
      <c r="Z493" s="26">
        <f t="shared" si="348"/>
        <v>-89.993928664425866</v>
      </c>
      <c r="AA493" s="26">
        <f t="shared" si="349"/>
        <v>26.880946534685393</v>
      </c>
      <c r="AB493" s="26">
        <f t="shared" si="350"/>
        <v>-87.404483147125021</v>
      </c>
      <c r="AC493" s="26">
        <f t="shared" si="351"/>
        <v>3.3270985766341825</v>
      </c>
      <c r="AD493" s="26">
        <f t="shared" si="352"/>
        <v>47.017004307816045</v>
      </c>
      <c r="AE493" s="26">
        <f t="shared" si="353"/>
        <v>-17.838221445192172</v>
      </c>
      <c r="AF493" s="26">
        <f t="shared" si="354"/>
        <v>-130.38140750373483</v>
      </c>
      <c r="AG493" s="26">
        <f t="shared" si="329"/>
        <v>64.037843837695164</v>
      </c>
      <c r="AH493" s="26">
        <f t="shared" si="355"/>
        <v>-178.11459219563596</v>
      </c>
      <c r="AI493" s="26">
        <f t="shared" si="356"/>
        <v>-89.999999928814262</v>
      </c>
      <c r="AJ493" s="26">
        <f t="shared" si="357"/>
        <v>85.717501097315932</v>
      </c>
      <c r="AK493" s="26">
        <f t="shared" si="358"/>
        <v>89.997033477970746</v>
      </c>
      <c r="AL493" s="27">
        <f t="shared" si="359"/>
        <v>-9.8062665418380792</v>
      </c>
      <c r="AM493" s="26">
        <f t="shared" si="360"/>
        <v>-71.133737360579687</v>
      </c>
      <c r="AN493" s="26">
        <f t="shared" si="330"/>
        <v>-12.221321493101541</v>
      </c>
      <c r="AO493" s="26">
        <f t="shared" si="331"/>
        <v>-75.825903908080491</v>
      </c>
      <c r="AP493" s="26">
        <f t="shared" si="337"/>
        <v>-50.386835295564488</v>
      </c>
      <c r="AQ493" s="26">
        <f t="shared" si="338"/>
        <v>-146.96260771950369</v>
      </c>
      <c r="AR493" s="25">
        <f t="shared" si="332"/>
        <v>18.562359853877492</v>
      </c>
      <c r="AS493" s="25">
        <f t="shared" si="333"/>
        <v>-26.843517049310353</v>
      </c>
      <c r="AT493" s="56">
        <f t="shared" si="339"/>
        <v>-68.225056740756656</v>
      </c>
      <c r="AU493" s="57">
        <f t="shared" si="361"/>
        <v>-277.34401522323856</v>
      </c>
      <c r="AV493" s="26">
        <f t="shared" si="362"/>
        <v>2.6168041942597337E-4</v>
      </c>
      <c r="AW493" s="26">
        <f t="shared" si="363"/>
        <v>0.44474790366006983</v>
      </c>
      <c r="AX493" s="27">
        <f t="shared" si="364"/>
        <v>-2.6168041942630947E-4</v>
      </c>
      <c r="AY493" s="26">
        <f t="shared" si="365"/>
        <v>-0.44474790366006983</v>
      </c>
      <c r="AZ493" s="28">
        <f t="shared" si="366"/>
        <v>-3.3610267347050637E-16</v>
      </c>
      <c r="BA493" s="29">
        <f t="shared" si="367"/>
        <v>0</v>
      </c>
      <c r="BB493" s="5">
        <f t="shared" si="340"/>
        <v>-98.847699099494506</v>
      </c>
      <c r="BC493" s="5">
        <f t="shared" si="341"/>
        <v>-432.15160381344367</v>
      </c>
      <c r="BD493" s="5">
        <f t="shared" si="368"/>
        <v>-252.15160381344367</v>
      </c>
      <c r="BE493" s="31"/>
      <c r="BF493" s="40">
        <f t="shared" si="369"/>
        <v>-99</v>
      </c>
      <c r="BG493" s="40">
        <f t="shared" si="370"/>
        <v>-432</v>
      </c>
      <c r="BH493" s="40">
        <f t="shared" si="371"/>
        <v>-252</v>
      </c>
      <c r="BL493" s="26">
        <f t="shared" si="334"/>
        <v>-6.8179242654328647</v>
      </c>
      <c r="BM493" s="26">
        <f t="shared" si="335"/>
        <v>-62.861311531397114</v>
      </c>
      <c r="BO493" s="238" t="str">
        <f t="shared" si="342"/>
        <v>7762471.166288i</v>
      </c>
      <c r="BP493" s="238" t="str">
        <f t="shared" si="343"/>
        <v>-0.00219160661185859-0.0644931342388031i</v>
      </c>
      <c r="BQ493" s="238">
        <f t="shared" si="344"/>
        <v>-23.804718093304981</v>
      </c>
      <c r="BR493" s="238">
        <f t="shared" si="345"/>
        <v>-91.946277058807965</v>
      </c>
    </row>
    <row r="494" spans="22:70" x14ac:dyDescent="0.3">
      <c r="V494" s="24">
        <v>5.9000000000000599</v>
      </c>
      <c r="W494" s="32">
        <f t="shared" si="346"/>
        <v>7943282.34724392</v>
      </c>
      <c r="X494" s="25">
        <f t="shared" si="336"/>
        <v>31.450501351730402</v>
      </c>
      <c r="Y494" s="26">
        <f t="shared" si="347"/>
        <v>-79.69676790604737</v>
      </c>
      <c r="Z494" s="26">
        <f t="shared" si="348"/>
        <v>-89.994066864895032</v>
      </c>
      <c r="AA494" s="26">
        <f t="shared" si="349"/>
        <v>27.080545673726661</v>
      </c>
      <c r="AB494" s="26">
        <f t="shared" si="350"/>
        <v>-87.46348626260918</v>
      </c>
      <c r="AC494" s="26">
        <f t="shared" si="351"/>
        <v>3.4352776927377104</v>
      </c>
      <c r="AD494" s="26">
        <f t="shared" si="352"/>
        <v>47.674421686573858</v>
      </c>
      <c r="AE494" s="26">
        <f t="shared" si="353"/>
        <v>-17.730443187852597</v>
      </c>
      <c r="AF494" s="26">
        <f t="shared" si="354"/>
        <v>-129.78313144093036</v>
      </c>
      <c r="AG494" s="26">
        <f t="shared" si="329"/>
        <v>64.037843837695164</v>
      </c>
      <c r="AH494" s="26">
        <f t="shared" si="355"/>
        <v>-178.31459219563598</v>
      </c>
      <c r="AI494" s="26">
        <f t="shared" si="356"/>
        <v>-89.99999993043464</v>
      </c>
      <c r="AJ494" s="26">
        <f t="shared" si="357"/>
        <v>85.917501096791952</v>
      </c>
      <c r="AK494" s="26">
        <f t="shared" si="358"/>
        <v>89.997101004256109</v>
      </c>
      <c r="AL494" s="27">
        <f t="shared" si="359"/>
        <v>-9.9857801424794861</v>
      </c>
      <c r="AM494" s="26">
        <f t="shared" si="360"/>
        <v>-71.533755999550863</v>
      </c>
      <c r="AN494" s="26">
        <f t="shared" si="330"/>
        <v>-12.409585417628715</v>
      </c>
      <c r="AO494" s="26">
        <f t="shared" si="331"/>
        <v>-76.135962472801651</v>
      </c>
      <c r="AP494" s="26">
        <f t="shared" si="337"/>
        <v>-50.754612821257069</v>
      </c>
      <c r="AQ494" s="26">
        <f t="shared" si="338"/>
        <v>-147.67261739853103</v>
      </c>
      <c r="AR494" s="25">
        <f t="shared" si="332"/>
        <v>18.562359853877492</v>
      </c>
      <c r="AS494" s="25">
        <f t="shared" si="333"/>
        <v>-26.843517049310353</v>
      </c>
      <c r="AT494" s="56">
        <f t="shared" si="339"/>
        <v>-68.48505600910967</v>
      </c>
      <c r="AU494" s="57">
        <f t="shared" si="361"/>
        <v>-277.45574883946142</v>
      </c>
      <c r="AV494" s="26">
        <f t="shared" si="362"/>
        <v>2.7401264860041423E-4</v>
      </c>
      <c r="AW494" s="26">
        <f t="shared" si="363"/>
        <v>0.45510698236912306</v>
      </c>
      <c r="AX494" s="27">
        <f t="shared" si="364"/>
        <v>-2.7401264860034836E-4</v>
      </c>
      <c r="AY494" s="26">
        <f t="shared" si="365"/>
        <v>-0.45510698236912306</v>
      </c>
      <c r="AZ494" s="28">
        <f t="shared" si="366"/>
        <v>6.5865281978494394E-17</v>
      </c>
      <c r="BA494" s="29">
        <f t="shared" si="367"/>
        <v>0</v>
      </c>
      <c r="BB494" s="5">
        <f t="shared" si="340"/>
        <v>-99.468008000688556</v>
      </c>
      <c r="BC494" s="5">
        <f t="shared" si="341"/>
        <v>-433.01071118331163</v>
      </c>
      <c r="BD494" s="5">
        <f t="shared" si="368"/>
        <v>-253.01071118331163</v>
      </c>
      <c r="BE494" s="31"/>
      <c r="BF494" s="40">
        <f t="shared" si="369"/>
        <v>-99</v>
      </c>
      <c r="BG494" s="40">
        <f t="shared" si="370"/>
        <v>-433</v>
      </c>
      <c r="BH494" s="40">
        <f t="shared" si="371"/>
        <v>-253</v>
      </c>
      <c r="BL494" s="26">
        <f t="shared" si="334"/>
        <v>-6.9770624711845111</v>
      </c>
      <c r="BM494" s="26">
        <f t="shared" si="335"/>
        <v>-63.39322951852678</v>
      </c>
      <c r="BO494" s="238" t="str">
        <f t="shared" si="342"/>
        <v>7943282.34724392i</v>
      </c>
      <c r="BP494" s="238" t="str">
        <f t="shared" si="343"/>
        <v>-0.002378383412169-0.0630080937423588i</v>
      </c>
      <c r="BQ494" s="238">
        <f t="shared" si="344"/>
        <v>-24.005889520394376</v>
      </c>
      <c r="BR494" s="238">
        <f t="shared" si="345"/>
        <v>-92.16173282532344</v>
      </c>
    </row>
    <row r="495" spans="22:70" x14ac:dyDescent="0.3">
      <c r="V495" s="24">
        <v>5.9100000000000597</v>
      </c>
      <c r="W495" s="30">
        <f t="shared" si="346"/>
        <v>8128305.1616421212</v>
      </c>
      <c r="X495" s="25">
        <f t="shared" si="336"/>
        <v>31.450501351730402</v>
      </c>
      <c r="Y495" s="26">
        <f t="shared" si="347"/>
        <v>-79.896767903951371</v>
      </c>
      <c r="Z495" s="26">
        <f t="shared" si="348"/>
        <v>-89.994201919537545</v>
      </c>
      <c r="AA495" s="26">
        <f t="shared" si="349"/>
        <v>27.280162819940273</v>
      </c>
      <c r="AB495" s="26">
        <f t="shared" si="350"/>
        <v>-87.521151505569065</v>
      </c>
      <c r="AC495" s="26">
        <f t="shared" si="351"/>
        <v>3.5457391883908898</v>
      </c>
      <c r="AD495" s="26">
        <f t="shared" si="352"/>
        <v>48.330429646399224</v>
      </c>
      <c r="AE495" s="26">
        <f t="shared" si="353"/>
        <v>-17.620364543889806</v>
      </c>
      <c r="AF495" s="26">
        <f t="shared" si="354"/>
        <v>-129.1849237787074</v>
      </c>
      <c r="AG495" s="26">
        <f t="shared" si="329"/>
        <v>64.037843837695164</v>
      </c>
      <c r="AH495" s="26">
        <f t="shared" si="355"/>
        <v>-178.51459219563597</v>
      </c>
      <c r="AI495" s="26">
        <f t="shared" si="356"/>
        <v>-89.999999932018156</v>
      </c>
      <c r="AJ495" s="26">
        <f t="shared" si="357"/>
        <v>86.117501096291548</v>
      </c>
      <c r="AK495" s="26">
        <f t="shared" si="358"/>
        <v>89.997166993455565</v>
      </c>
      <c r="AL495" s="27">
        <f t="shared" si="359"/>
        <v>-10.166125156615362</v>
      </c>
      <c r="AM495" s="26">
        <f t="shared" si="360"/>
        <v>-71.926479752767236</v>
      </c>
      <c r="AN495" s="26">
        <f t="shared" si="330"/>
        <v>-12.598347868952594</v>
      </c>
      <c r="AO495" s="26">
        <f t="shared" si="331"/>
        <v>-76.439765662193636</v>
      </c>
      <c r="AP495" s="26">
        <f t="shared" si="337"/>
        <v>-51.123720287217218</v>
      </c>
      <c r="AQ495" s="26">
        <f t="shared" si="338"/>
        <v>-148.36907835352346</v>
      </c>
      <c r="AR495" s="25">
        <f t="shared" si="332"/>
        <v>18.562359853877492</v>
      </c>
      <c r="AS495" s="25">
        <f t="shared" si="333"/>
        <v>-26.843517049310353</v>
      </c>
      <c r="AT495" s="56">
        <f t="shared" si="339"/>
        <v>-68.744084831107017</v>
      </c>
      <c r="AU495" s="57">
        <f t="shared" si="361"/>
        <v>-277.55400213223083</v>
      </c>
      <c r="AV495" s="26">
        <f t="shared" si="362"/>
        <v>2.8692604029565354E-4</v>
      </c>
      <c r="AW495" s="26">
        <f t="shared" si="363"/>
        <v>0.46570732421126415</v>
      </c>
      <c r="AX495" s="27">
        <f t="shared" si="364"/>
        <v>-2.8692604029595354E-4</v>
      </c>
      <c r="AY495" s="26">
        <f t="shared" si="365"/>
        <v>-0.46570732421126415</v>
      </c>
      <c r="AZ495" s="28">
        <f t="shared" si="366"/>
        <v>-2.9999874112673908E-16</v>
      </c>
      <c r="BA495" s="29">
        <f t="shared" si="367"/>
        <v>0</v>
      </c>
      <c r="BB495" s="5">
        <f t="shared" si="340"/>
        <v>-100.08895315849117</v>
      </c>
      <c r="BC495" s="5">
        <f t="shared" si="341"/>
        <v>-433.85013833905077</v>
      </c>
      <c r="BD495" s="5">
        <f t="shared" si="368"/>
        <v>-253.85013833905077</v>
      </c>
      <c r="BE495" s="41"/>
      <c r="BF495" s="40">
        <f t="shared" si="369"/>
        <v>-100</v>
      </c>
      <c r="BG495" s="40">
        <f t="shared" si="370"/>
        <v>-434</v>
      </c>
      <c r="BH495" s="40">
        <f t="shared" si="371"/>
        <v>-254</v>
      </c>
      <c r="BL495" s="26">
        <f t="shared" si="334"/>
        <v>-7.1376775589804815</v>
      </c>
      <c r="BM495" s="26">
        <f t="shared" si="335"/>
        <v>-63.917864013355398</v>
      </c>
      <c r="BO495" s="238" t="str">
        <f t="shared" si="342"/>
        <v>8128305.16164212i</v>
      </c>
      <c r="BP495" s="238" t="str">
        <f t="shared" si="343"/>
        <v>-0.00255655221635788-0.0615554082208338i</v>
      </c>
      <c r="BQ495" s="238">
        <f t="shared" si="344"/>
        <v>-24.207190768403663</v>
      </c>
      <c r="BR495" s="238">
        <f t="shared" si="345"/>
        <v>-92.378272193464582</v>
      </c>
    </row>
    <row r="496" spans="22:70" x14ac:dyDescent="0.3">
      <c r="V496" s="24">
        <v>5.9200000000000603</v>
      </c>
      <c r="W496" s="32">
        <f t="shared" si="346"/>
        <v>8317637.7110278793</v>
      </c>
      <c r="X496" s="25">
        <f t="shared" si="336"/>
        <v>31.450501351730402</v>
      </c>
      <c r="Y496" s="26">
        <f t="shared" si="347"/>
        <v>-80.096767901949718</v>
      </c>
      <c r="Z496" s="26">
        <f t="shared" si="348"/>
        <v>-89.994333899961106</v>
      </c>
      <c r="AA496" s="26">
        <f t="shared" si="349"/>
        <v>27.479797165903818</v>
      </c>
      <c r="AB496" s="26">
        <f t="shared" si="350"/>
        <v>-87.577508983323028</v>
      </c>
      <c r="AC496" s="26">
        <f t="shared" si="351"/>
        <v>3.658472097093926</v>
      </c>
      <c r="AD496" s="26">
        <f t="shared" si="352"/>
        <v>48.98468809313092</v>
      </c>
      <c r="AE496" s="26">
        <f t="shared" si="353"/>
        <v>-17.507997287221571</v>
      </c>
      <c r="AF496" s="26">
        <f t="shared" si="354"/>
        <v>-128.58715479015322</v>
      </c>
      <c r="AG496" s="26">
        <f t="shared" si="329"/>
        <v>64.037843837695164</v>
      </c>
      <c r="AH496" s="26">
        <f t="shared" si="355"/>
        <v>-178.71459219563599</v>
      </c>
      <c r="AI496" s="26">
        <f t="shared" si="356"/>
        <v>-89.999999933565604</v>
      </c>
      <c r="AJ496" s="26">
        <f t="shared" si="357"/>
        <v>86.317501095813682</v>
      </c>
      <c r="AK496" s="26">
        <f t="shared" si="358"/>
        <v>89.99723148055746</v>
      </c>
      <c r="AL496" s="27">
        <f t="shared" si="359"/>
        <v>-10.347271386682701</v>
      </c>
      <c r="AM496" s="26">
        <f t="shared" si="360"/>
        <v>-72.311969190703735</v>
      </c>
      <c r="AN496" s="26">
        <f t="shared" si="330"/>
        <v>-12.787588880959404</v>
      </c>
      <c r="AO496" s="26">
        <f t="shared" si="331"/>
        <v>-76.737406195466704</v>
      </c>
      <c r="AP496" s="26">
        <f t="shared" si="337"/>
        <v>-51.494107529769245</v>
      </c>
      <c r="AQ496" s="26">
        <f t="shared" si="338"/>
        <v>-149.0521438391786</v>
      </c>
      <c r="AR496" s="25">
        <f t="shared" si="332"/>
        <v>18.562359853877492</v>
      </c>
      <c r="AS496" s="25">
        <f t="shared" si="333"/>
        <v>-26.843517049310353</v>
      </c>
      <c r="AT496" s="56">
        <f t="shared" si="339"/>
        <v>-69.002104816990823</v>
      </c>
      <c r="AU496" s="57">
        <f t="shared" si="361"/>
        <v>-277.63929862933185</v>
      </c>
      <c r="AV496" s="26">
        <f t="shared" si="362"/>
        <v>3.0044798023877461E-4</v>
      </c>
      <c r="AW496" s="26">
        <f t="shared" si="363"/>
        <v>0.47655454672366926</v>
      </c>
      <c r="AX496" s="27">
        <f t="shared" si="364"/>
        <v>-3.0044798023871145E-4</v>
      </c>
      <c r="AY496" s="26">
        <f t="shared" si="365"/>
        <v>-0.47655454672366926</v>
      </c>
      <c r="AZ496" s="28">
        <f t="shared" si="366"/>
        <v>6.3154776547280633E-17</v>
      </c>
      <c r="BA496" s="29">
        <f t="shared" si="367"/>
        <v>0</v>
      </c>
      <c r="BB496" s="5">
        <f t="shared" si="340"/>
        <v>-100.71045817589311</v>
      </c>
      <c r="BC496" s="5">
        <f t="shared" si="341"/>
        <v>-434.67044259610719</v>
      </c>
      <c r="BD496" s="5">
        <f t="shared" si="368"/>
        <v>-254.67044259610719</v>
      </c>
      <c r="BE496" s="31"/>
      <c r="BF496" s="40">
        <f t="shared" si="369"/>
        <v>-101</v>
      </c>
      <c r="BG496" s="40">
        <f t="shared" si="370"/>
        <v>-435</v>
      </c>
      <c r="BH496" s="40">
        <f t="shared" si="371"/>
        <v>-255</v>
      </c>
      <c r="BL496" s="26">
        <f t="shared" si="334"/>
        <v>-7.2997288795260431</v>
      </c>
      <c r="BM496" s="26">
        <f t="shared" si="335"/>
        <v>-64.435141232715083</v>
      </c>
      <c r="BO496" s="238" t="str">
        <f t="shared" si="342"/>
        <v>8317637.71102788i</v>
      </c>
      <c r="BP496" s="238" t="str">
        <f t="shared" si="343"/>
        <v>-0.00272648232145997-0.0601343809759023i</v>
      </c>
      <c r="BQ496" s="238">
        <f t="shared" si="344"/>
        <v>-24.408624479376243</v>
      </c>
      <c r="BR496" s="238">
        <f t="shared" si="345"/>
        <v>-92.596002734060264</v>
      </c>
    </row>
    <row r="497" spans="22:70" x14ac:dyDescent="0.3">
      <c r="V497" s="24">
        <v>5.9300000000000601</v>
      </c>
      <c r="W497" s="32">
        <f t="shared" si="346"/>
        <v>8511380.3820249606</v>
      </c>
      <c r="X497" s="25">
        <f t="shared" si="336"/>
        <v>31.450501351730402</v>
      </c>
      <c r="Y497" s="26">
        <f t="shared" si="347"/>
        <v>-80.296767900038134</v>
      </c>
      <c r="Z497" s="26">
        <f t="shared" si="348"/>
        <v>-89.99446287614353</v>
      </c>
      <c r="AA497" s="26">
        <f t="shared" si="349"/>
        <v>27.679447940268599</v>
      </c>
      <c r="AB497" s="26">
        <f t="shared" si="350"/>
        <v>-87.632588140889482</v>
      </c>
      <c r="AC497" s="26">
        <f t="shared" si="351"/>
        <v>3.7734631423389824</v>
      </c>
      <c r="AD497" s="26">
        <f t="shared" si="352"/>
        <v>49.636861491790818</v>
      </c>
      <c r="AE497" s="26">
        <f t="shared" si="353"/>
        <v>-17.39335546570015</v>
      </c>
      <c r="AF497" s="26">
        <f t="shared" si="354"/>
        <v>-127.99018952524219</v>
      </c>
      <c r="AG497" s="26">
        <f t="shared" si="329"/>
        <v>64.037843837695164</v>
      </c>
      <c r="AH497" s="26">
        <f t="shared" si="355"/>
        <v>-178.91459219563598</v>
      </c>
      <c r="AI497" s="26">
        <f t="shared" si="356"/>
        <v>-89.999999935077824</v>
      </c>
      <c r="AJ497" s="26">
        <f t="shared" si="357"/>
        <v>86.517501095357318</v>
      </c>
      <c r="AK497" s="26">
        <f t="shared" si="358"/>
        <v>89.997294499753721</v>
      </c>
      <c r="AL497" s="27">
        <f t="shared" si="359"/>
        <v>-10.529189447006939</v>
      </c>
      <c r="AM497" s="26">
        <f t="shared" si="360"/>
        <v>-72.69028905742401</v>
      </c>
      <c r="AN497" s="26">
        <f t="shared" si="330"/>
        <v>-12.977289185913294</v>
      </c>
      <c r="AO497" s="26">
        <f t="shared" si="331"/>
        <v>-77.028977600258756</v>
      </c>
      <c r="AP497" s="26">
        <f t="shared" si="337"/>
        <v>-51.865725895503729</v>
      </c>
      <c r="AQ497" s="26">
        <f t="shared" si="338"/>
        <v>-149.72197209300685</v>
      </c>
      <c r="AR497" s="25">
        <f t="shared" si="332"/>
        <v>18.562359853877492</v>
      </c>
      <c r="AS497" s="25">
        <f t="shared" si="333"/>
        <v>-26.843517049310353</v>
      </c>
      <c r="AT497" s="56">
        <f t="shared" si="339"/>
        <v>-69.259081361203883</v>
      </c>
      <c r="AU497" s="57">
        <f t="shared" si="361"/>
        <v>-277.71216161824907</v>
      </c>
      <c r="AV497" s="26">
        <f t="shared" si="362"/>
        <v>3.1460714445393997E-4</v>
      </c>
      <c r="AW497" s="26">
        <f t="shared" si="363"/>
        <v>0.48765439813521988</v>
      </c>
      <c r="AX497" s="27">
        <f t="shared" si="364"/>
        <v>-3.1460714445428702E-4</v>
      </c>
      <c r="AY497" s="26">
        <f t="shared" si="365"/>
        <v>-0.48765439813521988</v>
      </c>
      <c r="AZ497" s="28">
        <f t="shared" si="366"/>
        <v>-3.4705311541260997E-16</v>
      </c>
      <c r="BA497" s="29">
        <f t="shared" si="367"/>
        <v>0</v>
      </c>
      <c r="BB497" s="5">
        <f t="shared" si="340"/>
        <v>-101.33245090156103</v>
      </c>
      <c r="BC497" s="5">
        <f t="shared" si="341"/>
        <v>-435.47219203656806</v>
      </c>
      <c r="BD497" s="5">
        <f t="shared" si="368"/>
        <v>-255.47219203656806</v>
      </c>
      <c r="BE497" s="31"/>
      <c r="BF497" s="40">
        <f t="shared" si="369"/>
        <v>-101</v>
      </c>
      <c r="BG497" s="40">
        <f t="shared" si="370"/>
        <v>-435</v>
      </c>
      <c r="BH497" s="40">
        <f t="shared" si="371"/>
        <v>-255</v>
      </c>
      <c r="BL497" s="26">
        <f t="shared" si="334"/>
        <v>-7.463175978828124</v>
      </c>
      <c r="BM497" s="26">
        <f t="shared" si="335"/>
        <v>-64.944998088795401</v>
      </c>
      <c r="BO497" s="238" t="str">
        <f t="shared" si="342"/>
        <v>8511380.38202496i</v>
      </c>
      <c r="BP497" s="238" t="str">
        <f t="shared" si="343"/>
        <v>-0.00288852637594897-0.0587443275108067i</v>
      </c>
      <c r="BQ497" s="238">
        <f t="shared" si="344"/>
        <v>-24.61019356152903</v>
      </c>
      <c r="BR497" s="238">
        <f t="shared" si="345"/>
        <v>-92.815032329523603</v>
      </c>
    </row>
    <row r="498" spans="22:70" x14ac:dyDescent="0.3">
      <c r="V498" s="24">
        <v>5.9400000000000599</v>
      </c>
      <c r="W498" s="30">
        <f t="shared" si="346"/>
        <v>8709635.8995620143</v>
      </c>
      <c r="X498" s="25">
        <f t="shared" si="336"/>
        <v>31.450501351730402</v>
      </c>
      <c r="Y498" s="26">
        <f t="shared" si="347"/>
        <v>-80.496767898212596</v>
      </c>
      <c r="Z498" s="26">
        <f t="shared" si="348"/>
        <v>-89.994588916469652</v>
      </c>
      <c r="AA498" s="26">
        <f t="shared" si="349"/>
        <v>27.879114406159466</v>
      </c>
      <c r="AB498" s="26">
        <f t="shared" si="350"/>
        <v>-87.686417774535883</v>
      </c>
      <c r="AC498" s="26">
        <f t="shared" si="351"/>
        <v>3.8906967924819504</v>
      </c>
      <c r="AD498" s="26">
        <f t="shared" si="352"/>
        <v>50.286619702804067</v>
      </c>
      <c r="AE498" s="26">
        <f t="shared" si="353"/>
        <v>-17.276455347840777</v>
      </c>
      <c r="AF498" s="26">
        <f t="shared" si="354"/>
        <v>-127.39438698820146</v>
      </c>
      <c r="AG498" s="26">
        <f t="shared" si="329"/>
        <v>64.037843837695164</v>
      </c>
      <c r="AH498" s="26">
        <f t="shared" si="355"/>
        <v>-179.11459219563596</v>
      </c>
      <c r="AI498" s="26">
        <f t="shared" si="356"/>
        <v>-89.999999936555639</v>
      </c>
      <c r="AJ498" s="26">
        <f t="shared" si="357"/>
        <v>86.71750109492146</v>
      </c>
      <c r="AK498" s="26">
        <f t="shared" si="358"/>
        <v>89.997356084457934</v>
      </c>
      <c r="AL498" s="27">
        <f t="shared" si="359"/>
        <v>-10.711850765371826</v>
      </c>
      <c r="AM498" s="26">
        <f t="shared" si="360"/>
        <v>-73.06150794222583</v>
      </c>
      <c r="AN498" s="26">
        <f t="shared" si="330"/>
        <v>-13.167430198573465</v>
      </c>
      <c r="AO498" s="26">
        <f t="shared" si="331"/>
        <v>-77.314574038791491</v>
      </c>
      <c r="AP498" s="26">
        <f t="shared" si="337"/>
        <v>-52.238528226964632</v>
      </c>
      <c r="AQ498" s="26">
        <f t="shared" si="338"/>
        <v>-150.37872583311503</v>
      </c>
      <c r="AR498" s="25">
        <f t="shared" si="332"/>
        <v>18.562359853877492</v>
      </c>
      <c r="AS498" s="25">
        <f t="shared" si="333"/>
        <v>-26.843517049310353</v>
      </c>
      <c r="AT498" s="56">
        <f t="shared" si="339"/>
        <v>-69.514983574805413</v>
      </c>
      <c r="AU498" s="57">
        <f t="shared" si="361"/>
        <v>-277.77311282131649</v>
      </c>
      <c r="AV498" s="26">
        <f t="shared" si="362"/>
        <v>3.2943356004380155E-4</v>
      </c>
      <c r="AW498" s="26">
        <f t="shared" si="363"/>
        <v>0.49901276039944437</v>
      </c>
      <c r="AX498" s="27">
        <f t="shared" si="364"/>
        <v>-3.2943356004337779E-4</v>
      </c>
      <c r="AY498" s="26">
        <f t="shared" si="365"/>
        <v>-0.49901276039944437</v>
      </c>
      <c r="AZ498" s="28">
        <f t="shared" si="366"/>
        <v>4.2376041911595941E-16</v>
      </c>
      <c r="BA498" s="29">
        <f t="shared" si="367"/>
        <v>0</v>
      </c>
      <c r="BB498" s="5">
        <f t="shared" si="340"/>
        <v>-101.95486343982478</v>
      </c>
      <c r="BC498" s="5">
        <f t="shared" si="341"/>
        <v>-436.25596388463862</v>
      </c>
      <c r="BD498" s="5">
        <f t="shared" si="368"/>
        <v>-256.25596388463862</v>
      </c>
      <c r="BE498" s="41"/>
      <c r="BF498" s="40">
        <f t="shared" si="369"/>
        <v>-102</v>
      </c>
      <c r="BG498" s="40">
        <f t="shared" si="370"/>
        <v>-436</v>
      </c>
      <c r="BH498" s="40">
        <f t="shared" si="371"/>
        <v>-256</v>
      </c>
      <c r="BL498" s="26">
        <f t="shared" si="334"/>
        <v>-7.6279786706812125</v>
      </c>
      <c r="BM498" s="26">
        <f t="shared" si="335"/>
        <v>-65.447381866510952</v>
      </c>
      <c r="BO498" s="238" t="str">
        <f t="shared" si="342"/>
        <v>8709635.89956201i</v>
      </c>
      <c r="BP498" s="238" t="str">
        <f t="shared" si="343"/>
        <v>-0.00304302106267709-0.0573845754849889i</v>
      </c>
      <c r="BQ498" s="238">
        <f t="shared" si="344"/>
        <v>-24.811901194338148</v>
      </c>
      <c r="BR498" s="238">
        <f t="shared" si="345"/>
        <v>-93.03546919681115</v>
      </c>
    </row>
    <row r="499" spans="22:70" x14ac:dyDescent="0.3">
      <c r="V499" s="24">
        <v>5.9500000000000597</v>
      </c>
      <c r="W499" s="32">
        <f t="shared" si="346"/>
        <v>8912509.3813386895</v>
      </c>
      <c r="X499" s="25">
        <f t="shared" si="336"/>
        <v>31.450501351730402</v>
      </c>
      <c r="Y499" s="26">
        <f t="shared" si="347"/>
        <v>-80.696767896469197</v>
      </c>
      <c r="Z499" s="26">
        <f t="shared" si="348"/>
        <v>-89.994712087767738</v>
      </c>
      <c r="AA499" s="26">
        <f t="shared" si="349"/>
        <v>28.07879585964454</v>
      </c>
      <c r="AB499" s="26">
        <f t="shared" si="350"/>
        <v>-87.739026045120099</v>
      </c>
      <c r="AC499" s="26">
        <f t="shared" si="351"/>
        <v>4.0101553243179495</v>
      </c>
      <c r="AD499" s="26">
        <f t="shared" si="352"/>
        <v>50.933638784558021</v>
      </c>
      <c r="AE499" s="26">
        <f t="shared" si="353"/>
        <v>-17.157315360776305</v>
      </c>
      <c r="AF499" s="26">
        <f t="shared" si="354"/>
        <v>-126.80009934832981</v>
      </c>
      <c r="AG499" s="26">
        <f t="shared" si="329"/>
        <v>64.037843837695164</v>
      </c>
      <c r="AH499" s="26">
        <f t="shared" si="355"/>
        <v>-179.31459219563595</v>
      </c>
      <c r="AI499" s="26">
        <f t="shared" si="356"/>
        <v>-89.999999937999817</v>
      </c>
      <c r="AJ499" s="26">
        <f t="shared" si="357"/>
        <v>86.917501094505241</v>
      </c>
      <c r="AK499" s="26">
        <f t="shared" si="358"/>
        <v>89.997416267323146</v>
      </c>
      <c r="AL499" s="27">
        <f t="shared" si="359"/>
        <v>-10.895227582257938</v>
      </c>
      <c r="AM499" s="26">
        <f t="shared" si="360"/>
        <v>-73.425697962605639</v>
      </c>
      <c r="AN499" s="26">
        <f t="shared" si="330"/>
        <v>-13.357993999901417</v>
      </c>
      <c r="AO499" s="26">
        <f t="shared" si="331"/>
        <v>-77.594290144588314</v>
      </c>
      <c r="AP499" s="26">
        <f t="shared" si="337"/>
        <v>-52.612468845594904</v>
      </c>
      <c r="AQ499" s="26">
        <f t="shared" si="338"/>
        <v>-151.02257177787061</v>
      </c>
      <c r="AR499" s="25">
        <f t="shared" si="332"/>
        <v>18.562359853877492</v>
      </c>
      <c r="AS499" s="25">
        <f t="shared" si="333"/>
        <v>-26.843517049310353</v>
      </c>
      <c r="AT499" s="56">
        <f t="shared" si="339"/>
        <v>-69.769784206371213</v>
      </c>
      <c r="AU499" s="57">
        <f t="shared" si="361"/>
        <v>-277.82267112620042</v>
      </c>
      <c r="AV499" s="26">
        <f t="shared" si="362"/>
        <v>3.4495866882214364E-4</v>
      </c>
      <c r="AW499" s="26">
        <f t="shared" si="363"/>
        <v>0.51063565229729524</v>
      </c>
      <c r="AX499" s="27">
        <f t="shared" si="364"/>
        <v>-3.4495866882196832E-4</v>
      </c>
      <c r="AY499" s="26">
        <f t="shared" si="365"/>
        <v>-0.51063565229729524</v>
      </c>
      <c r="AZ499" s="28">
        <f t="shared" si="366"/>
        <v>1.7531549129090607E-16</v>
      </c>
      <c r="BA499" s="29">
        <f t="shared" si="367"/>
        <v>0</v>
      </c>
      <c r="BB499" s="5">
        <f t="shared" si="340"/>
        <v>-102.57763214464326</v>
      </c>
      <c r="BC499" s="5">
        <f t="shared" si="341"/>
        <v>-437.02234291790865</v>
      </c>
      <c r="BD499" s="5">
        <f t="shared" si="368"/>
        <v>-257.02234291790865</v>
      </c>
      <c r="BE499" s="31"/>
      <c r="BF499" s="40">
        <f t="shared" si="369"/>
        <v>-103</v>
      </c>
      <c r="BG499" s="40">
        <f t="shared" si="370"/>
        <v>-437</v>
      </c>
      <c r="BH499" s="40">
        <f t="shared" si="371"/>
        <v>-257</v>
      </c>
      <c r="BL499" s="26">
        <f t="shared" si="334"/>
        <v>-7.7940971042007758</v>
      </c>
      <c r="BM499" s="26">
        <f t="shared" si="335"/>
        <v>-65.942249882646806</v>
      </c>
      <c r="BO499" s="238" t="str">
        <f t="shared" si="342"/>
        <v>8912509.38133869i</v>
      </c>
      <c r="BP499" s="238" t="str">
        <f t="shared" si="343"/>
        <v>-0.00319028775421905-0.056054464655837i</v>
      </c>
      <c r="BQ499" s="238">
        <f t="shared" si="344"/>
        <v>-25.013750834071278</v>
      </c>
      <c r="BR499" s="238">
        <f t="shared" si="345"/>
        <v>-93.257421909061392</v>
      </c>
    </row>
    <row r="500" spans="22:70" x14ac:dyDescent="0.3">
      <c r="V500" s="24">
        <v>5.9600000000000604</v>
      </c>
      <c r="W500" s="32">
        <f t="shared" si="346"/>
        <v>9120108.393560376</v>
      </c>
      <c r="X500" s="25">
        <f t="shared" si="336"/>
        <v>31.450501351730402</v>
      </c>
      <c r="Y500" s="26">
        <f t="shared" si="347"/>
        <v>-80.896767894804299</v>
      </c>
      <c r="Z500" s="26">
        <f t="shared" si="348"/>
        <v>-89.994832455344834</v>
      </c>
      <c r="AA500" s="26">
        <f t="shared" si="349"/>
        <v>28.278491628271905</v>
      </c>
      <c r="AB500" s="26">
        <f t="shared" si="350"/>
        <v>-87.790440491222256</v>
      </c>
      <c r="AC500" s="26">
        <f t="shared" si="351"/>
        <v>4.1318188948151597</v>
      </c>
      <c r="AD500" s="26">
        <f t="shared" si="352"/>
        <v>51.577601757765734</v>
      </c>
      <c r="AE500" s="26">
        <f t="shared" si="353"/>
        <v>-17.035956019986834</v>
      </c>
      <c r="AF500" s="26">
        <f t="shared" si="354"/>
        <v>-126.20767118880136</v>
      </c>
      <c r="AG500" s="26">
        <f t="shared" si="329"/>
        <v>64.037843837695164</v>
      </c>
      <c r="AH500" s="26">
        <f t="shared" si="355"/>
        <v>-179.514592195636</v>
      </c>
      <c r="AI500" s="26">
        <f t="shared" si="356"/>
        <v>-89.999999939411111</v>
      </c>
      <c r="AJ500" s="26">
        <f t="shared" si="357"/>
        <v>87.11750109410778</v>
      </c>
      <c r="AK500" s="26">
        <f t="shared" si="358"/>
        <v>89.997475080259107</v>
      </c>
      <c r="AL500" s="27">
        <f t="shared" si="359"/>
        <v>-11.079292947942331</v>
      </c>
      <c r="AM500" s="26">
        <f t="shared" si="360"/>
        <v>-73.782934458905416</v>
      </c>
      <c r="AN500" s="26">
        <f t="shared" si="330"/>
        <v>-13.548963320447998</v>
      </c>
      <c r="AO500" s="26">
        <f t="shared" si="331"/>
        <v>-77.868220869413094</v>
      </c>
      <c r="AP500" s="26">
        <f t="shared" si="337"/>
        <v>-52.987503532223386</v>
      </c>
      <c r="AQ500" s="26">
        <f t="shared" si="338"/>
        <v>-151.65368018747051</v>
      </c>
      <c r="AR500" s="25">
        <f t="shared" si="332"/>
        <v>18.562359853877492</v>
      </c>
      <c r="AS500" s="25">
        <f t="shared" si="333"/>
        <v>-26.843517049310353</v>
      </c>
      <c r="AT500" s="56">
        <f t="shared" si="339"/>
        <v>-70.023459552210227</v>
      </c>
      <c r="AU500" s="57">
        <f t="shared" si="361"/>
        <v>-277.86135137627184</v>
      </c>
      <c r="AV500" s="26">
        <f t="shared" si="362"/>
        <v>3.6121539395174342E-4</v>
      </c>
      <c r="AW500" s="26">
        <f t="shared" si="363"/>
        <v>0.52252923261133344</v>
      </c>
      <c r="AX500" s="27">
        <f t="shared" si="364"/>
        <v>-3.6121539395158882E-4</v>
      </c>
      <c r="AY500" s="26">
        <f t="shared" si="365"/>
        <v>-0.52252923261133344</v>
      </c>
      <c r="AZ500" s="28">
        <f t="shared" si="366"/>
        <v>1.5460722979643293E-16</v>
      </c>
      <c r="BA500" s="29">
        <f t="shared" si="367"/>
        <v>0</v>
      </c>
      <c r="BB500" s="5">
        <f t="shared" si="340"/>
        <v>-103.20069759837114</v>
      </c>
      <c r="BC500" s="5">
        <f t="shared" si="341"/>
        <v>-437.77191992175744</v>
      </c>
      <c r="BD500" s="5">
        <f t="shared" si="368"/>
        <v>-257.77191992175744</v>
      </c>
      <c r="BE500" s="31"/>
      <c r="BF500" s="40">
        <f t="shared" si="369"/>
        <v>-103</v>
      </c>
      <c r="BG500" s="40">
        <f t="shared" si="370"/>
        <v>-438</v>
      </c>
      <c r="BH500" s="40">
        <f t="shared" si="371"/>
        <v>-258</v>
      </c>
      <c r="BL500" s="26">
        <f t="shared" si="334"/>
        <v>-7.9614918263907972</v>
      </c>
      <c r="BM500" s="26">
        <f t="shared" si="335"/>
        <v>-66.429569129706167</v>
      </c>
      <c r="BO500" s="238" t="str">
        <f t="shared" si="342"/>
        <v>9120108.39356038i</v>
      </c>
      <c r="BP500" s="238" t="str">
        <f t="shared" si="343"/>
        <v>-0.00333063314152785-0.0547533468087972i</v>
      </c>
      <c r="BQ500" s="238">
        <f t="shared" si="344"/>
        <v>-25.215746219770114</v>
      </c>
      <c r="BR500" s="238">
        <f t="shared" si="345"/>
        <v>-93.480999415779451</v>
      </c>
    </row>
    <row r="501" spans="22:70" x14ac:dyDescent="0.3">
      <c r="V501" s="24">
        <v>5.9700000000000601</v>
      </c>
      <c r="W501" s="30">
        <f t="shared" si="346"/>
        <v>9332543.0079712179</v>
      </c>
      <c r="X501" s="25">
        <f t="shared" si="336"/>
        <v>31.450501351730402</v>
      </c>
      <c r="Y501" s="26">
        <f t="shared" si="347"/>
        <v>-81.09676789321432</v>
      </c>
      <c r="Z501" s="26">
        <f t="shared" si="348"/>
        <v>-89.994950083021408</v>
      </c>
      <c r="AA501" s="26">
        <f t="shared" si="349"/>
        <v>28.478201069670472</v>
      </c>
      <c r="AB501" s="26">
        <f t="shared" si="350"/>
        <v>-87.840688042065707</v>
      </c>
      <c r="AC501" s="26">
        <f t="shared" si="351"/>
        <v>4.2556656204011505</v>
      </c>
      <c r="AD501" s="26">
        <f t="shared" si="352"/>
        <v>52.218199327531444</v>
      </c>
      <c r="AE501" s="26">
        <f t="shared" si="353"/>
        <v>-16.912399851412296</v>
      </c>
      <c r="AF501" s="26">
        <f t="shared" si="354"/>
        <v>-125.61743879755568</v>
      </c>
      <c r="AG501" s="26">
        <f t="shared" si="329"/>
        <v>64.037843837695164</v>
      </c>
      <c r="AH501" s="26">
        <f t="shared" si="355"/>
        <v>-179.71459219563599</v>
      </c>
      <c r="AI501" s="26">
        <f t="shared" si="356"/>
        <v>-89.999999940790289</v>
      </c>
      <c r="AJ501" s="26">
        <f t="shared" si="357"/>
        <v>87.317501093728183</v>
      </c>
      <c r="AK501" s="26">
        <f t="shared" si="358"/>
        <v>89.997532554449208</v>
      </c>
      <c r="AL501" s="27">
        <f t="shared" si="359"/>
        <v>-11.264020717645716</v>
      </c>
      <c r="AM501" s="26">
        <f t="shared" si="360"/>
        <v>-74.133295700906572</v>
      </c>
      <c r="AN501" s="26">
        <f t="shared" si="330"/>
        <v>-13.740321523502722</v>
      </c>
      <c r="AO501" s="26">
        <f t="shared" si="331"/>
        <v>-78.136461340076352</v>
      </c>
      <c r="AP501" s="26">
        <f t="shared" si="337"/>
        <v>-53.363589505361077</v>
      </c>
      <c r="AQ501" s="26">
        <f t="shared" si="338"/>
        <v>-152.27222442732401</v>
      </c>
      <c r="AR501" s="25">
        <f t="shared" si="332"/>
        <v>18.562359853877492</v>
      </c>
      <c r="AS501" s="25">
        <f t="shared" si="333"/>
        <v>-26.843517049310353</v>
      </c>
      <c r="AT501" s="56">
        <f t="shared" si="339"/>
        <v>-70.27598935677338</v>
      </c>
      <c r="AU501" s="57">
        <f t="shared" si="361"/>
        <v>-277.88966322487965</v>
      </c>
      <c r="AV501" s="26">
        <f t="shared" si="362"/>
        <v>3.7823820971054871E-4</v>
      </c>
      <c r="AW501" s="26">
        <f t="shared" si="363"/>
        <v>0.53469980337292744</v>
      </c>
      <c r="AX501" s="27">
        <f t="shared" si="364"/>
        <v>-3.7823820971034938E-4</v>
      </c>
      <c r="AY501" s="26">
        <f t="shared" si="365"/>
        <v>-0.53469980337292744</v>
      </c>
      <c r="AZ501" s="28">
        <f t="shared" si="366"/>
        <v>1.9933056941145999E-16</v>
      </c>
      <c r="BA501" s="29">
        <f t="shared" si="367"/>
        <v>0</v>
      </c>
      <c r="BB501" s="5">
        <f t="shared" si="340"/>
        <v>-103.82400457622683</v>
      </c>
      <c r="BC501" s="5">
        <f t="shared" si="341"/>
        <v>-438.50529019357452</v>
      </c>
      <c r="BD501" s="5">
        <f t="shared" si="368"/>
        <v>-258.50529019357452</v>
      </c>
      <c r="BE501" s="41"/>
      <c r="BF501" s="40">
        <f t="shared" si="369"/>
        <v>-104</v>
      </c>
      <c r="BG501" s="40">
        <f t="shared" si="370"/>
        <v>-439</v>
      </c>
      <c r="BH501" s="40">
        <f t="shared" si="371"/>
        <v>-259</v>
      </c>
      <c r="BL501" s="26">
        <f t="shared" si="334"/>
        <v>-8.130123839767915</v>
      </c>
      <c r="BM501" s="26">
        <f t="shared" si="335"/>
        <v>-66.909315907266688</v>
      </c>
      <c r="BO501" s="238" t="str">
        <f t="shared" si="342"/>
        <v>9332543.00797122i</v>
      </c>
      <c r="BP501" s="238" t="str">
        <f t="shared" si="343"/>
        <v>-0.0034643498367996-0.053480585677025i</v>
      </c>
      <c r="BQ501" s="238">
        <f t="shared" si="344"/>
        <v>-25.417891379685535</v>
      </c>
      <c r="BR501" s="238">
        <f t="shared" si="345"/>
        <v>-93.706311061428195</v>
      </c>
    </row>
    <row r="502" spans="22:70" x14ac:dyDescent="0.3">
      <c r="V502" s="24">
        <v>5.9800000000000599</v>
      </c>
      <c r="W502" s="32">
        <f t="shared" si="346"/>
        <v>9549925.8602156974</v>
      </c>
      <c r="X502" s="25">
        <f t="shared" si="336"/>
        <v>31.450501351730402</v>
      </c>
      <c r="Y502" s="26">
        <f t="shared" si="347"/>
        <v>-81.296767891695907</v>
      </c>
      <c r="Z502" s="26">
        <f t="shared" si="348"/>
        <v>-89.995065033165204</v>
      </c>
      <c r="AA502" s="26">
        <f t="shared" si="349"/>
        <v>28.677923570212393</v>
      </c>
      <c r="AB502" s="26">
        <f t="shared" si="350"/>
        <v>-87.889795030226267</v>
      </c>
      <c r="AC502" s="26">
        <f t="shared" si="351"/>
        <v>4.3816716631439858</v>
      </c>
      <c r="AD502" s="26">
        <f t="shared" si="352"/>
        <v>52.855130559482916</v>
      </c>
      <c r="AE502" s="26">
        <f t="shared" si="353"/>
        <v>-16.786671306609126</v>
      </c>
      <c r="AF502" s="26">
        <f t="shared" si="354"/>
        <v>-125.02972950390856</v>
      </c>
      <c r="AG502" s="26">
        <f t="shared" si="329"/>
        <v>64.037843837695164</v>
      </c>
      <c r="AH502" s="26">
        <f t="shared" si="355"/>
        <v>-179.91459219563598</v>
      </c>
      <c r="AI502" s="26">
        <f t="shared" si="356"/>
        <v>-89.999999942138061</v>
      </c>
      <c r="AJ502" s="26">
        <f t="shared" si="357"/>
        <v>87.517501093365681</v>
      </c>
      <c r="AK502" s="26">
        <f t="shared" si="358"/>
        <v>89.99758872036702</v>
      </c>
      <c r="AL502" s="27">
        <f t="shared" si="359"/>
        <v>-11.449385544906631</v>
      </c>
      <c r="AM502" s="26">
        <f t="shared" si="360"/>
        <v>-74.476862606546135</v>
      </c>
      <c r="AN502" s="26">
        <f t="shared" si="330"/>
        <v>-13.932052588080788</v>
      </c>
      <c r="AO502" s="26">
        <f t="shared" si="331"/>
        <v>-78.399106724744627</v>
      </c>
      <c r="AP502" s="26">
        <f t="shared" si="337"/>
        <v>-53.740685397562551</v>
      </c>
      <c r="AQ502" s="26">
        <f t="shared" si="338"/>
        <v>-152.87838055306179</v>
      </c>
      <c r="AR502" s="25">
        <f t="shared" si="332"/>
        <v>18.562359853877492</v>
      </c>
      <c r="AS502" s="25">
        <f t="shared" si="333"/>
        <v>-26.843517049310353</v>
      </c>
      <c r="AT502" s="56">
        <f t="shared" si="339"/>
        <v>-70.52735670417168</v>
      </c>
      <c r="AU502" s="57">
        <f t="shared" si="361"/>
        <v>-277.90811005697037</v>
      </c>
      <c r="AV502" s="26">
        <f t="shared" si="362"/>
        <v>3.9606321454588138E-4</v>
      </c>
      <c r="AW502" s="26">
        <f t="shared" si="363"/>
        <v>0.54715381318410417</v>
      </c>
      <c r="AX502" s="27">
        <f t="shared" si="364"/>
        <v>-3.9606321454590957E-4</v>
      </c>
      <c r="AY502" s="26">
        <f t="shared" si="365"/>
        <v>-0.54715381318410417</v>
      </c>
      <c r="AZ502" s="28">
        <f t="shared" si="366"/>
        <v>-2.8189256484623115E-17</v>
      </c>
      <c r="BA502" s="29">
        <f t="shared" si="367"/>
        <v>0</v>
      </c>
      <c r="BB502" s="5">
        <f t="shared" si="340"/>
        <v>-104.44750199743528</v>
      </c>
      <c r="BC502" s="5">
        <f t="shared" si="341"/>
        <v>-439.22305210276909</v>
      </c>
      <c r="BD502" s="5">
        <f t="shared" si="368"/>
        <v>-259.22305210276909</v>
      </c>
      <c r="BE502" s="31"/>
      <c r="BF502" s="40">
        <f t="shared" si="369"/>
        <v>-104</v>
      </c>
      <c r="BG502" s="40">
        <f t="shared" si="370"/>
        <v>-439</v>
      </c>
      <c r="BH502" s="40">
        <f t="shared" si="371"/>
        <v>-259</v>
      </c>
      <c r="BL502" s="26">
        <f t="shared" si="334"/>
        <v>-8.2999546550970802</v>
      </c>
      <c r="BM502" s="26">
        <f t="shared" si="335"/>
        <v>-67.381475443518013</v>
      </c>
      <c r="BO502" s="238" t="str">
        <f t="shared" si="342"/>
        <v>9549925.8602157i</v>
      </c>
      <c r="BP502" s="238" t="str">
        <f t="shared" si="343"/>
        <v>-0.00359171695143332-0.0522355568516839i</v>
      </c>
      <c r="BQ502" s="238">
        <f t="shared" si="344"/>
        <v>-25.62019063816652</v>
      </c>
      <c r="BR502" s="238">
        <f t="shared" si="345"/>
        <v>-93.933466602280731</v>
      </c>
    </row>
    <row r="503" spans="22:70" x14ac:dyDescent="0.3">
      <c r="V503" s="24">
        <v>5.9900000000000597</v>
      </c>
      <c r="W503" s="32">
        <f t="shared" si="346"/>
        <v>9772372.2095594574</v>
      </c>
      <c r="X503" s="25">
        <f t="shared" si="336"/>
        <v>31.450501351730402</v>
      </c>
      <c r="Y503" s="26">
        <f t="shared" si="347"/>
        <v>-81.496767890245806</v>
      </c>
      <c r="Z503" s="26">
        <f t="shared" si="348"/>
        <v>-89.99517736672432</v>
      </c>
      <c r="AA503" s="26">
        <f t="shared" si="349"/>
        <v>28.877658543734089</v>
      </c>
      <c r="AB503" s="26">
        <f t="shared" si="350"/>
        <v>-87.937787204128753</v>
      </c>
      <c r="AC503" s="26">
        <f t="shared" si="351"/>
        <v>4.5098113231274901</v>
      </c>
      <c r="AD503" s="26">
        <f t="shared" si="352"/>
        <v>53.488103506831138</v>
      </c>
      <c r="AE503" s="26">
        <f t="shared" si="353"/>
        <v>-16.658796671653825</v>
      </c>
      <c r="AF503" s="26">
        <f t="shared" si="354"/>
        <v>-124.44486106402194</v>
      </c>
      <c r="AG503" s="26">
        <f t="shared" si="329"/>
        <v>64.037843837695164</v>
      </c>
      <c r="AH503" s="26">
        <f t="shared" si="355"/>
        <v>-180.11459219563594</v>
      </c>
      <c r="AI503" s="26">
        <f t="shared" si="356"/>
        <v>-89.999999943455151</v>
      </c>
      <c r="AJ503" s="26">
        <f t="shared" si="357"/>
        <v>87.717501093019465</v>
      </c>
      <c r="AK503" s="26">
        <f t="shared" si="358"/>
        <v>89.997643607792455</v>
      </c>
      <c r="AL503" s="27">
        <f t="shared" si="359"/>
        <v>-11.63536287335441</v>
      </c>
      <c r="AM503" s="26">
        <f t="shared" si="360"/>
        <v>-74.813718472847981</v>
      </c>
      <c r="AN503" s="26">
        <f t="shared" si="330"/>
        <v>-14.124141091816336</v>
      </c>
      <c r="AO503" s="26">
        <f t="shared" si="331"/>
        <v>-78.656252108382191</v>
      </c>
      <c r="AP503" s="26">
        <f t="shared" si="337"/>
        <v>-54.118751230092052</v>
      </c>
      <c r="AQ503" s="26">
        <f t="shared" si="338"/>
        <v>-153.47232691689288</v>
      </c>
      <c r="AR503" s="25">
        <f t="shared" si="332"/>
        <v>18.562359853877492</v>
      </c>
      <c r="AS503" s="25">
        <f t="shared" si="333"/>
        <v>-26.843517049310353</v>
      </c>
      <c r="AT503" s="56">
        <f t="shared" si="339"/>
        <v>-70.777547901745876</v>
      </c>
      <c r="AU503" s="57">
        <f t="shared" si="361"/>
        <v>-277.91718798091483</v>
      </c>
      <c r="AV503" s="26">
        <f t="shared" si="362"/>
        <v>4.1472820756476995E-4</v>
      </c>
      <c r="AW503" s="26">
        <f t="shared" si="363"/>
        <v>0.55989786061570446</v>
      </c>
      <c r="AX503" s="27">
        <f t="shared" si="364"/>
        <v>-4.1472820756507987E-4</v>
      </c>
      <c r="AY503" s="26">
        <f t="shared" si="365"/>
        <v>-0.55989786061570446</v>
      </c>
      <c r="AZ503" s="28">
        <f t="shared" si="366"/>
        <v>-3.0991919100498144E-16</v>
      </c>
      <c r="BA503" s="29">
        <f t="shared" si="367"/>
        <v>0</v>
      </c>
      <c r="BB503" s="5">
        <f t="shared" si="340"/>
        <v>-105.07114286407457</v>
      </c>
      <c r="BC503" s="5">
        <f t="shared" si="341"/>
        <v>-439.92580571180224</v>
      </c>
      <c r="BD503" s="5">
        <f t="shared" si="368"/>
        <v>-259.92580571180224</v>
      </c>
      <c r="BE503" s="31"/>
      <c r="BF503" s="40">
        <f t="shared" si="369"/>
        <v>-105</v>
      </c>
      <c r="BG503" s="40">
        <f t="shared" si="370"/>
        <v>-440</v>
      </c>
      <c r="BH503" s="40">
        <f t="shared" si="371"/>
        <v>-260</v>
      </c>
      <c r="BL503" s="26">
        <f t="shared" si="334"/>
        <v>-8.4709463393225999</v>
      </c>
      <c r="BM503" s="26">
        <f t="shared" si="335"/>
        <v>-67.846041509506946</v>
      </c>
      <c r="BO503" s="238" t="str">
        <f t="shared" si="342"/>
        <v>9772372.20955946i</v>
      </c>
      <c r="BP503" s="238" t="str">
        <f t="shared" si="343"/>
        <v>-0.00371300064995536-0.0510176476839121i</v>
      </c>
      <c r="BQ503" s="238">
        <f t="shared" si="344"/>
        <v>-25.82264862300611</v>
      </c>
      <c r="BR503" s="238">
        <f t="shared" si="345"/>
        <v>-94.162576221380476</v>
      </c>
    </row>
    <row r="504" spans="22:70" x14ac:dyDescent="0.3">
      <c r="V504" s="24">
        <v>6.0000000000000604</v>
      </c>
      <c r="W504" s="30">
        <f t="shared" si="346"/>
        <v>10000000.000001399</v>
      </c>
      <c r="X504" s="25">
        <f t="shared" si="336"/>
        <v>31.450501351730402</v>
      </c>
      <c r="Y504" s="26">
        <f t="shared" si="347"/>
        <v>-81.696767888861004</v>
      </c>
      <c r="Z504" s="26">
        <f t="shared" si="348"/>
        <v>-89.995287143259475</v>
      </c>
      <c r="AA504" s="26">
        <f t="shared" si="349"/>
        <v>29.077405430313693</v>
      </c>
      <c r="AB504" s="26">
        <f t="shared" si="350"/>
        <v>-87.984689740331007</v>
      </c>
      <c r="AC504" s="26">
        <f t="shared" si="351"/>
        <v>4.640057136287135</v>
      </c>
      <c r="AD504" s="26">
        <f t="shared" si="352"/>
        <v>54.116835785738083</v>
      </c>
      <c r="AE504" s="26">
        <f t="shared" si="353"/>
        <v>-16.528803970529772</v>
      </c>
      <c r="AF504" s="26">
        <f t="shared" si="354"/>
        <v>-123.86314109785241</v>
      </c>
      <c r="AG504" s="26">
        <f t="shared" si="329"/>
        <v>64.037843837695164</v>
      </c>
      <c r="AH504" s="26">
        <f t="shared" si="355"/>
        <v>-180.31459219563598</v>
      </c>
      <c r="AI504" s="26">
        <f t="shared" si="356"/>
        <v>-89.999999944742271</v>
      </c>
      <c r="AJ504" s="26">
        <f t="shared" si="357"/>
        <v>87.917501092688866</v>
      </c>
      <c r="AK504" s="26">
        <f t="shared" si="358"/>
        <v>89.997697245827553</v>
      </c>
      <c r="AL504" s="27">
        <f t="shared" si="359"/>
        <v>-11.82192892704535</v>
      </c>
      <c r="AM504" s="26">
        <f t="shared" si="360"/>
        <v>-75.143948719090176</v>
      </c>
      <c r="AN504" s="26">
        <f t="shared" si="330"/>
        <v>-14.316572193824671</v>
      </c>
      <c r="AO504" s="26">
        <f t="shared" si="331"/>
        <v>-78.907992376951384</v>
      </c>
      <c r="AP504" s="26">
        <f t="shared" si="337"/>
        <v>-54.49774838612197</v>
      </c>
      <c r="AQ504" s="26">
        <f t="shared" si="338"/>
        <v>-154.05424379495628</v>
      </c>
      <c r="AR504" s="25">
        <f t="shared" si="332"/>
        <v>18.562359853877492</v>
      </c>
      <c r="AS504" s="25">
        <f t="shared" si="333"/>
        <v>-26.843517049310353</v>
      </c>
      <c r="AT504" s="56">
        <f t="shared" si="339"/>
        <v>-71.026552356651734</v>
      </c>
      <c r="AU504" s="57">
        <f t="shared" si="361"/>
        <v>-277.91738489280868</v>
      </c>
      <c r="AV504" s="26">
        <f t="shared" si="362"/>
        <v>4.3427276862583245E-4</v>
      </c>
      <c r="AW504" s="26">
        <f t="shared" si="363"/>
        <v>0.57293869768356598</v>
      </c>
      <c r="AX504" s="27">
        <f t="shared" si="364"/>
        <v>-4.342727686253966E-4</v>
      </c>
      <c r="AY504" s="26">
        <f t="shared" si="365"/>
        <v>-0.57293869768356598</v>
      </c>
      <c r="AZ504" s="28">
        <f t="shared" si="366"/>
        <v>4.3584927333917278E-16</v>
      </c>
      <c r="BA504" s="29">
        <f t="shared" si="367"/>
        <v>0</v>
      </c>
      <c r="BB504" s="5">
        <f t="shared" si="340"/>
        <v>-105.69488418870134</v>
      </c>
      <c r="BC504" s="5">
        <f t="shared" si="341"/>
        <v>-440.61415146272196</v>
      </c>
      <c r="BD504" s="5">
        <f t="shared" si="368"/>
        <v>-260.61415146272196</v>
      </c>
      <c r="BE504" s="41"/>
      <c r="BF504" s="40">
        <f t="shared" si="369"/>
        <v>-106</v>
      </c>
      <c r="BG504" s="40">
        <f t="shared" si="370"/>
        <v>-441</v>
      </c>
      <c r="BH504" s="40">
        <f t="shared" si="371"/>
        <v>-261</v>
      </c>
      <c r="BL504" s="26">
        <f t="shared" si="334"/>
        <v>-8.643061558804451</v>
      </c>
      <c r="BM504" s="26">
        <f t="shared" si="335"/>
        <v>-68.303016028462707</v>
      </c>
      <c r="BO504" s="238" t="str">
        <f t="shared" si="342"/>
        <v>10000000.0000014i</v>
      </c>
      <c r="BP504" s="238" t="str">
        <f t="shared" si="343"/>
        <v>-0.0038284546807671-0.0498262571794257i</v>
      </c>
      <c r="BQ504" s="238">
        <f t="shared" si="344"/>
        <v>-26.025270273245162</v>
      </c>
      <c r="BR504" s="238">
        <f t="shared" si="345"/>
        <v>-94.393750541450572</v>
      </c>
    </row>
    <row r="505" spans="22:70" x14ac:dyDescent="0.3">
      <c r="V505" s="24">
        <v>6.0100000000000602</v>
      </c>
      <c r="W505" s="32">
        <f t="shared" si="346"/>
        <v>10232929.922808971</v>
      </c>
      <c r="X505" s="25">
        <f t="shared" si="336"/>
        <v>31.450501351730402</v>
      </c>
      <c r="Y505" s="26">
        <f t="shared" si="347"/>
        <v>-81.896767887538516</v>
      </c>
      <c r="Z505" s="26">
        <f t="shared" si="348"/>
        <v>-89.995394420975671</v>
      </c>
      <c r="AA505" s="26">
        <f t="shared" si="349"/>
        <v>29.277163695102132</v>
      </c>
      <c r="AB505" s="26">
        <f t="shared" si="350"/>
        <v>-88.030527255595345</v>
      </c>
      <c r="AC505" s="26">
        <f t="shared" si="351"/>
        <v>4.7723799769488355</v>
      </c>
      <c r="AD505" s="26">
        <f t="shared" si="352"/>
        <v>54.74105509689953</v>
      </c>
      <c r="AE505" s="26">
        <f t="shared" si="353"/>
        <v>-16.396722863757148</v>
      </c>
      <c r="AF505" s="26">
        <f t="shared" si="354"/>
        <v>-123.28486657967149</v>
      </c>
      <c r="AG505" s="26">
        <f t="shared" si="329"/>
        <v>64.037843837695164</v>
      </c>
      <c r="AH505" s="26">
        <f t="shared" si="355"/>
        <v>-180.51459219563597</v>
      </c>
      <c r="AI505" s="26">
        <f t="shared" si="356"/>
        <v>-89.999999946000102</v>
      </c>
      <c r="AJ505" s="26">
        <f t="shared" si="357"/>
        <v>88.117501092373118</v>
      </c>
      <c r="AK505" s="26">
        <f t="shared" si="358"/>
        <v>89.997749662911929</v>
      </c>
      <c r="AL505" s="27">
        <f t="shared" si="359"/>
        <v>-12.009060699517857</v>
      </c>
      <c r="AM505" s="26">
        <f t="shared" si="360"/>
        <v>-75.467640642161911</v>
      </c>
      <c r="AN505" s="26">
        <f t="shared" si="330"/>
        <v>-14.509331617589471</v>
      </c>
      <c r="AO505" s="26">
        <f t="shared" si="331"/>
        <v>-79.15442210999521</v>
      </c>
      <c r="AP505" s="26">
        <f t="shared" si="337"/>
        <v>-54.877639582675016</v>
      </c>
      <c r="AQ505" s="26">
        <f t="shared" si="338"/>
        <v>-154.62431303524528</v>
      </c>
      <c r="AR505" s="25">
        <f t="shared" si="332"/>
        <v>18.562359853877492</v>
      </c>
      <c r="AS505" s="25">
        <f t="shared" si="333"/>
        <v>-26.843517049310353</v>
      </c>
      <c r="AT505" s="56">
        <f t="shared" si="339"/>
        <v>-71.274362446432164</v>
      </c>
      <c r="AU505" s="57">
        <f t="shared" si="361"/>
        <v>-277.90917961491675</v>
      </c>
      <c r="AV505" s="26">
        <f t="shared" si="362"/>
        <v>4.547383422019457E-4</v>
      </c>
      <c r="AW505" s="26">
        <f t="shared" si="363"/>
        <v>0.58628323340444199</v>
      </c>
      <c r="AX505" s="27">
        <f t="shared" si="364"/>
        <v>-4.5473834220177158E-4</v>
      </c>
      <c r="AY505" s="26">
        <f t="shared" si="365"/>
        <v>-0.58628323340444199</v>
      </c>
      <c r="AZ505" s="28">
        <f t="shared" si="366"/>
        <v>1.7412286890117201E-16</v>
      </c>
      <c r="BA505" s="29">
        <f t="shared" si="367"/>
        <v>0</v>
      </c>
      <c r="BB505" s="5">
        <f t="shared" si="340"/>
        <v>-106.31868691185949</v>
      </c>
      <c r="BC505" s="5">
        <f t="shared" si="341"/>
        <v>-441.28868893291065</v>
      </c>
      <c r="BD505" s="5">
        <f t="shared" si="368"/>
        <v>-261.28868893291065</v>
      </c>
      <c r="BE505" s="31"/>
      <c r="BF505" s="40">
        <f t="shared" si="369"/>
        <v>-106</v>
      </c>
      <c r="BG505" s="40">
        <f t="shared" si="370"/>
        <v>-441</v>
      </c>
      <c r="BH505" s="40">
        <f t="shared" si="371"/>
        <v>-261</v>
      </c>
      <c r="BL505" s="26">
        <f t="shared" si="334"/>
        <v>-8.8162636179915168</v>
      </c>
      <c r="BM505" s="26">
        <f t="shared" si="335"/>
        <v>-68.752408682410831</v>
      </c>
      <c r="BO505" s="238" t="str">
        <f t="shared" si="342"/>
        <v>10232929.922809i</v>
      </c>
      <c r="BP505" s="238" t="str">
        <f t="shared" si="343"/>
        <v>-0.00393832088455538-0.0486607958866543i</v>
      </c>
      <c r="BQ505" s="238">
        <f t="shared" si="344"/>
        <v>-26.228060847435817</v>
      </c>
      <c r="BR505" s="238">
        <f t="shared" si="345"/>
        <v>-94.627100635583048</v>
      </c>
    </row>
    <row r="506" spans="22:70" x14ac:dyDescent="0.3">
      <c r="V506" s="24">
        <v>6.02000000000006</v>
      </c>
      <c r="W506" s="32">
        <f t="shared" si="346"/>
        <v>10471285.480510458</v>
      </c>
      <c r="X506" s="25">
        <f t="shared" si="336"/>
        <v>31.450501351730402</v>
      </c>
      <c r="Y506" s="26">
        <f t="shared" si="347"/>
        <v>-82.096767886275558</v>
      </c>
      <c r="Z506" s="26">
        <f t="shared" si="348"/>
        <v>-89.995499256752922</v>
      </c>
      <c r="AA506" s="26">
        <f t="shared" si="349"/>
        <v>29.476932827206031</v>
      </c>
      <c r="AB506" s="26">
        <f t="shared" si="350"/>
        <v>-88.07532381874779</v>
      </c>
      <c r="AC506" s="26">
        <f t="shared" si="351"/>
        <v>4.9067491642995096</v>
      </c>
      <c r="AD506" s="26">
        <f t="shared" si="352"/>
        <v>55.360499691787751</v>
      </c>
      <c r="AE506" s="26">
        <f t="shared" si="353"/>
        <v>-16.262584543039615</v>
      </c>
      <c r="AF506" s="26">
        <f t="shared" si="354"/>
        <v>-122.71032338371295</v>
      </c>
      <c r="AG506" s="26">
        <f t="shared" si="329"/>
        <v>64.037843837695164</v>
      </c>
      <c r="AH506" s="26">
        <f t="shared" si="355"/>
        <v>-180.71459219563596</v>
      </c>
      <c r="AI506" s="26">
        <f t="shared" si="356"/>
        <v>-89.999999947229284</v>
      </c>
      <c r="AJ506" s="26">
        <f t="shared" si="357"/>
        <v>88.317501092071623</v>
      </c>
      <c r="AK506" s="26">
        <f t="shared" si="358"/>
        <v>89.99780088683778</v>
      </c>
      <c r="AL506" s="27">
        <f t="shared" si="359"/>
        <v>-12.196735941714621</v>
      </c>
      <c r="AM506" s="26">
        <f t="shared" si="360"/>
        <v>-75.78488318400737</v>
      </c>
      <c r="AN506" s="26">
        <f t="shared" si="330"/>
        <v>-14.702405633926398</v>
      </c>
      <c r="AO506" s="26">
        <f t="shared" si="331"/>
        <v>-79.395635481228823</v>
      </c>
      <c r="AP506" s="26">
        <f t="shared" si="337"/>
        <v>-55.25838884151019</v>
      </c>
      <c r="AQ506" s="26">
        <f t="shared" si="338"/>
        <v>-155.1827177256277</v>
      </c>
      <c r="AR506" s="25">
        <f t="shared" si="332"/>
        <v>18.562359853877492</v>
      </c>
      <c r="AS506" s="25">
        <f t="shared" si="333"/>
        <v>-26.843517049310353</v>
      </c>
      <c r="AT506" s="56">
        <f t="shared" si="339"/>
        <v>-71.520973384549805</v>
      </c>
      <c r="AU506" s="57">
        <f t="shared" si="361"/>
        <v>-277.89304110934063</v>
      </c>
      <c r="AV506" s="26">
        <f t="shared" si="362"/>
        <v>4.7616832517903389E-4</v>
      </c>
      <c r="AW506" s="26">
        <f t="shared" si="363"/>
        <v>0.59993853743346204</v>
      </c>
      <c r="AX506" s="27">
        <f t="shared" si="364"/>
        <v>-4.7616832517918188E-4</v>
      </c>
      <c r="AY506" s="26">
        <f t="shared" si="365"/>
        <v>-0.59993853743346204</v>
      </c>
      <c r="AZ506" s="28">
        <f t="shared" si="366"/>
        <v>-1.4799359654427136E-16</v>
      </c>
      <c r="BA506" s="29">
        <f t="shared" si="367"/>
        <v>0</v>
      </c>
      <c r="BB506" s="5">
        <f t="shared" si="340"/>
        <v>-106.94251581059811</v>
      </c>
      <c r="BC506" s="5">
        <f t="shared" si="341"/>
        <v>-441.95001566299527</v>
      </c>
      <c r="BD506" s="5">
        <f t="shared" si="368"/>
        <v>-261.95001566299527</v>
      </c>
      <c r="BE506" s="31"/>
      <c r="BF506" s="40">
        <f t="shared" si="369"/>
        <v>-107</v>
      </c>
      <c r="BG506" s="40">
        <f t="shared" si="370"/>
        <v>-442</v>
      </c>
      <c r="BH506" s="40">
        <f t="shared" si="371"/>
        <v>-262</v>
      </c>
      <c r="BL506" s="26">
        <f t="shared" si="334"/>
        <v>-8.9905164936831881</v>
      </c>
      <c r="BM506" s="26">
        <f t="shared" si="335"/>
        <v>-69.19423651812086</v>
      </c>
      <c r="BO506" s="238" t="str">
        <f t="shared" si="342"/>
        <v>10471285.4805105i</v>
      </c>
      <c r="BP506" s="238" t="str">
        <f t="shared" si="343"/>
        <v>-0.00404282968119275-0.0475206857792523i</v>
      </c>
      <c r="BQ506" s="238">
        <f t="shared" si="344"/>
        <v>-26.431025932365113</v>
      </c>
      <c r="BR506" s="238">
        <f t="shared" si="345"/>
        <v>-94.862738035533781</v>
      </c>
    </row>
    <row r="507" spans="22:70" x14ac:dyDescent="0.3">
      <c r="V507" s="24">
        <v>6.0300000000000598</v>
      </c>
      <c r="W507" s="30">
        <f t="shared" si="346"/>
        <v>10715193.052377559</v>
      </c>
      <c r="X507" s="25">
        <f t="shared" si="336"/>
        <v>31.450501351730402</v>
      </c>
      <c r="Y507" s="26">
        <f t="shared" si="347"/>
        <v>-82.296767885069428</v>
      </c>
      <c r="Z507" s="26">
        <f t="shared" si="348"/>
        <v>-89.995601706176586</v>
      </c>
      <c r="AA507" s="26">
        <f t="shared" si="349"/>
        <v>29.676712338619655</v>
      </c>
      <c r="AB507" s="26">
        <f t="shared" si="350"/>
        <v>-88.11910296232594</v>
      </c>
      <c r="AC507" s="26">
        <f t="shared" si="351"/>
        <v>5.0431325720126825</v>
      </c>
      <c r="AD507" s="26">
        <f t="shared" si="352"/>
        <v>55.974918782524242</v>
      </c>
      <c r="AE507" s="26">
        <f t="shared" si="353"/>
        <v>-16.126421622706687</v>
      </c>
      <c r="AF507" s="26">
        <f t="shared" si="354"/>
        <v>-122.13978588597828</v>
      </c>
      <c r="AG507" s="26">
        <f t="shared" si="329"/>
        <v>64.037843837695164</v>
      </c>
      <c r="AH507" s="26">
        <f t="shared" si="355"/>
        <v>-180.91459219563598</v>
      </c>
      <c r="AI507" s="26">
        <f t="shared" si="356"/>
        <v>-89.999999948430485</v>
      </c>
      <c r="AJ507" s="26">
        <f t="shared" si="357"/>
        <v>88.517501091783657</v>
      </c>
      <c r="AK507" s="26">
        <f t="shared" si="358"/>
        <v>89.997850944764735</v>
      </c>
      <c r="AL507" s="27">
        <f t="shared" si="359"/>
        <v>-12.384933148910754</v>
      </c>
      <c r="AM507" s="26">
        <f t="shared" si="360"/>
        <v>-76.095766711000834</v>
      </c>
      <c r="AN507" s="26">
        <f t="shared" si="330"/>
        <v>-14.89578104406802</v>
      </c>
      <c r="AO507" s="26">
        <f t="shared" si="331"/>
        <v>-79.631726166767223</v>
      </c>
      <c r="AP507" s="26">
        <f t="shared" si="337"/>
        <v>-55.639961459135932</v>
      </c>
      <c r="AQ507" s="26">
        <f t="shared" si="338"/>
        <v>-155.72964188143379</v>
      </c>
      <c r="AR507" s="25">
        <f t="shared" si="332"/>
        <v>18.562359853877492</v>
      </c>
      <c r="AS507" s="25">
        <f t="shared" si="333"/>
        <v>-26.843517049310353</v>
      </c>
      <c r="AT507" s="56">
        <f t="shared" si="339"/>
        <v>-71.766383081842619</v>
      </c>
      <c r="AU507" s="57">
        <f t="shared" si="361"/>
        <v>-277.86942776741205</v>
      </c>
      <c r="AV507" s="26">
        <f t="shared" si="362"/>
        <v>4.9860815880254348E-4</v>
      </c>
      <c r="AW507" s="26">
        <f t="shared" si="363"/>
        <v>0.61391184378490737</v>
      </c>
      <c r="AX507" s="27">
        <f t="shared" si="364"/>
        <v>-4.9860815880245913E-4</v>
      </c>
      <c r="AY507" s="26">
        <f t="shared" si="365"/>
        <v>-0.61391184378490737</v>
      </c>
      <c r="AZ507" s="28">
        <f t="shared" si="366"/>
        <v>8.4350929019372245E-17</v>
      </c>
      <c r="BA507" s="29">
        <f t="shared" si="367"/>
        <v>0</v>
      </c>
      <c r="BB507" s="5">
        <f t="shared" si="340"/>
        <v>-107.56633939912825</v>
      </c>
      <c r="BC507" s="5">
        <f t="shared" si="341"/>
        <v>-442.59872605911153</v>
      </c>
      <c r="BD507" s="5">
        <f t="shared" si="368"/>
        <v>-262.59872605911153</v>
      </c>
      <c r="BE507" s="41"/>
      <c r="BF507" s="40">
        <f t="shared" si="369"/>
        <v>-108</v>
      </c>
      <c r="BG507" s="40">
        <f t="shared" si="370"/>
        <v>-443</v>
      </c>
      <c r="BH507" s="40">
        <f t="shared" si="371"/>
        <v>-263</v>
      </c>
      <c r="BL507" s="26">
        <f t="shared" si="334"/>
        <v>-9.1657848650458558</v>
      </c>
      <c r="BM507" s="26">
        <f t="shared" si="335"/>
        <v>-69.628523554262017</v>
      </c>
      <c r="BO507" s="238" t="str">
        <f t="shared" si="342"/>
        <v>10715193.0523776i</v>
      </c>
      <c r="BP507" s="238" t="str">
        <f t="shared" si="343"/>
        <v>-0.0041422005359352-0.0464053601337676i</v>
      </c>
      <c r="BQ507" s="238">
        <f t="shared" si="344"/>
        <v>-26.634171452239784</v>
      </c>
      <c r="BR507" s="238">
        <f t="shared" si="345"/>
        <v>-95.100774737437433</v>
      </c>
    </row>
    <row r="508" spans="22:70" x14ac:dyDescent="0.3">
      <c r="V508" s="24">
        <v>6.0400000000000604</v>
      </c>
      <c r="W508" s="32">
        <f t="shared" si="346"/>
        <v>10964781.961433399</v>
      </c>
      <c r="X508" s="25">
        <f t="shared" si="336"/>
        <v>31.450501351730402</v>
      </c>
      <c r="Y508" s="26">
        <f t="shared" si="347"/>
        <v>-82.496767883917613</v>
      </c>
      <c r="Z508" s="26">
        <f t="shared" si="348"/>
        <v>-89.995701823566677</v>
      </c>
      <c r="AA508" s="26">
        <f t="shared" si="349"/>
        <v>29.876501763204185</v>
      </c>
      <c r="AB508" s="26">
        <f t="shared" si="350"/>
        <v>-88.161887694016414</v>
      </c>
      <c r="AC508" s="26">
        <f t="shared" si="351"/>
        <v>5.1814967402572361</v>
      </c>
      <c r="AD508" s="26">
        <f t="shared" si="352"/>
        <v>56.584072894874033</v>
      </c>
      <c r="AE508" s="26">
        <f t="shared" si="353"/>
        <v>-15.988268028725789</v>
      </c>
      <c r="AF508" s="26">
        <f t="shared" si="354"/>
        <v>-121.57351662270906</v>
      </c>
      <c r="AG508" s="26">
        <f t="shared" si="329"/>
        <v>64.037843837695164</v>
      </c>
      <c r="AH508" s="26">
        <f t="shared" si="355"/>
        <v>-181.11459219563599</v>
      </c>
      <c r="AI508" s="26">
        <f t="shared" si="356"/>
        <v>-89.999999949604359</v>
      </c>
      <c r="AJ508" s="26">
        <f t="shared" si="357"/>
        <v>88.71750109150868</v>
      </c>
      <c r="AK508" s="26">
        <f t="shared" si="358"/>
        <v>89.997899863234167</v>
      </c>
      <c r="AL508" s="27">
        <f t="shared" si="359"/>
        <v>-12.573631546778884</v>
      </c>
      <c r="AM508" s="26">
        <f t="shared" si="360"/>
        <v>-76.400382805053908</v>
      </c>
      <c r="AN508" s="26">
        <f t="shared" si="330"/>
        <v>-15.089445162910959</v>
      </c>
      <c r="AO508" s="26">
        <f t="shared" si="331"/>
        <v>-79.862787260623563</v>
      </c>
      <c r="AP508" s="26">
        <f t="shared" si="337"/>
        <v>-56.022323976121996</v>
      </c>
      <c r="AQ508" s="26">
        <f t="shared" si="338"/>
        <v>-156.26527015204766</v>
      </c>
      <c r="AR508" s="25">
        <f t="shared" si="332"/>
        <v>18.562359853877492</v>
      </c>
      <c r="AS508" s="25">
        <f t="shared" si="333"/>
        <v>-26.843517049310353</v>
      </c>
      <c r="AT508" s="56">
        <f t="shared" si="339"/>
        <v>-72.01059200484778</v>
      </c>
      <c r="AU508" s="57">
        <f t="shared" si="361"/>
        <v>-277.83878677475673</v>
      </c>
      <c r="AV508" s="26">
        <f t="shared" si="362"/>
        <v>5.221054249329723E-4</v>
      </c>
      <c r="AW508" s="26">
        <f t="shared" si="363"/>
        <v>0.62821055463816355</v>
      </c>
      <c r="AX508" s="27">
        <f t="shared" si="364"/>
        <v>-5.2210542493328683E-4</v>
      </c>
      <c r="AY508" s="26">
        <f t="shared" si="365"/>
        <v>-0.62821055463816355</v>
      </c>
      <c r="AZ508" s="28">
        <f t="shared" si="366"/>
        <v>-3.1452705023804484E-16</v>
      </c>
      <c r="BA508" s="29">
        <f t="shared" si="367"/>
        <v>0</v>
      </c>
      <c r="BB508" s="5">
        <f t="shared" si="340"/>
        <v>-108.19012982274315</v>
      </c>
      <c r="BC508" s="5">
        <f t="shared" si="341"/>
        <v>-443.23541037098238</v>
      </c>
      <c r="BD508" s="5">
        <f t="shared" si="368"/>
        <v>-263.23541037098238</v>
      </c>
      <c r="BE508" s="31"/>
      <c r="BF508" s="40">
        <f t="shared" si="369"/>
        <v>-108</v>
      </c>
      <c r="BG508" s="40">
        <f t="shared" si="370"/>
        <v>-443</v>
      </c>
      <c r="BH508" s="40">
        <f t="shared" si="371"/>
        <v>-263</v>
      </c>
      <c r="BL508" s="26">
        <f t="shared" si="334"/>
        <v>-9.342034139564392</v>
      </c>
      <c r="BM508" s="26">
        <f t="shared" si="335"/>
        <v>-70.055300391475654</v>
      </c>
      <c r="BO508" s="238" t="str">
        <f t="shared" si="342"/>
        <v>10964781.9614334i</v>
      </c>
      <c r="BP508" s="238" t="str">
        <f t="shared" si="343"/>
        <v>-0.00423664240571093-0.0453142634032068i</v>
      </c>
      <c r="BQ508" s="238">
        <f t="shared" si="344"/>
        <v>-26.837503678330972</v>
      </c>
      <c r="BR508" s="238">
        <f t="shared" si="345"/>
        <v>-95.341323204749969</v>
      </c>
    </row>
    <row r="509" spans="22:70" x14ac:dyDescent="0.3">
      <c r="V509" s="24">
        <v>6.0500000000000602</v>
      </c>
      <c r="W509" s="32">
        <f t="shared" si="346"/>
        <v>11220184.543021198</v>
      </c>
      <c r="X509" s="25">
        <f t="shared" si="336"/>
        <v>31.450501351730402</v>
      </c>
      <c r="Y509" s="26">
        <f t="shared" si="347"/>
        <v>-82.696767882817582</v>
      </c>
      <c r="Z509" s="26">
        <f t="shared" si="348"/>
        <v>-89.995799662006775</v>
      </c>
      <c r="AA509" s="26">
        <f t="shared" si="349"/>
        <v>30.076300655711961</v>
      </c>
      <c r="AB509" s="26">
        <f t="shared" si="350"/>
        <v>-88.203700507882758</v>
      </c>
      <c r="AC509" s="26">
        <f t="shared" si="351"/>
        <v>5.3218069893296072</v>
      </c>
      <c r="AD509" s="26">
        <f t="shared" si="352"/>
        <v>57.187734164350857</v>
      </c>
      <c r="AE509" s="26">
        <f t="shared" si="353"/>
        <v>-15.848158886045612</v>
      </c>
      <c r="AF509" s="26">
        <f t="shared" si="354"/>
        <v>-121.01176600553866</v>
      </c>
      <c r="AG509" s="26">
        <f t="shared" si="329"/>
        <v>64.037843837695164</v>
      </c>
      <c r="AH509" s="26">
        <f t="shared" si="355"/>
        <v>-181.31459219563595</v>
      </c>
      <c r="AI509" s="26">
        <f t="shared" si="356"/>
        <v>-89.999999950751501</v>
      </c>
      <c r="AJ509" s="26">
        <f t="shared" si="357"/>
        <v>88.917501091246038</v>
      </c>
      <c r="AK509" s="26">
        <f t="shared" si="358"/>
        <v>89.997947668183286</v>
      </c>
      <c r="AL509" s="27">
        <f t="shared" si="359"/>
        <v>-12.76281107671357</v>
      </c>
      <c r="AM509" s="26">
        <f t="shared" si="360"/>
        <v>-76.698824066216673</v>
      </c>
      <c r="AN509" s="26">
        <f t="shared" si="330"/>
        <v>-15.283385802460991</v>
      </c>
      <c r="AO509" s="26">
        <f t="shared" si="331"/>
        <v>-80.088911197116744</v>
      </c>
      <c r="AP509" s="26">
        <f t="shared" si="337"/>
        <v>-56.405444145869311</v>
      </c>
      <c r="AQ509" s="26">
        <f t="shared" si="338"/>
        <v>-156.78978754590162</v>
      </c>
      <c r="AR509" s="25">
        <f t="shared" si="332"/>
        <v>18.562359853877492</v>
      </c>
      <c r="AS509" s="25">
        <f t="shared" si="333"/>
        <v>-26.843517049310353</v>
      </c>
      <c r="AT509" s="56">
        <f t="shared" si="339"/>
        <v>-72.253603031914921</v>
      </c>
      <c r="AU509" s="57">
        <f t="shared" si="361"/>
        <v>-277.80155355144029</v>
      </c>
      <c r="AV509" s="26">
        <f t="shared" si="362"/>
        <v>5.4670994684119045E-4</v>
      </c>
      <c r="AW509" s="26">
        <f t="shared" si="363"/>
        <v>0.64284224423070824</v>
      </c>
      <c r="AX509" s="27">
        <f t="shared" si="364"/>
        <v>-5.4670994684076046E-4</v>
      </c>
      <c r="AY509" s="26">
        <f t="shared" si="365"/>
        <v>-0.64284224423070824</v>
      </c>
      <c r="AZ509" s="28">
        <f t="shared" si="366"/>
        <v>4.2999458160775106E-16</v>
      </c>
      <c r="BA509" s="29">
        <f t="shared" si="367"/>
        <v>0</v>
      </c>
      <c r="BB509" s="5">
        <f t="shared" si="340"/>
        <v>-108.81386274611188</v>
      </c>
      <c r="BC509" s="5">
        <f t="shared" si="341"/>
        <v>-443.86065374656187</v>
      </c>
      <c r="BD509" s="5">
        <f t="shared" si="368"/>
        <v>-263.86065374656187</v>
      </c>
      <c r="BE509" s="31"/>
      <c r="BF509" s="40">
        <f t="shared" si="369"/>
        <v>-109</v>
      </c>
      <c r="BG509" s="40">
        <f t="shared" si="370"/>
        <v>-444</v>
      </c>
      <c r="BH509" s="40">
        <f t="shared" si="371"/>
        <v>-264</v>
      </c>
      <c r="BL509" s="26">
        <f t="shared" si="334"/>
        <v>-9.5192304751185191</v>
      </c>
      <c r="BM509" s="26">
        <f t="shared" si="335"/>
        <v>-70.474603826906062</v>
      </c>
      <c r="BO509" s="238" t="str">
        <f t="shared" si="342"/>
        <v>11220184.5430212i</v>
      </c>
      <c r="BP509" s="238" t="str">
        <f t="shared" si="343"/>
        <v>-0.00432635416627553-0.0442468510871781i</v>
      </c>
      <c r="BQ509" s="238">
        <f t="shared" si="344"/>
        <v>-27.041029239078448</v>
      </c>
      <c r="BR509" s="238">
        <f t="shared" si="345"/>
        <v>-95.584496368215497</v>
      </c>
    </row>
    <row r="510" spans="22:70" x14ac:dyDescent="0.3">
      <c r="V510" s="24">
        <v>6.06000000000006</v>
      </c>
      <c r="W510" s="30">
        <f t="shared" si="346"/>
        <v>11481536.214970427</v>
      </c>
      <c r="X510" s="25">
        <f t="shared" si="336"/>
        <v>31.450501351730402</v>
      </c>
      <c r="Y510" s="26">
        <f t="shared" si="347"/>
        <v>-82.896767881767119</v>
      </c>
      <c r="Z510" s="26">
        <f t="shared" si="348"/>
        <v>-89.995895273372085</v>
      </c>
      <c r="AA510" s="26">
        <f t="shared" si="349"/>
        <v>30.276108590854172</v>
      </c>
      <c r="AB510" s="26">
        <f t="shared" si="350"/>
        <v>-88.244563395385811</v>
      </c>
      <c r="AC510" s="26">
        <f t="shared" si="351"/>
        <v>5.464027534170639</v>
      </c>
      <c r="AD510" s="26">
        <f t="shared" si="352"/>
        <v>57.785686575899447</v>
      </c>
      <c r="AE510" s="26">
        <f t="shared" si="353"/>
        <v>-15.706130405011905</v>
      </c>
      <c r="AF510" s="26">
        <f t="shared" si="354"/>
        <v>-120.45477209285845</v>
      </c>
      <c r="AG510" s="26">
        <f t="shared" si="329"/>
        <v>64.037843837695164</v>
      </c>
      <c r="AH510" s="26">
        <f t="shared" si="355"/>
        <v>-181.51459219563594</v>
      </c>
      <c r="AI510" s="26">
        <f t="shared" si="356"/>
        <v>-89.999999951872539</v>
      </c>
      <c r="AJ510" s="26">
        <f t="shared" si="357"/>
        <v>89.117501090995262</v>
      </c>
      <c r="AK510" s="26">
        <f t="shared" si="358"/>
        <v>89.997994384958929</v>
      </c>
      <c r="AL510" s="27">
        <f t="shared" si="359"/>
        <v>-12.952452380529456</v>
      </c>
      <c r="AM510" s="26">
        <f t="shared" si="360"/>
        <v>-76.991183926502785</v>
      </c>
      <c r="AN510" s="26">
        <f t="shared" si="330"/>
        <v>-15.477591255507928</v>
      </c>
      <c r="AO510" s="26">
        <f t="shared" si="331"/>
        <v>-80.310189679835787</v>
      </c>
      <c r="AP510" s="26">
        <f t="shared" si="337"/>
        <v>-56.789290902982899</v>
      </c>
      <c r="AQ510" s="26">
        <f t="shared" si="338"/>
        <v>-157.30337917325218</v>
      </c>
      <c r="AR510" s="25">
        <f t="shared" si="332"/>
        <v>18.562359853877492</v>
      </c>
      <c r="AS510" s="25">
        <f t="shared" si="333"/>
        <v>-26.843517049310353</v>
      </c>
      <c r="AT510" s="56">
        <f t="shared" si="339"/>
        <v>-72.495421307994803</v>
      </c>
      <c r="AU510" s="57">
        <f t="shared" si="361"/>
        <v>-277.75815126611064</v>
      </c>
      <c r="AV510" s="26">
        <f t="shared" si="362"/>
        <v>5.7247389473757699E-4</v>
      </c>
      <c r="AW510" s="26">
        <f t="shared" si="363"/>
        <v>0.65781466284007895</v>
      </c>
      <c r="AX510" s="27">
        <f t="shared" si="364"/>
        <v>-5.7247389473746716E-4</v>
      </c>
      <c r="AY510" s="26">
        <f t="shared" si="365"/>
        <v>-0.65781466284007895</v>
      </c>
      <c r="AZ510" s="28">
        <f t="shared" si="366"/>
        <v>1.098296800727816E-16</v>
      </c>
      <c r="BA510" s="29">
        <f t="shared" si="367"/>
        <v>0</v>
      </c>
      <c r="BB510" s="5">
        <f t="shared" si="340"/>
        <v>-109.4375172370288</v>
      </c>
      <c r="BC510" s="5">
        <f t="shared" si="341"/>
        <v>-444.47503536332545</v>
      </c>
      <c r="BD510" s="5">
        <f t="shared" si="368"/>
        <v>-264.47503536332545</v>
      </c>
      <c r="BE510" s="41"/>
      <c r="BF510" s="40">
        <f t="shared" si="369"/>
        <v>-109</v>
      </c>
      <c r="BG510" s="40">
        <f t="shared" si="370"/>
        <v>-444</v>
      </c>
      <c r="BH510" s="40">
        <f t="shared" si="371"/>
        <v>-264</v>
      </c>
      <c r="BL510" s="26">
        <f t="shared" si="334"/>
        <v>-9.6973407983819602</v>
      </c>
      <c r="BM510" s="26">
        <f t="shared" si="335"/>
        <v>-70.886476474570046</v>
      </c>
      <c r="BO510" s="238" t="str">
        <f t="shared" si="342"/>
        <v>11481536.2149704i</v>
      </c>
      <c r="BP510" s="238" t="str">
        <f t="shared" si="343"/>
        <v>-0.00441152502099283-0.0432025895992538i</v>
      </c>
      <c r="BQ510" s="238">
        <f t="shared" si="344"/>
        <v>-27.244755130652045</v>
      </c>
      <c r="BR510" s="238">
        <f t="shared" si="345"/>
        <v>-95.830407622644771</v>
      </c>
    </row>
    <row r="511" spans="22:70" x14ac:dyDescent="0.3">
      <c r="V511" s="24">
        <v>6.0700000000000598</v>
      </c>
      <c r="W511" s="32">
        <f t="shared" si="346"/>
        <v>11748975.54939693</v>
      </c>
      <c r="X511" s="25">
        <f t="shared" si="336"/>
        <v>31.450501351730402</v>
      </c>
      <c r="Y511" s="26">
        <f t="shared" si="347"/>
        <v>-83.096767880763892</v>
      </c>
      <c r="Z511" s="26">
        <f t="shared" si="348"/>
        <v>-89.995988708357046</v>
      </c>
      <c r="AA511" s="26">
        <f t="shared" si="349"/>
        <v>30.475925162409453</v>
      </c>
      <c r="AB511" s="26">
        <f t="shared" si="350"/>
        <v>-88.284497856197419</v>
      </c>
      <c r="AC511" s="26">
        <f t="shared" si="351"/>
        <v>5.6081215990551385</v>
      </c>
      <c r="AD511" s="26">
        <f t="shared" si="352"/>
        <v>58.377726148063523</v>
      </c>
      <c r="AE511" s="26">
        <f t="shared" si="353"/>
        <v>-15.562219767568898</v>
      </c>
      <c r="AF511" s="26">
        <f t="shared" si="354"/>
        <v>-119.90276041649093</v>
      </c>
      <c r="AG511" s="26">
        <f t="shared" si="329"/>
        <v>64.037843837695164</v>
      </c>
      <c r="AH511" s="26">
        <f t="shared" si="355"/>
        <v>-181.71459219563599</v>
      </c>
      <c r="AI511" s="26">
        <f t="shared" si="356"/>
        <v>-89.999999952968039</v>
      </c>
      <c r="AJ511" s="26">
        <f t="shared" si="357"/>
        <v>89.317501090755741</v>
      </c>
      <c r="AK511" s="26">
        <f t="shared" si="358"/>
        <v>89.998040038330913</v>
      </c>
      <c r="AL511" s="27">
        <f t="shared" si="359"/>
        <v>-13.142536784638825</v>
      </c>
      <c r="AM511" s="26">
        <f t="shared" si="360"/>
        <v>-77.277556474639553</v>
      </c>
      <c r="AN511" s="26">
        <f t="shared" si="330"/>
        <v>-15.672050279557439</v>
      </c>
      <c r="AO511" s="26">
        <f t="shared" si="331"/>
        <v>-80.526713616815826</v>
      </c>
      <c r="AP511" s="26">
        <f t="shared" si="337"/>
        <v>-57.173834331381343</v>
      </c>
      <c r="AQ511" s="26">
        <f t="shared" si="338"/>
        <v>-157.80623000609251</v>
      </c>
      <c r="AR511" s="25">
        <f t="shared" si="332"/>
        <v>18.562359853877492</v>
      </c>
      <c r="AS511" s="25">
        <f t="shared" si="333"/>
        <v>-26.843517049310353</v>
      </c>
      <c r="AT511" s="56">
        <f t="shared" si="339"/>
        <v>-72.736054098950234</v>
      </c>
      <c r="AU511" s="57">
        <f t="shared" si="361"/>
        <v>-277.70899042258344</v>
      </c>
      <c r="AV511" s="26">
        <f t="shared" si="362"/>
        <v>5.9945189627713929E-4</v>
      </c>
      <c r="AW511" s="26">
        <f t="shared" si="363"/>
        <v>0.67313574085672423</v>
      </c>
      <c r="AX511" s="27">
        <f t="shared" si="364"/>
        <v>-5.9945189627697189E-4</v>
      </c>
      <c r="AY511" s="26">
        <f t="shared" si="365"/>
        <v>-0.67313574085672423</v>
      </c>
      <c r="AZ511" s="28">
        <f t="shared" si="366"/>
        <v>1.6740081543176188E-16</v>
      </c>
      <c r="BA511" s="29">
        <f t="shared" si="367"/>
        <v>0</v>
      </c>
      <c r="BB511" s="5">
        <f t="shared" si="340"/>
        <v>-110.06107564666409</v>
      </c>
      <c r="BC511" s="5">
        <f t="shared" si="341"/>
        <v>-445.079127635654</v>
      </c>
      <c r="BD511" s="5">
        <f t="shared" si="368"/>
        <v>-265.079127635654</v>
      </c>
      <c r="BE511" s="31"/>
      <c r="BF511" s="40">
        <f t="shared" si="369"/>
        <v>-110</v>
      </c>
      <c r="BG511" s="40">
        <f t="shared" si="370"/>
        <v>-445</v>
      </c>
      <c r="BH511" s="40">
        <f t="shared" si="371"/>
        <v>-265</v>
      </c>
      <c r="BL511" s="26">
        <f t="shared" si="334"/>
        <v>-9.8763328197466898</v>
      </c>
      <c r="BM511" s="26">
        <f t="shared" si="335"/>
        <v>-71.290966392786601</v>
      </c>
      <c r="BO511" s="238" t="str">
        <f t="shared" si="342"/>
        <v>11748975.5493969i</v>
      </c>
      <c r="BP511" s="238" t="str">
        <f t="shared" si="343"/>
        <v>-0.00449233489198561-0.0421809561321492i</v>
      </c>
      <c r="BQ511" s="238">
        <f t="shared" si="344"/>
        <v>-27.44868872796717</v>
      </c>
      <c r="BR511" s="238">
        <f t="shared" si="345"/>
        <v>-96.079170820283963</v>
      </c>
    </row>
    <row r="512" spans="22:70" x14ac:dyDescent="0.3">
      <c r="V512" s="24">
        <v>6.0800000000000702</v>
      </c>
      <c r="W512" s="32">
        <f t="shared" si="346"/>
        <v>12022644.346176079</v>
      </c>
      <c r="X512" s="25">
        <f t="shared" si="336"/>
        <v>31.450501351730402</v>
      </c>
      <c r="Y512" s="26">
        <f t="shared" si="347"/>
        <v>-83.29676787980604</v>
      </c>
      <c r="Z512" s="26">
        <f t="shared" si="348"/>
        <v>-89.99608001650212</v>
      </c>
      <c r="AA512" s="26">
        <f t="shared" si="349"/>
        <v>30.675749982372487</v>
      </c>
      <c r="AB512" s="26">
        <f t="shared" si="350"/>
        <v>-88.323524908809802</v>
      </c>
      <c r="AC512" s="26">
        <f t="shared" si="351"/>
        <v>5.7540515317769305</v>
      </c>
      <c r="AD512" s="26">
        <f t="shared" si="352"/>
        <v>58.963661062963212</v>
      </c>
      <c r="AE512" s="26">
        <f t="shared" si="353"/>
        <v>-15.416465013926221</v>
      </c>
      <c r="AF512" s="26">
        <f t="shared" si="354"/>
        <v>-119.35594386234871</v>
      </c>
      <c r="AG512" s="26">
        <f t="shared" si="329"/>
        <v>64.037843837695164</v>
      </c>
      <c r="AH512" s="26">
        <f t="shared" si="355"/>
        <v>-181.91459219563615</v>
      </c>
      <c r="AI512" s="26">
        <f t="shared" si="356"/>
        <v>-89.999999954038628</v>
      </c>
      <c r="AJ512" s="26">
        <f t="shared" si="357"/>
        <v>89.517501090527233</v>
      </c>
      <c r="AK512" s="26">
        <f t="shared" si="358"/>
        <v>89.998084652505284</v>
      </c>
      <c r="AL512" s="27">
        <f t="shared" si="359"/>
        <v>-13.333046283807452</v>
      </c>
      <c r="AM512" s="26">
        <f t="shared" si="360"/>
        <v>-77.558036291423832</v>
      </c>
      <c r="AN512" s="26">
        <f t="shared" si="330"/>
        <v>-15.866752081044357</v>
      </c>
      <c r="AO512" s="26">
        <f t="shared" si="331"/>
        <v>-80.738573061591111</v>
      </c>
      <c r="AP512" s="26">
        <f t="shared" si="337"/>
        <v>-57.559045632265551</v>
      </c>
      <c r="AQ512" s="26">
        <f t="shared" si="338"/>
        <v>-158.29852465454829</v>
      </c>
      <c r="AR512" s="25">
        <f t="shared" si="332"/>
        <v>18.562359853877492</v>
      </c>
      <c r="AS512" s="25">
        <f t="shared" si="333"/>
        <v>-26.843517049310353</v>
      </c>
      <c r="AT512" s="56">
        <f t="shared" si="339"/>
        <v>-72.975510646191765</v>
      </c>
      <c r="AU512" s="57">
        <f t="shared" si="361"/>
        <v>-277.654468516897</v>
      </c>
      <c r="AV512" s="26">
        <f t="shared" si="362"/>
        <v>6.2770115224027327E-4</v>
      </c>
      <c r="AW512" s="26">
        <f t="shared" si="363"/>
        <v>0.6888135929497825</v>
      </c>
      <c r="AX512" s="27">
        <f t="shared" si="364"/>
        <v>-6.277011522402505E-4</v>
      </c>
      <c r="AY512" s="26">
        <f t="shared" si="365"/>
        <v>-0.6888135929497825</v>
      </c>
      <c r="AZ512" s="28">
        <f t="shared" si="366"/>
        <v>2.2768245622195593E-17</v>
      </c>
      <c r="BA512" s="29">
        <f t="shared" si="367"/>
        <v>0</v>
      </c>
      <c r="BB512" s="5">
        <f t="shared" si="340"/>
        <v>-110.68452348732089</v>
      </c>
      <c r="BC512" s="5">
        <f t="shared" si="341"/>
        <v>-445.67349549717568</v>
      </c>
      <c r="BD512" s="5">
        <f t="shared" si="368"/>
        <v>-265.67349549717568</v>
      </c>
      <c r="BE512" s="31"/>
      <c r="BF512" s="40">
        <f t="shared" si="369"/>
        <v>-111</v>
      </c>
      <c r="BG512" s="40">
        <f t="shared" si="370"/>
        <v>-446</v>
      </c>
      <c r="BH512" s="40">
        <f t="shared" si="371"/>
        <v>-266</v>
      </c>
      <c r="BL512" s="26">
        <f t="shared" si="334"/>
        <v>-10.056175044978794</v>
      </c>
      <c r="BM512" s="26">
        <f t="shared" si="335"/>
        <v>-71.688126719739131</v>
      </c>
      <c r="BO512" s="238" t="str">
        <f t="shared" si="342"/>
        <v>12022644.3461761i</v>
      </c>
      <c r="BP512" s="238" t="str">
        <f t="shared" si="343"/>
        <v>-0.00456895479438204-0.0411814385212752i</v>
      </c>
      <c r="BQ512" s="238">
        <f t="shared" si="344"/>
        <v>-27.652837796150326</v>
      </c>
      <c r="BR512" s="238">
        <f t="shared" si="345"/>
        <v>-96.330900260539522</v>
      </c>
    </row>
    <row r="513" spans="22:70" x14ac:dyDescent="0.3">
      <c r="V513" s="24">
        <v>6.09000000000007</v>
      </c>
      <c r="W513" s="30">
        <f t="shared" si="346"/>
        <v>12302687.708125811</v>
      </c>
      <c r="X513" s="25">
        <f t="shared" si="336"/>
        <v>31.450501351730402</v>
      </c>
      <c r="Y513" s="26">
        <f t="shared" si="347"/>
        <v>-83.496767878891092</v>
      </c>
      <c r="Z513" s="26">
        <f t="shared" si="348"/>
        <v>-89.996169246220063</v>
      </c>
      <c r="AA513" s="26">
        <f t="shared" si="349"/>
        <v>30.875582680139232</v>
      </c>
      <c r="AB513" s="26">
        <f t="shared" si="350"/>
        <v>-88.361665100942048</v>
      </c>
      <c r="AC513" s="26">
        <f t="shared" si="351"/>
        <v>5.9017789166897767</v>
      </c>
      <c r="AD513" s="26">
        <f t="shared" si="352"/>
        <v>59.543311743771376</v>
      </c>
      <c r="AE513" s="26">
        <f t="shared" si="353"/>
        <v>-15.268904930331681</v>
      </c>
      <c r="AF513" s="26">
        <f t="shared" si="354"/>
        <v>-118.81452260339074</v>
      </c>
      <c r="AG513" s="26">
        <f t="shared" si="329"/>
        <v>64.037843837695164</v>
      </c>
      <c r="AH513" s="26">
        <f t="shared" si="355"/>
        <v>-182.11459219563613</v>
      </c>
      <c r="AI513" s="26">
        <f t="shared" si="356"/>
        <v>-89.999999955084832</v>
      </c>
      <c r="AJ513" s="26">
        <f t="shared" si="357"/>
        <v>89.717501090308787</v>
      </c>
      <c r="AK513" s="26">
        <f t="shared" si="358"/>
        <v>89.998128251137075</v>
      </c>
      <c r="AL513" s="27">
        <f t="shared" si="359"/>
        <v>-13.523963524577965</v>
      </c>
      <c r="AM513" s="26">
        <f t="shared" si="360"/>
        <v>-77.832718295342886</v>
      </c>
      <c r="AN513" s="26">
        <f t="shared" si="330"/>
        <v>-16.061686299846436</v>
      </c>
      <c r="AO513" s="26">
        <f t="shared" si="331"/>
        <v>-80.945857159798095</v>
      </c>
      <c r="AP513" s="26">
        <f t="shared" si="337"/>
        <v>-57.944897092056586</v>
      </c>
      <c r="AQ513" s="26">
        <f t="shared" si="338"/>
        <v>-158.78044715908874</v>
      </c>
      <c r="AR513" s="25">
        <f t="shared" si="332"/>
        <v>18.562359853877492</v>
      </c>
      <c r="AS513" s="25">
        <f t="shared" si="333"/>
        <v>-26.843517049310353</v>
      </c>
      <c r="AT513" s="56">
        <f t="shared" si="339"/>
        <v>-73.213802022388265</v>
      </c>
      <c r="AU513" s="57">
        <f t="shared" si="361"/>
        <v>-277.59496976247948</v>
      </c>
      <c r="AV513" s="26">
        <f t="shared" si="362"/>
        <v>6.5728155767937231E-4</v>
      </c>
      <c r="AW513" s="26">
        <f t="shared" si="363"/>
        <v>0.70485652232769225</v>
      </c>
      <c r="AX513" s="27">
        <f t="shared" si="364"/>
        <v>-6.5728155767920361E-4</v>
      </c>
      <c r="AY513" s="26">
        <f t="shared" si="365"/>
        <v>-0.70485652232769225</v>
      </c>
      <c r="AZ513" s="28">
        <f t="shared" si="366"/>
        <v>1.6870185803874449E-16</v>
      </c>
      <c r="BA513" s="29">
        <f t="shared" si="367"/>
        <v>0</v>
      </c>
      <c r="BB513" s="5">
        <f t="shared" si="340"/>
        <v>-111.30784930864698</v>
      </c>
      <c r="BC513" s="5">
        <f t="shared" si="341"/>
        <v>-446.25869575638814</v>
      </c>
      <c r="BD513" s="5">
        <f t="shared" si="368"/>
        <v>-266.25869575638814</v>
      </c>
      <c r="BE513" s="41"/>
      <c r="BF513" s="40">
        <f t="shared" si="369"/>
        <v>-111</v>
      </c>
      <c r="BG513" s="40">
        <f t="shared" si="370"/>
        <v>-446</v>
      </c>
      <c r="BH513" s="40">
        <f t="shared" si="371"/>
        <v>-266</v>
      </c>
      <c r="BL513" s="26">
        <f t="shared" si="334"/>
        <v>-10.236836783811443</v>
      </c>
      <c r="BM513" s="26">
        <f t="shared" si="335"/>
        <v>-72.078015318093293</v>
      </c>
      <c r="BO513" s="238" t="str">
        <f t="shared" si="342"/>
        <v>12302687.7081258i</v>
      </c>
      <c r="BP513" s="238" t="str">
        <f t="shared" si="343"/>
        <v>-0.00464154719437026-0.0402035351071917i</v>
      </c>
      <c r="BQ513" s="238">
        <f t="shared" si="344"/>
        <v>-27.857210502447277</v>
      </c>
      <c r="BR513" s="238">
        <f t="shared" si="345"/>
        <v>-96.585710675815378</v>
      </c>
    </row>
    <row r="514" spans="22:70" x14ac:dyDescent="0.3">
      <c r="V514" s="24">
        <v>6.1000000000000698</v>
      </c>
      <c r="W514" s="32">
        <f t="shared" si="346"/>
        <v>12589254.117943712</v>
      </c>
      <c r="X514" s="25">
        <f t="shared" si="336"/>
        <v>31.450501351730402</v>
      </c>
      <c r="Y514" s="26">
        <f t="shared" si="347"/>
        <v>-83.69676787801734</v>
      </c>
      <c r="Z514" s="26">
        <f t="shared" si="348"/>
        <v>-89.996256444821682</v>
      </c>
      <c r="AA514" s="26">
        <f t="shared" si="349"/>
        <v>31.075422901730249</v>
      </c>
      <c r="AB514" s="26">
        <f t="shared" si="350"/>
        <v>-88.398938519746352</v>
      </c>
      <c r="AC514" s="26">
        <f t="shared" si="351"/>
        <v>6.0512646860115797</v>
      </c>
      <c r="AD514" s="26">
        <f t="shared" si="352"/>
        <v>60.116510881724572</v>
      </c>
      <c r="AE514" s="26">
        <f t="shared" si="353"/>
        <v>-15.119578938545109</v>
      </c>
      <c r="AF514" s="26">
        <f t="shared" si="354"/>
        <v>-118.27868408284345</v>
      </c>
      <c r="AG514" s="26">
        <f t="shared" si="329"/>
        <v>64.037843837695164</v>
      </c>
      <c r="AH514" s="26">
        <f t="shared" si="355"/>
        <v>-182.31459219563615</v>
      </c>
      <c r="AI514" s="26">
        <f t="shared" si="356"/>
        <v>-89.999999956107231</v>
      </c>
      <c r="AJ514" s="26">
        <f t="shared" si="357"/>
        <v>89.917501090100188</v>
      </c>
      <c r="AK514" s="26">
        <f t="shared" si="358"/>
        <v>89.998170857342828</v>
      </c>
      <c r="AL514" s="27">
        <f t="shared" si="359"/>
        <v>-13.715271788446969</v>
      </c>
      <c r="AM514" s="26">
        <f t="shared" si="360"/>
        <v>-78.101697598112054</v>
      </c>
      <c r="AN514" s="26">
        <f t="shared" si="330"/>
        <v>-16.256842994118902</v>
      </c>
      <c r="AO514" s="26">
        <f t="shared" si="331"/>
        <v>-81.148654101017129</v>
      </c>
      <c r="AP514" s="26">
        <f t="shared" si="337"/>
        <v>-58.331362050406668</v>
      </c>
      <c r="AQ514" s="26">
        <f t="shared" si="338"/>
        <v>-159.25218079789357</v>
      </c>
      <c r="AR514" s="25">
        <f t="shared" si="332"/>
        <v>18.562359853877492</v>
      </c>
      <c r="AS514" s="25">
        <f t="shared" si="333"/>
        <v>-26.843517049310353</v>
      </c>
      <c r="AT514" s="56">
        <f t="shared" si="339"/>
        <v>-73.450940988951771</v>
      </c>
      <c r="AU514" s="57">
        <f t="shared" si="361"/>
        <v>-277.530864880737</v>
      </c>
      <c r="AV514" s="26">
        <f t="shared" si="362"/>
        <v>6.8825582873269057E-4</v>
      </c>
      <c r="AW514" s="26">
        <f t="shared" si="363"/>
        <v>0.7212730250959366</v>
      </c>
      <c r="AX514" s="27">
        <f t="shared" si="364"/>
        <v>-6.8825582873243969E-4</v>
      </c>
      <c r="AY514" s="26">
        <f t="shared" si="365"/>
        <v>-0.7212730250959366</v>
      </c>
      <c r="AZ514" s="28">
        <f t="shared" si="366"/>
        <v>2.5088438271314573E-16</v>
      </c>
      <c r="BA514" s="29">
        <f t="shared" si="367"/>
        <v>0</v>
      </c>
      <c r="BB514" s="5">
        <f t="shared" si="340"/>
        <v>-111.93104457320671</v>
      </c>
      <c r="BC514" s="5">
        <f t="shared" si="341"/>
        <v>-446.83527652341473</v>
      </c>
      <c r="BD514" s="5">
        <f t="shared" si="368"/>
        <v>-266.83527652341473</v>
      </c>
      <c r="BE514" s="31"/>
      <c r="BF514" s="40">
        <f t="shared" si="369"/>
        <v>-112</v>
      </c>
      <c r="BG514" s="40">
        <f t="shared" si="370"/>
        <v>-447</v>
      </c>
      <c r="BH514" s="40">
        <f t="shared" si="371"/>
        <v>-267</v>
      </c>
      <c r="BL514" s="26">
        <f t="shared" si="334"/>
        <v>-10.418288155684053</v>
      </c>
      <c r="BM514" s="26">
        <f t="shared" si="335"/>
        <v>-72.460694429465846</v>
      </c>
      <c r="BO514" s="238" t="str">
        <f t="shared" si="342"/>
        <v>12589254.1179437i</v>
      </c>
      <c r="BP514" s="238" t="str">
        <f t="shared" si="343"/>
        <v>-0.00471026635175825-0.0392467545974265i</v>
      </c>
      <c r="BQ514" s="238">
        <f t="shared" si="344"/>
        <v>-28.061815428570881</v>
      </c>
      <c r="BR514" s="238">
        <f t="shared" si="345"/>
        <v>-96.843717213211903</v>
      </c>
    </row>
    <row r="515" spans="22:70" x14ac:dyDescent="0.3">
      <c r="V515" s="24">
        <v>6.1100000000000696</v>
      </c>
      <c r="W515" s="32">
        <f t="shared" si="346"/>
        <v>12882495.516933426</v>
      </c>
      <c r="X515" s="25">
        <f t="shared" si="336"/>
        <v>31.450501351730402</v>
      </c>
      <c r="Y515" s="26">
        <f t="shared" si="347"/>
        <v>-83.896767877182896</v>
      </c>
      <c r="Z515" s="26">
        <f t="shared" si="348"/>
        <v>-89.9963416585408</v>
      </c>
      <c r="AA515" s="26">
        <f t="shared" si="349"/>
        <v>31.275270309046665</v>
      </c>
      <c r="AB515" s="26">
        <f t="shared" si="350"/>
        <v>-88.435364801815396</v>
      </c>
      <c r="AC515" s="26">
        <f t="shared" si="351"/>
        <v>6.2024692288414274</v>
      </c>
      <c r="AD515" s="26">
        <f t="shared" si="352"/>
        <v>60.683103414973402</v>
      </c>
      <c r="AE515" s="26">
        <f t="shared" si="353"/>
        <v>-14.968526987564402</v>
      </c>
      <c r="AF515" s="26">
        <f t="shared" si="354"/>
        <v>-117.74860304538279</v>
      </c>
      <c r="AG515" s="26">
        <f t="shared" si="329"/>
        <v>64.037843837695164</v>
      </c>
      <c r="AH515" s="26">
        <f t="shared" si="355"/>
        <v>-182.51459219563617</v>
      </c>
      <c r="AI515" s="26">
        <f t="shared" si="356"/>
        <v>-89.999999957106354</v>
      </c>
      <c r="AJ515" s="26">
        <f t="shared" si="357"/>
        <v>90.117501089900983</v>
      </c>
      <c r="AK515" s="26">
        <f t="shared" si="358"/>
        <v>89.998212493712956</v>
      </c>
      <c r="AL515" s="27">
        <f t="shared" si="359"/>
        <v>-13.906954974868446</v>
      </c>
      <c r="AM515" s="26">
        <f t="shared" si="360"/>
        <v>-78.36506936976096</v>
      </c>
      <c r="AN515" s="26">
        <f t="shared" si="330"/>
        <v>-16.452212625460319</v>
      </c>
      <c r="AO515" s="26">
        <f t="shared" si="331"/>
        <v>-81.347051075544641</v>
      </c>
      <c r="AP515" s="26">
        <f t="shared" si="337"/>
        <v>-58.718414868368789</v>
      </c>
      <c r="AQ515" s="26">
        <f t="shared" si="338"/>
        <v>-159.71390790869901</v>
      </c>
      <c r="AR515" s="25">
        <f t="shared" si="332"/>
        <v>18.562359853877492</v>
      </c>
      <c r="AS515" s="25">
        <f t="shared" si="333"/>
        <v>-26.843517049310353</v>
      </c>
      <c r="AT515" s="56">
        <f t="shared" si="339"/>
        <v>-73.686941855933185</v>
      </c>
      <c r="AU515" s="57">
        <f t="shared" si="361"/>
        <v>-277.46251095408184</v>
      </c>
      <c r="AV515" s="26">
        <f t="shared" si="362"/>
        <v>7.2068963543981573E-4</v>
      </c>
      <c r="AW515" s="26">
        <f t="shared" si="363"/>
        <v>0.73807179471370665</v>
      </c>
      <c r="AX515" s="27">
        <f t="shared" si="364"/>
        <v>-7.20689635439527E-4</v>
      </c>
      <c r="AY515" s="26">
        <f t="shared" si="365"/>
        <v>-0.73807179471370665</v>
      </c>
      <c r="AZ515" s="28">
        <f t="shared" si="366"/>
        <v>2.8872303853288983E-16</v>
      </c>
      <c r="BA515" s="29">
        <f t="shared" si="367"/>
        <v>0</v>
      </c>
      <c r="BB515" s="5">
        <f t="shared" si="340"/>
        <v>-112.55410353223493</v>
      </c>
      <c r="BC515" s="5">
        <f t="shared" si="341"/>
        <v>-447.40377670529443</v>
      </c>
      <c r="BD515" s="5">
        <f t="shared" si="368"/>
        <v>-267.40377670529443</v>
      </c>
      <c r="BE515" s="31"/>
      <c r="BF515" s="40">
        <f t="shared" si="369"/>
        <v>-113</v>
      </c>
      <c r="BG515" s="40">
        <f t="shared" si="370"/>
        <v>-447</v>
      </c>
      <c r="BH515" s="40">
        <f t="shared" si="371"/>
        <v>-267</v>
      </c>
      <c r="BL515" s="26">
        <f t="shared" si="334"/>
        <v>-10.600500092827996</v>
      </c>
      <c r="BM515" s="26">
        <f t="shared" si="335"/>
        <v>-72.836230339396678</v>
      </c>
      <c r="BO515" s="238" t="str">
        <f t="shared" si="342"/>
        <v>12882495.5169334i</v>
      </c>
      <c r="BP515" s="238" t="str">
        <f t="shared" si="343"/>
        <v>-0.00477525864772004-0.0383106159281393i</v>
      </c>
      <c r="BQ515" s="238">
        <f t="shared" si="344"/>
        <v>-28.266661583473756</v>
      </c>
      <c r="BR515" s="238">
        <f t="shared" si="345"/>
        <v>-97.105035411815877</v>
      </c>
    </row>
    <row r="516" spans="22:70" x14ac:dyDescent="0.3">
      <c r="V516" s="24">
        <v>6.1200000000000703</v>
      </c>
      <c r="W516" s="30">
        <f t="shared" si="346"/>
        <v>13182567.385566227</v>
      </c>
      <c r="X516" s="25">
        <f t="shared" si="336"/>
        <v>31.450501351730402</v>
      </c>
      <c r="Y516" s="26">
        <f t="shared" si="347"/>
        <v>-84.096767876386039</v>
      </c>
      <c r="Z516" s="26">
        <f t="shared" si="348"/>
        <v>-89.996424932558895</v>
      </c>
      <c r="AA516" s="26">
        <f t="shared" si="349"/>
        <v>31.475124579160074</v>
      </c>
      <c r="AB516" s="26">
        <f t="shared" si="350"/>
        <v>-88.470963142993909</v>
      </c>
      <c r="AC516" s="26">
        <f t="shared" si="351"/>
        <v>6.3553524973941506</v>
      </c>
      <c r="AD516" s="26">
        <f t="shared" si="352"/>
        <v>61.242946461844326</v>
      </c>
      <c r="AE516" s="26">
        <f t="shared" si="353"/>
        <v>-14.815789448101413</v>
      </c>
      <c r="AF516" s="26">
        <f t="shared" si="354"/>
        <v>-117.22444161370848</v>
      </c>
      <c r="AG516" s="26">
        <f t="shared" ref="AG516:AG579" si="372">DC_gain_comp</f>
        <v>64.037843837695164</v>
      </c>
      <c r="AH516" s="26">
        <f t="shared" si="355"/>
        <v>-182.71459219563616</v>
      </c>
      <c r="AI516" s="26">
        <f t="shared" si="356"/>
        <v>-89.999999958082725</v>
      </c>
      <c r="AJ516" s="26">
        <f t="shared" si="357"/>
        <v>90.317501089710746</v>
      </c>
      <c r="AK516" s="26">
        <f t="shared" si="358"/>
        <v>89.99825318232358</v>
      </c>
      <c r="AL516" s="27">
        <f t="shared" si="359"/>
        <v>-14.098997584155828</v>
      </c>
      <c r="AM516" s="26">
        <f t="shared" si="360"/>
        <v>-78.622928712902464</v>
      </c>
      <c r="AN516" s="26">
        <f t="shared" ref="AN516:AN579" si="373">20*LOG(1/SQRT((W516/fp3p)^2+1))</f>
        <v>-16.647786044424407</v>
      </c>
      <c r="AO516" s="26">
        <f t="shared" ref="AO516:AO579" si="374">-180/PI()*ATAN(W516/fp3p)</f>
        <v>-81.541134235806467</v>
      </c>
      <c r="AP516" s="26">
        <f t="shared" si="337"/>
        <v>-59.106030896810481</v>
      </c>
      <c r="AQ516" s="26">
        <f t="shared" si="338"/>
        <v>-160.16580972446809</v>
      </c>
      <c r="AR516" s="25">
        <f t="shared" ref="AR516:AR579" si="375">-20*LOG(GmPS*Rsns)</f>
        <v>18.562359853877492</v>
      </c>
      <c r="AS516" s="25">
        <f t="shared" ref="AS516:AS579" si="376">20*LOG(Vref/Vout)</f>
        <v>-26.843517049310353</v>
      </c>
      <c r="AT516" s="56">
        <f t="shared" si="339"/>
        <v>-73.921820344911893</v>
      </c>
      <c r="AU516" s="57">
        <f t="shared" si="361"/>
        <v>-277.39025133817654</v>
      </c>
      <c r="AV516" s="26">
        <f t="shared" si="362"/>
        <v>7.5465174075029645E-4</v>
      </c>
      <c r="AW516" s="26">
        <f t="shared" si="363"/>
        <v>0.75526172655184964</v>
      </c>
      <c r="AX516" s="27">
        <f t="shared" si="364"/>
        <v>-7.5465174074983827E-4</v>
      </c>
      <c r="AY516" s="26">
        <f t="shared" si="365"/>
        <v>-0.75526172655184964</v>
      </c>
      <c r="AZ516" s="28">
        <f t="shared" si="366"/>
        <v>4.5818383809237417E-16</v>
      </c>
      <c r="BA516" s="29">
        <f t="shared" si="367"/>
        <v>0</v>
      </c>
      <c r="BB516" s="5">
        <f t="shared" si="340"/>
        <v>-113.17702310235313</v>
      </c>
      <c r="BC516" s="5">
        <f t="shared" si="341"/>
        <v>-447.96472556685501</v>
      </c>
      <c r="BD516" s="5">
        <f t="shared" si="368"/>
        <v>-267.96472556685501</v>
      </c>
      <c r="BE516" s="41"/>
      <c r="BF516" s="40">
        <f t="shared" si="369"/>
        <v>-113</v>
      </c>
      <c r="BG516" s="40">
        <f t="shared" si="370"/>
        <v>-448</v>
      </c>
      <c r="BH516" s="40">
        <f t="shared" si="371"/>
        <v>-268</v>
      </c>
      <c r="BL516" s="26">
        <f t="shared" ref="BL516:BL579" si="377">20*LOG(1/SQRT((W516/fp_comp2p)^2+1))</f>
        <v>-10.78344434090207</v>
      </c>
      <c r="BM516" s="26">
        <f t="shared" ref="BM516:BM579" si="378">-180/PI()*ATAN(W516/fp_comp2p)</f>
        <v>-73.204693053368914</v>
      </c>
      <c r="BO516" s="238" t="str">
        <f t="shared" si="342"/>
        <v>13182567.3855662i</v>
      </c>
      <c r="BP516" s="238" t="str">
        <f t="shared" si="343"/>
        <v>-0.00483666289839759-0.0373946481260299i</v>
      </c>
      <c r="BQ516" s="238">
        <f t="shared" si="344"/>
        <v>-28.471758416539178</v>
      </c>
      <c r="BR516" s="238">
        <f t="shared" si="345"/>
        <v>-97.369781175309555</v>
      </c>
    </row>
    <row r="517" spans="22:70" x14ac:dyDescent="0.3">
      <c r="V517" s="24">
        <v>6.1300000000000701</v>
      </c>
      <c r="W517" s="32">
        <f t="shared" si="346"/>
        <v>13489628.825918742</v>
      </c>
      <c r="X517" s="25">
        <f t="shared" ref="X517:X580" si="379">DC_gain_power</f>
        <v>31.450501351730402</v>
      </c>
      <c r="Y517" s="26">
        <f t="shared" si="347"/>
        <v>-84.296767875625022</v>
      </c>
      <c r="Z517" s="26">
        <f t="shared" si="348"/>
        <v>-89.996506311028924</v>
      </c>
      <c r="AA517" s="26">
        <f t="shared" si="349"/>
        <v>31.674985403633787</v>
      </c>
      <c r="AB517" s="26">
        <f t="shared" si="350"/>
        <v>-88.505752307996104</v>
      </c>
      <c r="AC517" s="26">
        <f t="shared" si="351"/>
        <v>6.5098741100057858</v>
      </c>
      <c r="AD517" s="26">
        <f t="shared" si="352"/>
        <v>61.795909211275692</v>
      </c>
      <c r="AE517" s="26">
        <f t="shared" si="353"/>
        <v>-14.661407010255047</v>
      </c>
      <c r="AF517" s="26">
        <f t="shared" si="354"/>
        <v>-116.70634940774934</v>
      </c>
      <c r="AG517" s="26">
        <f t="shared" si="372"/>
        <v>64.037843837695164</v>
      </c>
      <c r="AH517" s="26">
        <f t="shared" si="355"/>
        <v>-182.91459219563617</v>
      </c>
      <c r="AI517" s="26">
        <f t="shared" si="356"/>
        <v>-89.999999959036884</v>
      </c>
      <c r="AJ517" s="26">
        <f t="shared" si="357"/>
        <v>90.517501089529048</v>
      </c>
      <c r="AK517" s="26">
        <f t="shared" si="358"/>
        <v>89.998292944748357</v>
      </c>
      <c r="AL517" s="27">
        <f t="shared" si="359"/>
        <v>-14.291384700344818</v>
      </c>
      <c r="AM517" s="26">
        <f t="shared" si="360"/>
        <v>-78.875370545808494</v>
      </c>
      <c r="AN517" s="26">
        <f t="shared" si="373"/>
        <v>-16.843554476386039</v>
      </c>
      <c r="AO517" s="26">
        <f t="shared" si="374"/>
        <v>-81.730988662129477</v>
      </c>
      <c r="AP517" s="26">
        <f t="shared" ref="AP517:AP580" si="380">AG517+AH517+AJ517+AL517+AN517</f>
        <v>-59.494186445142823</v>
      </c>
      <c r="AQ517" s="26">
        <f t="shared" ref="AQ517:AQ580" si="381">AI517+AK517+AM517+AO517</f>
        <v>-160.60806622222651</v>
      </c>
      <c r="AR517" s="25">
        <f t="shared" si="375"/>
        <v>18.562359853877492</v>
      </c>
      <c r="AS517" s="25">
        <f t="shared" si="376"/>
        <v>-26.843517049310353</v>
      </c>
      <c r="AT517" s="56">
        <f t="shared" ref="AT517:AT580" si="382">AE517+AP517</f>
        <v>-74.155593455397877</v>
      </c>
      <c r="AU517" s="57">
        <f t="shared" si="361"/>
        <v>-277.31441562997588</v>
      </c>
      <c r="AV517" s="26">
        <f t="shared" si="362"/>
        <v>7.9021414612124609E-4</v>
      </c>
      <c r="AW517" s="26">
        <f t="shared" si="363"/>
        <v>0.77285192255417745</v>
      </c>
      <c r="AX517" s="27">
        <f t="shared" si="364"/>
        <v>-7.9021414612090348E-4</v>
      </c>
      <c r="AY517" s="26">
        <f t="shared" si="365"/>
        <v>-0.77285192255417745</v>
      </c>
      <c r="AZ517" s="28">
        <f t="shared" si="366"/>
        <v>3.426078865054194E-16</v>
      </c>
      <c r="BA517" s="29">
        <f t="shared" si="367"/>
        <v>0</v>
      </c>
      <c r="BB517" s="5">
        <f t="shared" ref="BB517:BB580" si="383">AT517+AZ517+BL517+BQ517</f>
        <v>-113.79980274394583</v>
      </c>
      <c r="BC517" s="5">
        <f t="shared" ref="BC517:BC580" si="384">AU517+BA517+BM517+BR517</f>
        <v>-448.51864235388791</v>
      </c>
      <c r="BD517" s="5">
        <f t="shared" si="368"/>
        <v>-268.51864235388791</v>
      </c>
      <c r="BE517" s="31"/>
      <c r="BF517" s="40">
        <f t="shared" si="369"/>
        <v>-114</v>
      </c>
      <c r="BG517" s="40">
        <f t="shared" si="370"/>
        <v>-449</v>
      </c>
      <c r="BH517" s="40">
        <f t="shared" si="371"/>
        <v>-269</v>
      </c>
      <c r="BL517" s="26">
        <f t="shared" si="377"/>
        <v>-10.96709345737237</v>
      </c>
      <c r="BM517" s="26">
        <f t="shared" si="378"/>
        <v>-73.566155984302256</v>
      </c>
      <c r="BO517" s="238" t="str">
        <f t="shared" ref="BO517:BO580" si="385">COMPLEX(0,W517)</f>
        <v>13489628.8259187i</v>
      </c>
      <c r="BP517" s="238" t="str">
        <f t="shared" ref="BP517:BP580" si="386">IMDIV(1,IMSUM(1,IMPRODUCT($BO$1,BO517),IMPRODUCT(IMPOWER(BO517,2),$BN$1)))</f>
        <v>-0.00489461065501328-0.036498390170889i</v>
      </c>
      <c r="BQ517" s="238">
        <f t="shared" ref="BQ517:BQ580" si="387">20*LOG(IMABS(BP517))</f>
        <v>-28.677115831175577</v>
      </c>
      <c r="BR517" s="238">
        <f t="shared" ref="BR517:BR580" si="388">IMARGUMENT(BP517)*180/PI()</f>
        <v>-97.638070739609745</v>
      </c>
    </row>
    <row r="518" spans="22:70" x14ac:dyDescent="0.3">
      <c r="V518" s="24">
        <v>6.1400000000000698</v>
      </c>
      <c r="W518" s="32">
        <f t="shared" si="346"/>
        <v>13803842.64603108</v>
      </c>
      <c r="X518" s="25">
        <f t="shared" si="379"/>
        <v>31.450501351730402</v>
      </c>
      <c r="Y518" s="26">
        <f t="shared" si="347"/>
        <v>-84.496767874898239</v>
      </c>
      <c r="Z518" s="26">
        <f t="shared" si="348"/>
        <v>-89.99658583709882</v>
      </c>
      <c r="AA518" s="26">
        <f t="shared" si="349"/>
        <v>31.874852487874399</v>
      </c>
      <c r="AB518" s="26">
        <f t="shared" si="350"/>
        <v>-88.539750639832064</v>
      </c>
      <c r="AC518" s="26">
        <f t="shared" si="351"/>
        <v>6.6659934505173499</v>
      </c>
      <c r="AD518" s="26">
        <f t="shared" si="352"/>
        <v>62.341872773356286</v>
      </c>
      <c r="AE518" s="26">
        <f t="shared" si="353"/>
        <v>-14.505420584776088</v>
      </c>
      <c r="AF518" s="26">
        <f t="shared" si="354"/>
        <v>-116.19446370357461</v>
      </c>
      <c r="AG518" s="26">
        <f t="shared" si="372"/>
        <v>64.037843837695164</v>
      </c>
      <c r="AH518" s="26">
        <f t="shared" si="355"/>
        <v>-183.11459219563616</v>
      </c>
      <c r="AI518" s="26">
        <f t="shared" si="356"/>
        <v>-89.999999959969315</v>
      </c>
      <c r="AJ518" s="26">
        <f t="shared" si="357"/>
        <v>90.717501089355537</v>
      </c>
      <c r="AK518" s="26">
        <f t="shared" si="358"/>
        <v>89.998331802069842</v>
      </c>
      <c r="AL518" s="27">
        <f t="shared" si="359"/>
        <v>-14.484101974074541</v>
      </c>
      <c r="AM518" s="26">
        <f t="shared" si="360"/>
        <v>-79.122489493917982</v>
      </c>
      <c r="AN518" s="26">
        <f t="shared" si="373"/>
        <v>-17.039509507768813</v>
      </c>
      <c r="AO518" s="26">
        <f t="shared" si="374"/>
        <v>-81.916698332602508</v>
      </c>
      <c r="AP518" s="26">
        <f t="shared" si="380"/>
        <v>-59.882858750428817</v>
      </c>
      <c r="AQ518" s="26">
        <f t="shared" si="381"/>
        <v>-161.04085598441998</v>
      </c>
      <c r="AR518" s="25">
        <f t="shared" si="375"/>
        <v>18.562359853877492</v>
      </c>
      <c r="AS518" s="25">
        <f t="shared" si="376"/>
        <v>-26.843517049310353</v>
      </c>
      <c r="AT518" s="56">
        <f t="shared" si="382"/>
        <v>-74.388279335204899</v>
      </c>
      <c r="AU518" s="57">
        <f t="shared" si="361"/>
        <v>-277.2353196879946</v>
      </c>
      <c r="AV518" s="26">
        <f t="shared" si="362"/>
        <v>8.2745224391062564E-4</v>
      </c>
      <c r="AW518" s="26">
        <f t="shared" si="363"/>
        <v>0.79085169600437266</v>
      </c>
      <c r="AX518" s="27">
        <f t="shared" si="364"/>
        <v>-8.2745224391037725E-4</v>
      </c>
      <c r="AY518" s="26">
        <f t="shared" si="365"/>
        <v>-0.79085169600437266</v>
      </c>
      <c r="AZ518" s="28">
        <f t="shared" si="366"/>
        <v>2.4839071771642907E-16</v>
      </c>
      <c r="BA518" s="29">
        <f t="shared" si="367"/>
        <v>0</v>
      </c>
      <c r="BB518" s="5">
        <f t="shared" si="383"/>
        <v>-114.4224443418308</v>
      </c>
      <c r="BC518" s="5">
        <f t="shared" si="384"/>
        <v>-449.06603597507842</v>
      </c>
      <c r="BD518" s="5">
        <f t="shared" si="368"/>
        <v>-269.06603597507842</v>
      </c>
      <c r="BE518" s="31"/>
      <c r="BF518" s="40">
        <f t="shared" si="369"/>
        <v>-114</v>
      </c>
      <c r="BG518" s="40">
        <f t="shared" si="370"/>
        <v>-449</v>
      </c>
      <c r="BH518" s="40">
        <f t="shared" si="371"/>
        <v>-269</v>
      </c>
      <c r="BL518" s="26">
        <f t="shared" si="377"/>
        <v>-11.151420807827055</v>
      </c>
      <c r="BM518" s="26">
        <f t="shared" si="378"/>
        <v>-73.92069565184336</v>
      </c>
      <c r="BO518" s="238" t="str">
        <f t="shared" si="385"/>
        <v>13803842.6460311i</v>
      </c>
      <c r="BP518" s="238" t="str">
        <f t="shared" si="386"/>
        <v>-0.00494922649113733-0.0356213908591549i</v>
      </c>
      <c r="BQ518" s="238">
        <f t="shared" si="387"/>
        <v>-28.882744198798843</v>
      </c>
      <c r="BR518" s="238">
        <f t="shared" si="388"/>
        <v>-97.910020635240443</v>
      </c>
    </row>
    <row r="519" spans="22:70" x14ac:dyDescent="0.3">
      <c r="V519" s="24">
        <v>6.1500000000000696</v>
      </c>
      <c r="W519" s="30">
        <f t="shared" si="346"/>
        <v>14125375.446229823</v>
      </c>
      <c r="X519" s="25">
        <f t="shared" si="379"/>
        <v>31.450501351730402</v>
      </c>
      <c r="Y519" s="26">
        <f t="shared" si="347"/>
        <v>-84.696767874204198</v>
      </c>
      <c r="Z519" s="26">
        <f t="shared" si="348"/>
        <v>-89.996663552934393</v>
      </c>
      <c r="AA519" s="26">
        <f t="shared" si="349"/>
        <v>32.074725550512149</v>
      </c>
      <c r="AB519" s="26">
        <f t="shared" si="350"/>
        <v>-88.57297606904514</v>
      </c>
      <c r="AC519" s="26">
        <f t="shared" si="351"/>
        <v>6.8236697636970227</v>
      </c>
      <c r="AD519" s="26">
        <f t="shared" si="352"/>
        <v>62.88072999301221</v>
      </c>
      <c r="AE519" s="26">
        <f t="shared" si="353"/>
        <v>-14.347871208264625</v>
      </c>
      <c r="AF519" s="26">
        <f t="shared" si="354"/>
        <v>-115.68890962896734</v>
      </c>
      <c r="AG519" s="26">
        <f t="shared" si="372"/>
        <v>64.037843837695164</v>
      </c>
      <c r="AH519" s="26">
        <f t="shared" si="355"/>
        <v>-183.31459219563615</v>
      </c>
      <c r="AI519" s="26">
        <f t="shared" si="356"/>
        <v>-89.99999996088053</v>
      </c>
      <c r="AJ519" s="26">
        <f t="shared" si="357"/>
        <v>90.917501089189841</v>
      </c>
      <c r="AK519" s="26">
        <f t="shared" si="358"/>
        <v>89.998369774890719</v>
      </c>
      <c r="AL519" s="27">
        <f t="shared" si="359"/>
        <v>-14.677135605538329</v>
      </c>
      <c r="AM519" s="26">
        <f t="shared" si="360"/>
        <v>-79.364379789401781</v>
      </c>
      <c r="AN519" s="26">
        <f t="shared" si="373"/>
        <v>-17.235643072639334</v>
      </c>
      <c r="AO519" s="26">
        <f t="shared" si="374"/>
        <v>-82.098346096767969</v>
      </c>
      <c r="AP519" s="26">
        <f t="shared" si="380"/>
        <v>-60.272025946928807</v>
      </c>
      <c r="AQ519" s="26">
        <f t="shared" si="381"/>
        <v>-161.46435607215955</v>
      </c>
      <c r="AR519" s="25">
        <f t="shared" si="375"/>
        <v>18.562359853877492</v>
      </c>
      <c r="AS519" s="25">
        <f t="shared" si="376"/>
        <v>-26.843517049310353</v>
      </c>
      <c r="AT519" s="56">
        <f t="shared" si="382"/>
        <v>-74.619897155193428</v>
      </c>
      <c r="AU519" s="57">
        <f t="shared" si="361"/>
        <v>-277.15326570112688</v>
      </c>
      <c r="AV519" s="26">
        <f t="shared" si="362"/>
        <v>8.6644497696366759E-4</v>
      </c>
      <c r="AW519" s="26">
        <f t="shared" si="363"/>
        <v>0.80927057640072508</v>
      </c>
      <c r="AX519" s="27">
        <f t="shared" si="364"/>
        <v>-8.6644497696358215E-4</v>
      </c>
      <c r="AY519" s="26">
        <f t="shared" si="365"/>
        <v>-0.80927057640072508</v>
      </c>
      <c r="AZ519" s="28">
        <f t="shared" si="366"/>
        <v>8.5435131191857749E-17</v>
      </c>
      <c r="BA519" s="29">
        <f t="shared" si="367"/>
        <v>0</v>
      </c>
      <c r="BB519" s="5">
        <f t="shared" si="383"/>
        <v>-115.04495208878771</v>
      </c>
      <c r="BC519" s="5">
        <f t="shared" si="384"/>
        <v>-449.60740473893622</v>
      </c>
      <c r="BD519" s="5">
        <f t="shared" si="368"/>
        <v>-269.60740473893622</v>
      </c>
      <c r="BE519" s="41"/>
      <c r="BF519" s="40">
        <f t="shared" si="369"/>
        <v>-115</v>
      </c>
      <c r="BG519" s="40">
        <f t="shared" si="370"/>
        <v>-450</v>
      </c>
      <c r="BH519" s="40">
        <f t="shared" si="371"/>
        <v>-270</v>
      </c>
      <c r="BL519" s="26">
        <f t="shared" si="377"/>
        <v>-11.336400560409528</v>
      </c>
      <c r="BM519" s="26">
        <f t="shared" si="378"/>
        <v>-74.268391393681895</v>
      </c>
      <c r="BO519" s="238" t="str">
        <f t="shared" si="385"/>
        <v>14125375.4462298i</v>
      </c>
      <c r="BP519" s="238" t="str">
        <f t="shared" si="386"/>
        <v>-0.00500062827773962-0.0347632086688099i</v>
      </c>
      <c r="BQ519" s="238">
        <f t="shared" si="387"/>
        <v>-29.088654373184756</v>
      </c>
      <c r="BR519" s="238">
        <f t="shared" si="388"/>
        <v>-98.18574764412746</v>
      </c>
    </row>
    <row r="520" spans="22:70" x14ac:dyDescent="0.3">
      <c r="V520" s="24">
        <v>6.1600000000000703</v>
      </c>
      <c r="W520" s="32">
        <f t="shared" si="346"/>
        <v>14454397.707461633</v>
      </c>
      <c r="X520" s="25">
        <f t="shared" si="379"/>
        <v>31.450501351730402</v>
      </c>
      <c r="Y520" s="26">
        <f t="shared" si="347"/>
        <v>-84.896767873541407</v>
      </c>
      <c r="Z520" s="26">
        <f t="shared" si="348"/>
        <v>-89.996739499741565</v>
      </c>
      <c r="AA520" s="26">
        <f t="shared" si="349"/>
        <v>32.27460432280877</v>
      </c>
      <c r="AB520" s="26">
        <f t="shared" si="350"/>
        <v>-88.605446122763141</v>
      </c>
      <c r="AC520" s="26">
        <f t="shared" si="351"/>
        <v>6.9828622464134806</v>
      </c>
      <c r="AD520" s="26">
        <f t="shared" si="352"/>
        <v>63.412385229967619</v>
      </c>
      <c r="AE520" s="26">
        <f t="shared" si="353"/>
        <v>-14.188799952588754</v>
      </c>
      <c r="AF520" s="26">
        <f t="shared" si="354"/>
        <v>-115.18980039253708</v>
      </c>
      <c r="AG520" s="26">
        <f t="shared" si="372"/>
        <v>64.037843837695164</v>
      </c>
      <c r="AH520" s="26">
        <f t="shared" si="355"/>
        <v>-183.51459219563617</v>
      </c>
      <c r="AI520" s="26">
        <f t="shared" si="356"/>
        <v>-89.999999961770996</v>
      </c>
      <c r="AJ520" s="26">
        <f t="shared" si="357"/>
        <v>91.117501089031606</v>
      </c>
      <c r="AK520" s="26">
        <f t="shared" si="358"/>
        <v>89.998406883344643</v>
      </c>
      <c r="AL520" s="27">
        <f t="shared" si="359"/>
        <v>-14.870472327550363</v>
      </c>
      <c r="AM520" s="26">
        <f t="shared" si="360"/>
        <v>-79.601135178412733</v>
      </c>
      <c r="AN520" s="26">
        <f t="shared" si="373"/>
        <v>-17.43194743967155</v>
      </c>
      <c r="AO520" s="26">
        <f t="shared" si="374"/>
        <v>-82.276013652897348</v>
      </c>
      <c r="AP520" s="26">
        <f t="shared" si="380"/>
        <v>-60.661667036131306</v>
      </c>
      <c r="AQ520" s="26">
        <f t="shared" si="381"/>
        <v>-161.87874190973645</v>
      </c>
      <c r="AR520" s="25">
        <f t="shared" si="375"/>
        <v>18.562359853877492</v>
      </c>
      <c r="AS520" s="25">
        <f t="shared" si="376"/>
        <v>-26.843517049310353</v>
      </c>
      <c r="AT520" s="56">
        <f t="shared" si="382"/>
        <v>-74.850466988720058</v>
      </c>
      <c r="AU520" s="57">
        <f t="shared" si="361"/>
        <v>-277.0685423022735</v>
      </c>
      <c r="AV520" s="26">
        <f t="shared" si="362"/>
        <v>9.0727500568366917E-4</v>
      </c>
      <c r="AW520" s="26">
        <f t="shared" si="363"/>
        <v>0.82811831444097994</v>
      </c>
      <c r="AX520" s="27">
        <f t="shared" si="364"/>
        <v>-9.0727500568399161E-4</v>
      </c>
      <c r="AY520" s="26">
        <f t="shared" si="365"/>
        <v>-0.82811831444097994</v>
      </c>
      <c r="AZ520" s="28">
        <f t="shared" si="366"/>
        <v>-3.2244172609718902E-16</v>
      </c>
      <c r="BA520" s="29">
        <f t="shared" si="367"/>
        <v>0</v>
      </c>
      <c r="BB520" s="5">
        <f t="shared" si="383"/>
        <v>-115.66733237243731</v>
      </c>
      <c r="BC520" s="5">
        <f t="shared" si="384"/>
        <v>-450.14323614180705</v>
      </c>
      <c r="BD520" s="5">
        <f t="shared" si="368"/>
        <v>-270.14323614180705</v>
      </c>
      <c r="BE520" s="31"/>
      <c r="BF520" s="40">
        <f t="shared" si="369"/>
        <v>-116</v>
      </c>
      <c r="BG520" s="40">
        <f t="shared" si="370"/>
        <v>-450</v>
      </c>
      <c r="BH520" s="40">
        <f t="shared" si="371"/>
        <v>-270</v>
      </c>
      <c r="BL520" s="26">
        <f t="shared" si="377"/>
        <v>-11.522007678546608</v>
      </c>
      <c r="BM520" s="26">
        <f t="shared" si="378"/>
        <v>-74.609325089034144</v>
      </c>
      <c r="BO520" s="238" t="str">
        <f t="shared" si="385"/>
        <v>14454397.7074616i</v>
      </c>
      <c r="BP520" s="238" t="str">
        <f t="shared" si="386"/>
        <v>-0.00504892744664946-0.0339234116259263i</v>
      </c>
      <c r="BQ520" s="238">
        <f t="shared" si="387"/>
        <v>-29.294857705170653</v>
      </c>
      <c r="BR520" s="238">
        <f t="shared" si="388"/>
        <v>-98.465368750499394</v>
      </c>
    </row>
    <row r="521" spans="22:70" x14ac:dyDescent="0.3">
      <c r="V521" s="24">
        <v>6.1700000000000701</v>
      </c>
      <c r="W521" s="32">
        <f t="shared" si="346"/>
        <v>14791083.881684486</v>
      </c>
      <c r="X521" s="25">
        <f t="shared" si="379"/>
        <v>31.450501351730402</v>
      </c>
      <c r="Y521" s="26">
        <f t="shared" si="347"/>
        <v>-85.096767872908416</v>
      </c>
      <c r="Z521" s="26">
        <f t="shared" si="348"/>
        <v>-89.99681371778837</v>
      </c>
      <c r="AA521" s="26">
        <f t="shared" si="349"/>
        <v>32.474488548091827</v>
      </c>
      <c r="AB521" s="26">
        <f t="shared" si="350"/>
        <v>-88.637177933566051</v>
      </c>
      <c r="AC521" s="26">
        <f t="shared" si="351"/>
        <v>7.1435301343246991</v>
      </c>
      <c r="AD521" s="26">
        <f t="shared" si="352"/>
        <v>63.936754108147582</v>
      </c>
      <c r="AE521" s="26">
        <f t="shared" si="353"/>
        <v>-14.028247838761487</v>
      </c>
      <c r="AF521" s="26">
        <f t="shared" si="354"/>
        <v>-114.69723754320684</v>
      </c>
      <c r="AG521" s="26">
        <f t="shared" si="372"/>
        <v>64.037843837695164</v>
      </c>
      <c r="AH521" s="26">
        <f t="shared" si="355"/>
        <v>-183.71459219563619</v>
      </c>
      <c r="AI521" s="26">
        <f t="shared" si="356"/>
        <v>-89.999999962641198</v>
      </c>
      <c r="AJ521" s="26">
        <f t="shared" si="357"/>
        <v>91.317501088880491</v>
      </c>
      <c r="AK521" s="26">
        <f t="shared" si="358"/>
        <v>89.998443147107039</v>
      </c>
      <c r="AL521" s="27">
        <f t="shared" si="359"/>
        <v>-15.064099388769474</v>
      </c>
      <c r="AM521" s="26">
        <f t="shared" si="360"/>
        <v>-79.832848835653493</v>
      </c>
      <c r="AN521" s="26">
        <f t="shared" si="373"/>
        <v>-17.628415199482944</v>
      </c>
      <c r="AO521" s="26">
        <f t="shared" si="374"/>
        <v>-82.449781528615176</v>
      </c>
      <c r="AP521" s="26">
        <f t="shared" si="380"/>
        <v>-61.051761857312954</v>
      </c>
      <c r="AQ521" s="26">
        <f t="shared" si="381"/>
        <v>-162.28418717980281</v>
      </c>
      <c r="AR521" s="25">
        <f t="shared" si="375"/>
        <v>18.562359853877492</v>
      </c>
      <c r="AS521" s="25">
        <f t="shared" si="376"/>
        <v>-26.843517049310353</v>
      </c>
      <c r="AT521" s="56">
        <f t="shared" si="382"/>
        <v>-75.080009696074441</v>
      </c>
      <c r="AU521" s="57">
        <f t="shared" si="361"/>
        <v>-276.98142472300964</v>
      </c>
      <c r="AV521" s="26">
        <f t="shared" si="362"/>
        <v>9.5002888295341362E-4</v>
      </c>
      <c r="AW521" s="26">
        <f t="shared" si="363"/>
        <v>0.84740488711962947</v>
      </c>
      <c r="AX521" s="27">
        <f t="shared" si="364"/>
        <v>-9.5002888295328634E-4</v>
      </c>
      <c r="AY521" s="26">
        <f t="shared" si="365"/>
        <v>-0.84740488711962947</v>
      </c>
      <c r="AZ521" s="28">
        <f t="shared" si="366"/>
        <v>1.2728533504979822E-16</v>
      </c>
      <c r="BA521" s="29">
        <f t="shared" si="367"/>
        <v>0</v>
      </c>
      <c r="BB521" s="5">
        <f t="shared" si="383"/>
        <v>-116.28959366589648</v>
      </c>
      <c r="BC521" s="5">
        <f t="shared" si="384"/>
        <v>-450.67400670293023</v>
      </c>
      <c r="BD521" s="5">
        <f t="shared" si="368"/>
        <v>-270.67400670293023</v>
      </c>
      <c r="BE521" s="31"/>
      <c r="BF521" s="40">
        <f t="shared" si="369"/>
        <v>-116</v>
      </c>
      <c r="BG521" s="40">
        <f t="shared" si="370"/>
        <v>-451</v>
      </c>
      <c r="BH521" s="40">
        <f t="shared" si="371"/>
        <v>-271</v>
      </c>
      <c r="BL521" s="26">
        <f t="shared" si="377"/>
        <v>-11.708217912140782</v>
      </c>
      <c r="BM521" s="26">
        <f t="shared" si="378"/>
        <v>-74.94358089435849</v>
      </c>
      <c r="BO521" s="238" t="str">
        <f t="shared" si="385"/>
        <v>14791083.8816845i</v>
      </c>
      <c r="BP521" s="238" t="str">
        <f t="shared" si="386"/>
        <v>-0.00509422924303252-0.0331015771731504i</v>
      </c>
      <c r="BQ521" s="238">
        <f t="shared" si="387"/>
        <v>-29.501366057681256</v>
      </c>
      <c r="BR521" s="238">
        <f t="shared" si="388"/>
        <v>-98.749001085562071</v>
      </c>
    </row>
    <row r="522" spans="22:70" x14ac:dyDescent="0.3">
      <c r="V522" s="24">
        <v>6.1800000000000699</v>
      </c>
      <c r="W522" s="30">
        <f t="shared" si="346"/>
        <v>15135612.484364549</v>
      </c>
      <c r="X522" s="25">
        <f t="shared" si="379"/>
        <v>31.450501351730402</v>
      </c>
      <c r="Y522" s="26">
        <f t="shared" si="347"/>
        <v>-85.296767872303931</v>
      </c>
      <c r="Z522" s="26">
        <f t="shared" si="348"/>
        <v>-89.996886246426186</v>
      </c>
      <c r="AA522" s="26">
        <f t="shared" si="349"/>
        <v>32.674377981214327</v>
      </c>
      <c r="AB522" s="26">
        <f t="shared" si="350"/>
        <v>-88.668188248172683</v>
      </c>
      <c r="AC522" s="26">
        <f t="shared" si="351"/>
        <v>7.3056327838962272</v>
      </c>
      <c r="AD522" s="26">
        <f t="shared" si="352"/>
        <v>64.453763237698226</v>
      </c>
      <c r="AE522" s="26">
        <f t="shared" si="353"/>
        <v>-13.866255755462975</v>
      </c>
      <c r="AF522" s="26">
        <f t="shared" si="354"/>
        <v>-114.21131125690063</v>
      </c>
      <c r="AG522" s="26">
        <f t="shared" si="372"/>
        <v>64.037843837695164</v>
      </c>
      <c r="AH522" s="26">
        <f t="shared" si="355"/>
        <v>-183.91459219563617</v>
      </c>
      <c r="AI522" s="26">
        <f t="shared" si="356"/>
        <v>-89.999999963491589</v>
      </c>
      <c r="AJ522" s="26">
        <f t="shared" si="357"/>
        <v>91.517501088736168</v>
      </c>
      <c r="AK522" s="26">
        <f t="shared" si="358"/>
        <v>89.998478585405422</v>
      </c>
      <c r="AL522" s="27">
        <f t="shared" si="359"/>
        <v>-15.258004537116552</v>
      </c>
      <c r="AM522" s="26">
        <f t="shared" si="360"/>
        <v>-80.059613285900866</v>
      </c>
      <c r="AN522" s="26">
        <f t="shared" si="373"/>
        <v>-17.825039252343103</v>
      </c>
      <c r="AO522" s="26">
        <f t="shared" si="374"/>
        <v>-82.619729064647302</v>
      </c>
      <c r="AP522" s="26">
        <f t="shared" si="380"/>
        <v>-61.442291058664495</v>
      </c>
      <c r="AQ522" s="26">
        <f t="shared" si="381"/>
        <v>-162.68086372863434</v>
      </c>
      <c r="AR522" s="25">
        <f t="shared" si="375"/>
        <v>18.562359853877492</v>
      </c>
      <c r="AS522" s="25">
        <f t="shared" si="376"/>
        <v>-26.843517049310353</v>
      </c>
      <c r="AT522" s="56">
        <f t="shared" si="382"/>
        <v>-75.308546814127467</v>
      </c>
      <c r="AU522" s="57">
        <f t="shared" si="361"/>
        <v>-276.89217498553495</v>
      </c>
      <c r="AV522" s="26">
        <f t="shared" si="362"/>
        <v>9.947972372771252E-4</v>
      </c>
      <c r="AW522" s="26">
        <f t="shared" si="363"/>
        <v>0.86714050294000722</v>
      </c>
      <c r="AX522" s="27">
        <f t="shared" si="364"/>
        <v>-9.9479723727745892E-4</v>
      </c>
      <c r="AY522" s="26">
        <f t="shared" si="365"/>
        <v>-0.86714050294000722</v>
      </c>
      <c r="AZ522" s="28">
        <f t="shared" si="366"/>
        <v>-3.3371742869103826E-16</v>
      </c>
      <c r="BA522" s="29">
        <f t="shared" si="367"/>
        <v>0</v>
      </c>
      <c r="BB522" s="5">
        <f t="shared" si="383"/>
        <v>-116.91174642256726</v>
      </c>
      <c r="BC522" s="5">
        <f t="shared" si="384"/>
        <v>-451.20018184244196</v>
      </c>
      <c r="BD522" s="5">
        <f t="shared" si="368"/>
        <v>-271.20018184244196</v>
      </c>
      <c r="BE522" s="41"/>
      <c r="BF522" s="40">
        <f t="shared" si="369"/>
        <v>-117</v>
      </c>
      <c r="BG522" s="40">
        <f t="shared" si="370"/>
        <v>-451</v>
      </c>
      <c r="BH522" s="40">
        <f t="shared" si="371"/>
        <v>-271</v>
      </c>
      <c r="BL522" s="26">
        <f t="shared" si="377"/>
        <v>-11.895007787387634</v>
      </c>
      <c r="BM522" s="26">
        <f t="shared" si="378"/>
        <v>-75.271244991296328</v>
      </c>
      <c r="BO522" s="238" t="str">
        <f t="shared" si="385"/>
        <v>15135612.4843645i</v>
      </c>
      <c r="BP522" s="238" t="str">
        <f t="shared" si="386"/>
        <v>-0.00513663296748821-0.0322972920403818i</v>
      </c>
      <c r="BQ522" s="238">
        <f t="shared" si="387"/>
        <v>-29.708191821052175</v>
      </c>
      <c r="BR522" s="238">
        <f t="shared" si="388"/>
        <v>-99.036761865610671</v>
      </c>
    </row>
    <row r="523" spans="22:70" x14ac:dyDescent="0.3">
      <c r="V523" s="24">
        <v>6.1900000000000697</v>
      </c>
      <c r="W523" s="32">
        <f t="shared" si="346"/>
        <v>15488166.189127307</v>
      </c>
      <c r="X523" s="25">
        <f t="shared" si="379"/>
        <v>31.450501351730402</v>
      </c>
      <c r="Y523" s="26">
        <f t="shared" si="347"/>
        <v>-85.496767871726632</v>
      </c>
      <c r="Z523" s="26">
        <f t="shared" si="348"/>
        <v>-89.996957124110637</v>
      </c>
      <c r="AA523" s="26">
        <f t="shared" si="349"/>
        <v>32.874272388038243</v>
      </c>
      <c r="AB523" s="26">
        <f t="shared" si="350"/>
        <v>-88.698493435949302</v>
      </c>
      <c r="AC523" s="26">
        <f t="shared" si="351"/>
        <v>7.4691297496103566</v>
      </c>
      <c r="AD523" s="26">
        <f t="shared" si="352"/>
        <v>64.963349912774447</v>
      </c>
      <c r="AE523" s="26">
        <f t="shared" si="353"/>
        <v>-13.702864382347631</v>
      </c>
      <c r="AF523" s="26">
        <f t="shared" si="354"/>
        <v>-113.73210064728551</v>
      </c>
      <c r="AG523" s="26">
        <f t="shared" si="372"/>
        <v>64.037843837695164</v>
      </c>
      <c r="AH523" s="26">
        <f t="shared" si="355"/>
        <v>-184.11459219563613</v>
      </c>
      <c r="AI523" s="26">
        <f t="shared" si="356"/>
        <v>-89.999999964322626</v>
      </c>
      <c r="AJ523" s="26">
        <f t="shared" si="357"/>
        <v>91.717501088598326</v>
      </c>
      <c r="AK523" s="26">
        <f t="shared" si="358"/>
        <v>89.998513217029668</v>
      </c>
      <c r="AL523" s="27">
        <f t="shared" si="359"/>
        <v>-15.452176003417566</v>
      </c>
      <c r="AM523" s="26">
        <f t="shared" si="360"/>
        <v>-80.281520332132246</v>
      </c>
      <c r="AN523" s="26">
        <f t="shared" si="373"/>
        <v>-18.021812796253286</v>
      </c>
      <c r="AO523" s="26">
        <f t="shared" si="374"/>
        <v>-82.785934401479778</v>
      </c>
      <c r="AP523" s="26">
        <f t="shared" si="380"/>
        <v>-61.833236069013495</v>
      </c>
      <c r="AQ523" s="26">
        <f t="shared" si="381"/>
        <v>-163.06894148090498</v>
      </c>
      <c r="AR523" s="25">
        <f t="shared" si="375"/>
        <v>18.562359853877492</v>
      </c>
      <c r="AS523" s="25">
        <f t="shared" si="376"/>
        <v>-26.843517049310353</v>
      </c>
      <c r="AT523" s="56">
        <f t="shared" si="382"/>
        <v>-75.536100451361122</v>
      </c>
      <c r="AU523" s="57">
        <f t="shared" si="361"/>
        <v>-276.80104212819049</v>
      </c>
      <c r="AV523" s="26">
        <f t="shared" si="362"/>
        <v>1.0416749645222937E-3</v>
      </c>
      <c r="AW523" s="26">
        <f t="shared" si="363"/>
        <v>0.88733560724355609</v>
      </c>
      <c r="AX523" s="27">
        <f t="shared" si="364"/>
        <v>-1.0416749645221651E-3</v>
      </c>
      <c r="AY523" s="26">
        <f t="shared" si="365"/>
        <v>-0.88733560724355609</v>
      </c>
      <c r="AZ523" s="28">
        <f t="shared" si="366"/>
        <v>1.2858637765678083E-16</v>
      </c>
      <c r="BA523" s="29">
        <f t="shared" si="367"/>
        <v>0</v>
      </c>
      <c r="BB523" s="5">
        <f t="shared" si="383"/>
        <v>-117.53380297535108</v>
      </c>
      <c r="BC523" s="5">
        <f t="shared" si="384"/>
        <v>-451.72221579818967</v>
      </c>
      <c r="BD523" s="5">
        <f t="shared" si="368"/>
        <v>-271.72221579818967</v>
      </c>
      <c r="BE523" s="31"/>
      <c r="BF523" s="40">
        <f t="shared" si="369"/>
        <v>-118</v>
      </c>
      <c r="BG523" s="40">
        <f t="shared" si="370"/>
        <v>-452</v>
      </c>
      <c r="BH523" s="40">
        <f t="shared" si="371"/>
        <v>-272</v>
      </c>
      <c r="BL523" s="26">
        <f t="shared" si="377"/>
        <v>-12.082354595370976</v>
      </c>
      <c r="BM523" s="26">
        <f t="shared" si="378"/>
        <v>-75.592405346768572</v>
      </c>
      <c r="BO523" s="238" t="str">
        <f t="shared" si="385"/>
        <v>15488166.1891273i</v>
      </c>
      <c r="BP523" s="238" t="str">
        <f t="shared" si="386"/>
        <v>-0.00517623220836146-0.0315101521178892i</v>
      </c>
      <c r="BQ523" s="238">
        <f t="shared" si="387"/>
        <v>-29.915347928618978</v>
      </c>
      <c r="BR523" s="238">
        <f t="shared" si="388"/>
        <v>-99.328768323230591</v>
      </c>
    </row>
    <row r="524" spans="22:70" x14ac:dyDescent="0.3">
      <c r="V524" s="24">
        <v>6.2000000000000703</v>
      </c>
      <c r="W524" s="32">
        <f t="shared" si="346"/>
        <v>15848931.924613714</v>
      </c>
      <c r="X524" s="25">
        <f t="shared" si="379"/>
        <v>31.450501351730402</v>
      </c>
      <c r="Y524" s="26">
        <f t="shared" si="347"/>
        <v>-85.696767871175325</v>
      </c>
      <c r="Z524" s="26">
        <f t="shared" si="348"/>
        <v>-89.997026388422043</v>
      </c>
      <c r="AA524" s="26">
        <f t="shared" si="349"/>
        <v>33.074171544941287</v>
      </c>
      <c r="AB524" s="26">
        <f t="shared" si="350"/>
        <v>-88.728109497242841</v>
      </c>
      <c r="AC524" s="26">
        <f t="shared" si="351"/>
        <v>7.633980856273066</v>
      </c>
      <c r="AD524" s="26">
        <f t="shared" si="352"/>
        <v>65.465461788194276</v>
      </c>
      <c r="AE524" s="26">
        <f t="shared" si="353"/>
        <v>-13.53811411823057</v>
      </c>
      <c r="AF524" s="26">
        <f t="shared" si="354"/>
        <v>-113.25967409747061</v>
      </c>
      <c r="AG524" s="26">
        <f t="shared" si="372"/>
        <v>64.037843837695164</v>
      </c>
      <c r="AH524" s="26">
        <f t="shared" si="355"/>
        <v>-184.31459219563618</v>
      </c>
      <c r="AI524" s="26">
        <f t="shared" si="356"/>
        <v>-89.999999965134734</v>
      </c>
      <c r="AJ524" s="26">
        <f t="shared" si="357"/>
        <v>91.917501088466736</v>
      </c>
      <c r="AK524" s="26">
        <f t="shared" si="358"/>
        <v>89.998547060341892</v>
      </c>
      <c r="AL524" s="27">
        <f t="shared" si="359"/>
        <v>-15.646602485300551</v>
      </c>
      <c r="AM524" s="26">
        <f t="shared" si="360"/>
        <v>-80.498660989908586</v>
      </c>
      <c r="AN524" s="26">
        <f t="shared" si="373"/>
        <v>-18.21872931539534</v>
      </c>
      <c r="AO524" s="26">
        <f t="shared" si="374"/>
        <v>-82.948474468725792</v>
      </c>
      <c r="AP524" s="26">
        <f t="shared" si="380"/>
        <v>-62.224579070170165</v>
      </c>
      <c r="AQ524" s="26">
        <f t="shared" si="381"/>
        <v>-163.44858836342723</v>
      </c>
      <c r="AR524" s="25">
        <f t="shared" si="375"/>
        <v>18.562359853877492</v>
      </c>
      <c r="AS524" s="25">
        <f t="shared" si="376"/>
        <v>-26.843517049310353</v>
      </c>
      <c r="AT524" s="56">
        <f t="shared" si="382"/>
        <v>-75.762693188400732</v>
      </c>
      <c r="AU524" s="57">
        <f t="shared" si="361"/>
        <v>-276.70826246089786</v>
      </c>
      <c r="AV524" s="26">
        <f t="shared" si="362"/>
        <v>1.0907614286655184E-3</v>
      </c>
      <c r="AW524" s="26">
        <f t="shared" si="363"/>
        <v>0.90800088765873044</v>
      </c>
      <c r="AX524" s="27">
        <f t="shared" si="364"/>
        <v>-1.0907614286653784E-3</v>
      </c>
      <c r="AY524" s="26">
        <f t="shared" si="365"/>
        <v>-0.90800088765873044</v>
      </c>
      <c r="AZ524" s="28">
        <f t="shared" si="366"/>
        <v>1.4007892068512717E-16</v>
      </c>
      <c r="BA524" s="29">
        <f t="shared" si="367"/>
        <v>0</v>
      </c>
      <c r="BB524" s="5">
        <f t="shared" si="383"/>
        <v>-118.15577744051741</v>
      </c>
      <c r="BC524" s="5">
        <f t="shared" si="384"/>
        <v>-452.24055157723456</v>
      </c>
      <c r="BD524" s="5">
        <f t="shared" si="368"/>
        <v>-272.24055157723456</v>
      </c>
      <c r="BE524" s="31"/>
      <c r="BF524" s="40">
        <f t="shared" si="369"/>
        <v>-118</v>
      </c>
      <c r="BG524" s="40">
        <f t="shared" si="370"/>
        <v>-452</v>
      </c>
      <c r="BH524" s="40">
        <f t="shared" si="371"/>
        <v>-272</v>
      </c>
      <c r="BL524" s="26">
        <f t="shared" si="377"/>
        <v>-12.270236379580396</v>
      </c>
      <c r="BM524" s="26">
        <f t="shared" si="378"/>
        <v>-75.907151485104407</v>
      </c>
      <c r="BO524" s="238" t="str">
        <f t="shared" si="385"/>
        <v>15848931.9246137i</v>
      </c>
      <c r="BP524" s="238" t="str">
        <f t="shared" si="386"/>
        <v>-0.00521311506485571-0.0307397623320782i</v>
      </c>
      <c r="BQ524" s="238">
        <f t="shared" si="387"/>
        <v>-30.122847872536283</v>
      </c>
      <c r="BR524" s="238">
        <f t="shared" si="388"/>
        <v>-99.625137631232263</v>
      </c>
    </row>
    <row r="525" spans="22:70" x14ac:dyDescent="0.3">
      <c r="V525" s="24">
        <v>6.2100000000000701</v>
      </c>
      <c r="W525" s="30">
        <f t="shared" si="346"/>
        <v>16218100.973591939</v>
      </c>
      <c r="X525" s="25">
        <f t="shared" si="379"/>
        <v>31.450501351730402</v>
      </c>
      <c r="Y525" s="26">
        <f t="shared" si="347"/>
        <v>-85.89676787064883</v>
      </c>
      <c r="Z525" s="26">
        <f t="shared" si="348"/>
        <v>-89.997094076085233</v>
      </c>
      <c r="AA525" s="26">
        <f t="shared" si="349"/>
        <v>33.274075238345411</v>
      </c>
      <c r="AB525" s="26">
        <f t="shared" si="350"/>
        <v>-88.757052071541366</v>
      </c>
      <c r="AC525" s="26">
        <f t="shared" si="351"/>
        <v>7.8001462663672383</v>
      </c>
      <c r="AD525" s="26">
        <f t="shared" si="352"/>
        <v>65.960056537978659</v>
      </c>
      <c r="AE525" s="26">
        <f t="shared" si="353"/>
        <v>-13.372045014205778</v>
      </c>
      <c r="AF525" s="26">
        <f t="shared" si="354"/>
        <v>-112.79408960964795</v>
      </c>
      <c r="AG525" s="26">
        <f t="shared" si="372"/>
        <v>64.037843837695164</v>
      </c>
      <c r="AH525" s="26">
        <f t="shared" si="355"/>
        <v>-184.51459219563617</v>
      </c>
      <c r="AI525" s="26">
        <f t="shared" si="356"/>
        <v>-89.999999965928353</v>
      </c>
      <c r="AJ525" s="26">
        <f t="shared" si="357"/>
        <v>92.117501088341029</v>
      </c>
      <c r="AK525" s="26">
        <f t="shared" si="358"/>
        <v>89.998580133286282</v>
      </c>
      <c r="AL525" s="27">
        <f t="shared" si="359"/>
        <v>-15.841273131370475</v>
      </c>
      <c r="AM525" s="26">
        <f t="shared" si="360"/>
        <v>-80.711125427677075</v>
      </c>
      <c r="AN525" s="26">
        <f t="shared" si="373"/>
        <v>-18.415782568946327</v>
      </c>
      <c r="AO525" s="26">
        <f t="shared" si="374"/>
        <v>-83.107424977008108</v>
      </c>
      <c r="AP525" s="26">
        <f t="shared" si="380"/>
        <v>-62.616302969916774</v>
      </c>
      <c r="AQ525" s="26">
        <f t="shared" si="381"/>
        <v>-163.81997023732725</v>
      </c>
      <c r="AR525" s="25">
        <f t="shared" si="375"/>
        <v>18.562359853877492</v>
      </c>
      <c r="AS525" s="25">
        <f t="shared" si="376"/>
        <v>-26.843517049310353</v>
      </c>
      <c r="AT525" s="56">
        <f t="shared" si="382"/>
        <v>-75.988347984122555</v>
      </c>
      <c r="AU525" s="57">
        <f t="shared" si="361"/>
        <v>-276.61405984697524</v>
      </c>
      <c r="AV525" s="26">
        <f t="shared" si="362"/>
        <v>1.1421606719578424E-3</v>
      </c>
      <c r="AW525" s="26">
        <f t="shared" si="363"/>
        <v>0.92914727967195188</v>
      </c>
      <c r="AX525" s="27">
        <f t="shared" si="364"/>
        <v>-1.1421606719580573E-3</v>
      </c>
      <c r="AY525" s="26">
        <f t="shared" si="365"/>
        <v>-0.92914727967195188</v>
      </c>
      <c r="AZ525" s="28">
        <f t="shared" si="366"/>
        <v>-2.1488887058662698E-16</v>
      </c>
      <c r="BA525" s="29">
        <f t="shared" si="367"/>
        <v>0</v>
      </c>
      <c r="BB525" s="5">
        <f t="shared" si="383"/>
        <v>-118.77768562639729</v>
      </c>
      <c r="BC525" s="5">
        <f t="shared" si="384"/>
        <v>-452.75562093796066</v>
      </c>
      <c r="BD525" s="5">
        <f t="shared" si="368"/>
        <v>-272.75562093796066</v>
      </c>
      <c r="BE525" s="41"/>
      <c r="BF525" s="40">
        <f t="shared" si="369"/>
        <v>-119</v>
      </c>
      <c r="BG525" s="40">
        <f t="shared" si="370"/>
        <v>-453</v>
      </c>
      <c r="BH525" s="40">
        <f t="shared" si="371"/>
        <v>-273</v>
      </c>
      <c r="BL525" s="26">
        <f t="shared" si="377"/>
        <v>-12.45863192248682</v>
      </c>
      <c r="BM525" s="26">
        <f t="shared" si="378"/>
        <v>-76.215574272027808</v>
      </c>
      <c r="BO525" s="238" t="str">
        <f t="shared" si="385"/>
        <v>16218100.9735919i</v>
      </c>
      <c r="BP525" s="238" t="str">
        <f t="shared" si="386"/>
        <v>-0.00524736436152707-0.0299857365241013i</v>
      </c>
      <c r="BQ525" s="238">
        <f t="shared" si="387"/>
        <v>-30.330705719787915</v>
      </c>
      <c r="BR525" s="238">
        <f t="shared" si="388"/>
        <v>-99.925986818957625</v>
      </c>
    </row>
    <row r="526" spans="22:70" x14ac:dyDescent="0.3">
      <c r="V526" s="24">
        <v>6.2200000000000699</v>
      </c>
      <c r="W526" s="32">
        <f t="shared" si="346"/>
        <v>16595869.074378304</v>
      </c>
      <c r="X526" s="25">
        <f t="shared" si="379"/>
        <v>31.450501351730402</v>
      </c>
      <c r="Y526" s="26">
        <f t="shared" si="347"/>
        <v>-86.096767870146053</v>
      </c>
      <c r="Z526" s="26">
        <f t="shared" si="348"/>
        <v>-89.997160222989123</v>
      </c>
      <c r="AA526" s="26">
        <f t="shared" si="349"/>
        <v>33.4739832642667</v>
      </c>
      <c r="AB526" s="26">
        <f t="shared" si="350"/>
        <v>-88.785336445464893</v>
      </c>
      <c r="AC526" s="26">
        <f t="shared" si="351"/>
        <v>7.9675865424404613</v>
      </c>
      <c r="AD526" s="26">
        <f t="shared" si="352"/>
        <v>66.447101498698387</v>
      </c>
      <c r="AE526" s="26">
        <f t="shared" si="353"/>
        <v>-13.20469671170849</v>
      </c>
      <c r="AF526" s="26">
        <f t="shared" si="354"/>
        <v>-112.33539516975564</v>
      </c>
      <c r="AG526" s="26">
        <f t="shared" si="372"/>
        <v>64.037843837695164</v>
      </c>
      <c r="AH526" s="26">
        <f t="shared" si="355"/>
        <v>-184.71459219563616</v>
      </c>
      <c r="AI526" s="26">
        <f t="shared" si="356"/>
        <v>-89.999999966703925</v>
      </c>
      <c r="AJ526" s="26">
        <f t="shared" si="357"/>
        <v>92.317501088220993</v>
      </c>
      <c r="AK526" s="26">
        <f t="shared" si="358"/>
        <v>89.99861245339855</v>
      </c>
      <c r="AL526" s="27">
        <f t="shared" si="359"/>
        <v>-16.036177525683467</v>
      </c>
      <c r="AM526" s="26">
        <f t="shared" si="360"/>
        <v>-80.919002912667324</v>
      </c>
      <c r="AN526" s="26">
        <f t="shared" si="373"/>
        <v>-18.612966580255407</v>
      </c>
      <c r="AO526" s="26">
        <f t="shared" si="374"/>
        <v>-83.262860412175186</v>
      </c>
      <c r="AP526" s="26">
        <f t="shared" si="380"/>
        <v>-63.008391375658874</v>
      </c>
      <c r="AQ526" s="26">
        <f t="shared" si="381"/>
        <v>-164.1832508381479</v>
      </c>
      <c r="AR526" s="25">
        <f t="shared" si="375"/>
        <v>18.562359853877492</v>
      </c>
      <c r="AS526" s="25">
        <f t="shared" si="376"/>
        <v>-26.843517049310353</v>
      </c>
      <c r="AT526" s="56">
        <f t="shared" si="382"/>
        <v>-76.213088087367368</v>
      </c>
      <c r="AU526" s="57">
        <f t="shared" si="361"/>
        <v>-276.51864600790356</v>
      </c>
      <c r="AV526" s="26">
        <f t="shared" si="362"/>
        <v>1.19598163497102E-3</v>
      </c>
      <c r="AW526" s="26">
        <f t="shared" si="363"/>
        <v>0.95078597232317874</v>
      </c>
      <c r="AX526" s="27">
        <f t="shared" si="364"/>
        <v>-1.1959816349706247E-3</v>
      </c>
      <c r="AY526" s="26">
        <f t="shared" si="365"/>
        <v>-0.95078597232317874</v>
      </c>
      <c r="AZ526" s="28">
        <f t="shared" si="366"/>
        <v>3.9530011208821492E-16</v>
      </c>
      <c r="BA526" s="29">
        <f t="shared" si="367"/>
        <v>0</v>
      </c>
      <c r="BB526" s="5">
        <f t="shared" si="383"/>
        <v>-119.39954494701423</v>
      </c>
      <c r="BC526" s="5">
        <f t="shared" si="384"/>
        <v>-453.26784439878327</v>
      </c>
      <c r="BD526" s="5">
        <f t="shared" si="368"/>
        <v>-273.26784439878327</v>
      </c>
      <c r="BE526" s="31"/>
      <c r="BF526" s="40">
        <f t="shared" si="369"/>
        <v>-119</v>
      </c>
      <c r="BG526" s="40">
        <f t="shared" si="370"/>
        <v>-453</v>
      </c>
      <c r="BH526" s="40">
        <f t="shared" si="371"/>
        <v>-273</v>
      </c>
      <c r="BL526" s="26">
        <f t="shared" si="377"/>
        <v>-12.647520731304136</v>
      </c>
      <c r="BM526" s="26">
        <f t="shared" si="378"/>
        <v>-76.517765710288074</v>
      </c>
      <c r="BO526" s="238" t="str">
        <f t="shared" si="385"/>
        <v>16595869.0743783i</v>
      </c>
      <c r="BP526" s="238" t="str">
        <f t="shared" si="386"/>
        <v>-0.0052790578547351-0.0292476973314836i</v>
      </c>
      <c r="BQ526" s="238">
        <f t="shared" si="387"/>
        <v>-30.538936128342726</v>
      </c>
      <c r="BR526" s="238">
        <f t="shared" si="388"/>
        <v>-100.23143268059164</v>
      </c>
    </row>
    <row r="527" spans="22:70" x14ac:dyDescent="0.3">
      <c r="V527" s="24">
        <v>6.2300000000000697</v>
      </c>
      <c r="W527" s="32">
        <f t="shared" si="346"/>
        <v>16982436.524620201</v>
      </c>
      <c r="X527" s="25">
        <f t="shared" si="379"/>
        <v>31.450501351730402</v>
      </c>
      <c r="Y527" s="26">
        <f t="shared" si="347"/>
        <v>-86.296767869665871</v>
      </c>
      <c r="Z527" s="26">
        <f t="shared" si="348"/>
        <v>-89.997224864205648</v>
      </c>
      <c r="AA527" s="26">
        <f t="shared" si="349"/>
        <v>33.6738954278851</v>
      </c>
      <c r="AB527" s="26">
        <f t="shared" si="350"/>
        <v>-88.81297756058899</v>
      </c>
      <c r="AC527" s="26">
        <f t="shared" si="351"/>
        <v>8.1362627045506599</v>
      </c>
      <c r="AD527" s="26">
        <f t="shared" si="352"/>
        <v>66.926573300428188</v>
      </c>
      <c r="AE527" s="26">
        <f t="shared" si="353"/>
        <v>-13.036108385499709</v>
      </c>
      <c r="AF527" s="26">
        <f t="shared" si="354"/>
        <v>-111.88362912436644</v>
      </c>
      <c r="AG527" s="26">
        <f t="shared" si="372"/>
        <v>64.037843837695164</v>
      </c>
      <c r="AH527" s="26">
        <f t="shared" si="355"/>
        <v>-184.91459219563615</v>
      </c>
      <c r="AI527" s="26">
        <f t="shared" si="356"/>
        <v>-89.999999967461846</v>
      </c>
      <c r="AJ527" s="26">
        <f t="shared" si="357"/>
        <v>92.517501088106343</v>
      </c>
      <c r="AK527" s="26">
        <f t="shared" si="358"/>
        <v>89.998644037815239</v>
      </c>
      <c r="AL527" s="27">
        <f t="shared" si="359"/>
        <v>-16.231305672537552</v>
      </c>
      <c r="AM527" s="26">
        <f t="shared" si="360"/>
        <v>-81.122381762064279</v>
      </c>
      <c r="AN527" s="26">
        <f t="shared" si="373"/>
        <v>-18.810275626377706</v>
      </c>
      <c r="AO527" s="26">
        <f t="shared" si="374"/>
        <v>-83.414854031678189</v>
      </c>
      <c r="AP527" s="26">
        <f t="shared" si="380"/>
        <v>-63.400828568749901</v>
      </c>
      <c r="AQ527" s="26">
        <f t="shared" si="381"/>
        <v>-164.53859172338906</v>
      </c>
      <c r="AR527" s="25">
        <f t="shared" si="375"/>
        <v>18.562359853877492</v>
      </c>
      <c r="AS527" s="25">
        <f t="shared" si="376"/>
        <v>-26.843517049310353</v>
      </c>
      <c r="AT527" s="56">
        <f t="shared" si="382"/>
        <v>-76.436936954249603</v>
      </c>
      <c r="AU527" s="57">
        <f t="shared" si="361"/>
        <v>-276.42222084775551</v>
      </c>
      <c r="AV527" s="26">
        <f t="shared" si="362"/>
        <v>1.2523383869549995E-3</v>
      </c>
      <c r="AW527" s="26">
        <f t="shared" si="363"/>
        <v>0.97292841402856034</v>
      </c>
      <c r="AX527" s="27">
        <f t="shared" si="364"/>
        <v>-1.2523383869551593E-3</v>
      </c>
      <c r="AY527" s="26">
        <f t="shared" si="365"/>
        <v>-0.97292841402856034</v>
      </c>
      <c r="AZ527" s="28">
        <f t="shared" si="366"/>
        <v>-1.5981140022436335E-16</v>
      </c>
      <c r="BA527" s="29">
        <f t="shared" si="367"/>
        <v>0</v>
      </c>
      <c r="BB527" s="5">
        <f t="shared" si="383"/>
        <v>-120.02137434071244</v>
      </c>
      <c r="BC527" s="5">
        <f t="shared" si="384"/>
        <v>-453.7776312695442</v>
      </c>
      <c r="BD527" s="5">
        <f t="shared" si="368"/>
        <v>-273.7776312695442</v>
      </c>
      <c r="BE527" s="31"/>
      <c r="BF527" s="40">
        <f t="shared" si="369"/>
        <v>-120</v>
      </c>
      <c r="BG527" s="40">
        <f t="shared" si="370"/>
        <v>-454</v>
      </c>
      <c r="BH527" s="40">
        <f t="shared" si="371"/>
        <v>-274</v>
      </c>
      <c r="BL527" s="26">
        <f t="shared" si="377"/>
        <v>-12.836883023055616</v>
      </c>
      <c r="BM527" s="26">
        <f t="shared" si="378"/>
        <v>-76.813818746681818</v>
      </c>
      <c r="BO527" s="238" t="str">
        <f t="shared" si="385"/>
        <v>16982436.5246202i</v>
      </c>
      <c r="BP527" s="238" t="str">
        <f t="shared" si="386"/>
        <v>-0.00530826843161911-0.0285252760729098i</v>
      </c>
      <c r="BQ527" s="238">
        <f t="shared" si="387"/>
        <v>-30.747554363407211</v>
      </c>
      <c r="BR527" s="238">
        <f t="shared" si="388"/>
        <v>-100.54159167510689</v>
      </c>
    </row>
    <row r="528" spans="22:70" x14ac:dyDescent="0.3">
      <c r="V528" s="24">
        <v>6.2400000000000704</v>
      </c>
      <c r="W528" s="30">
        <f t="shared" si="346"/>
        <v>17378008.287496608</v>
      </c>
      <c r="X528" s="25">
        <f t="shared" si="379"/>
        <v>31.450501351730402</v>
      </c>
      <c r="Y528" s="26">
        <f t="shared" si="347"/>
        <v>-86.496767869207346</v>
      </c>
      <c r="Z528" s="26">
        <f t="shared" si="348"/>
        <v>-89.997288034008463</v>
      </c>
      <c r="AA528" s="26">
        <f t="shared" si="349"/>
        <v>33.873811543133513</v>
      </c>
      <c r="AB528" s="26">
        <f t="shared" si="350"/>
        <v>-88.839990021104327</v>
      </c>
      <c r="AC528" s="26">
        <f t="shared" si="351"/>
        <v>8.3061362828258538</v>
      </c>
      <c r="AD528" s="26">
        <f t="shared" si="352"/>
        <v>67.398457487976458</v>
      </c>
      <c r="AE528" s="26">
        <f t="shared" si="353"/>
        <v>-12.866318691517577</v>
      </c>
      <c r="AF528" s="26">
        <f t="shared" si="354"/>
        <v>-111.43882056713633</v>
      </c>
      <c r="AG528" s="26">
        <f t="shared" si="372"/>
        <v>64.037843837695164</v>
      </c>
      <c r="AH528" s="26">
        <f t="shared" si="355"/>
        <v>-185.11459219563619</v>
      </c>
      <c r="AI528" s="26">
        <f t="shared" si="356"/>
        <v>-89.999999968202502</v>
      </c>
      <c r="AJ528" s="26">
        <f t="shared" si="357"/>
        <v>92.71750108799688</v>
      </c>
      <c r="AK528" s="26">
        <f t="shared" si="358"/>
        <v>89.998674903282833</v>
      </c>
      <c r="AL528" s="27">
        <f t="shared" si="359"/>
        <v>-16.426647981595007</v>
      </c>
      <c r="AM528" s="26">
        <f t="shared" si="360"/>
        <v>-81.321349299153098</v>
      </c>
      <c r="AN528" s="26">
        <f t="shared" si="373"/>
        <v>-19.00770422795992</v>
      </c>
      <c r="AO528" s="26">
        <f t="shared" si="374"/>
        <v>-83.56347786294593</v>
      </c>
      <c r="AP528" s="26">
        <f t="shared" si="380"/>
        <v>-63.793599479499079</v>
      </c>
      <c r="AQ528" s="26">
        <f t="shared" si="381"/>
        <v>-164.8861522270187</v>
      </c>
      <c r="AR528" s="25">
        <f t="shared" si="375"/>
        <v>18.562359853877492</v>
      </c>
      <c r="AS528" s="25">
        <f t="shared" si="376"/>
        <v>-26.843517049310353</v>
      </c>
      <c r="AT528" s="56">
        <f t="shared" si="382"/>
        <v>-76.659918171016656</v>
      </c>
      <c r="AU528" s="57">
        <f t="shared" si="361"/>
        <v>-276.32497279415503</v>
      </c>
      <c r="AV528" s="26">
        <f t="shared" si="362"/>
        <v>1.3113503670098233E-3</v>
      </c>
      <c r="AW528" s="26">
        <f t="shared" si="363"/>
        <v>0.99558631853278012</v>
      </c>
      <c r="AX528" s="27">
        <f t="shared" si="364"/>
        <v>-1.311350367009487E-3</v>
      </c>
      <c r="AY528" s="26">
        <f t="shared" si="365"/>
        <v>-0.99558631853278012</v>
      </c>
      <c r="AZ528" s="28">
        <f t="shared" si="366"/>
        <v>3.3631951390500348E-16</v>
      </c>
      <c r="BA528" s="29">
        <f t="shared" si="367"/>
        <v>0</v>
      </c>
      <c r="BB528" s="5">
        <f t="shared" si="383"/>
        <v>-120.64319419379279</v>
      </c>
      <c r="BC528" s="5">
        <f t="shared" si="384"/>
        <v>-454.28537970180838</v>
      </c>
      <c r="BD528" s="5">
        <f t="shared" si="368"/>
        <v>-274.28537970180838</v>
      </c>
      <c r="BE528" s="41"/>
      <c r="BF528" s="40">
        <f t="shared" si="369"/>
        <v>-121</v>
      </c>
      <c r="BG528" s="40">
        <f t="shared" si="370"/>
        <v>-454</v>
      </c>
      <c r="BH528" s="40">
        <f t="shared" si="371"/>
        <v>-274</v>
      </c>
      <c r="BL528" s="26">
        <f t="shared" si="377"/>
        <v>-13.02669970905635</v>
      </c>
      <c r="BM528" s="26">
        <f t="shared" si="378"/>
        <v>-77.103827090185078</v>
      </c>
      <c r="BO528" s="238" t="str">
        <f t="shared" si="385"/>
        <v>17378008.2874966i</v>
      </c>
      <c r="BP528" s="238" t="str">
        <f t="shared" si="386"/>
        <v>-0.00533506430216543-0.0278181126362982i</v>
      </c>
      <c r="BQ528" s="238">
        <f t="shared" si="387"/>
        <v>-30.9565763137198</v>
      </c>
      <c r="BR528" s="238">
        <f t="shared" si="388"/>
        <v>-100.85657981746827</v>
      </c>
    </row>
    <row r="529" spans="22:70" x14ac:dyDescent="0.3">
      <c r="V529" s="24">
        <v>6.2500000000000702</v>
      </c>
      <c r="W529" s="32">
        <f t="shared" si="346"/>
        <v>17782794.100392114</v>
      </c>
      <c r="X529" s="25">
        <f t="shared" si="379"/>
        <v>31.450501351730402</v>
      </c>
      <c r="Y529" s="26">
        <f t="shared" si="347"/>
        <v>-86.696767868769399</v>
      </c>
      <c r="Z529" s="26">
        <f t="shared" si="348"/>
        <v>-89.997349765891016</v>
      </c>
      <c r="AA529" s="26">
        <f t="shared" si="349"/>
        <v>34.073731432305109</v>
      </c>
      <c r="AB529" s="26">
        <f t="shared" si="350"/>
        <v>-88.866388101314769</v>
      </c>
      <c r="AC529" s="26">
        <f t="shared" si="351"/>
        <v>8.4771693652228279</v>
      </c>
      <c r="AD529" s="26">
        <f t="shared" si="352"/>
        <v>67.862748134911456</v>
      </c>
      <c r="AE529" s="26">
        <f t="shared" si="353"/>
        <v>-12.695365719511059</v>
      </c>
      <c r="AF529" s="26">
        <f t="shared" si="354"/>
        <v>-111.00098973229431</v>
      </c>
      <c r="AG529" s="26">
        <f t="shared" si="372"/>
        <v>64.037843837695164</v>
      </c>
      <c r="AH529" s="26">
        <f t="shared" si="355"/>
        <v>-185.31459219563615</v>
      </c>
      <c r="AI529" s="26">
        <f t="shared" si="356"/>
        <v>-89.999999968926303</v>
      </c>
      <c r="AJ529" s="26">
        <f t="shared" si="357"/>
        <v>92.917501087892319</v>
      </c>
      <c r="AK529" s="26">
        <f t="shared" si="358"/>
        <v>89.998705066166593</v>
      </c>
      <c r="AL529" s="27">
        <f t="shared" si="359"/>
        <v>-16.62219525334821</v>
      </c>
      <c r="AM529" s="26">
        <f t="shared" si="360"/>
        <v>-81.515991814141415</v>
      </c>
      <c r="AN529" s="26">
        <f t="shared" si="373"/>
        <v>-19.205247139471467</v>
      </c>
      <c r="AO529" s="26">
        <f t="shared" si="374"/>
        <v>-83.70880270360405</v>
      </c>
      <c r="AP529" s="26">
        <f t="shared" si="380"/>
        <v>-64.186689662868346</v>
      </c>
      <c r="AQ529" s="26">
        <f t="shared" si="381"/>
        <v>-165.22608942050516</v>
      </c>
      <c r="AR529" s="25">
        <f t="shared" si="375"/>
        <v>18.562359853877492</v>
      </c>
      <c r="AS529" s="25">
        <f t="shared" si="376"/>
        <v>-26.843517049310353</v>
      </c>
      <c r="AT529" s="56">
        <f t="shared" si="382"/>
        <v>-76.882055382379406</v>
      </c>
      <c r="AU529" s="57">
        <f t="shared" si="361"/>
        <v>-276.22707915279949</v>
      </c>
      <c r="AV529" s="26">
        <f t="shared" si="362"/>
        <v>1.3731426365844123E-3</v>
      </c>
      <c r="AW529" s="26">
        <f t="shared" si="363"/>
        <v>1.0187716709936565</v>
      </c>
      <c r="AX529" s="27">
        <f t="shared" si="364"/>
        <v>-1.3731426365847117E-3</v>
      </c>
      <c r="AY529" s="26">
        <f t="shared" si="365"/>
        <v>-1.0187716709936565</v>
      </c>
      <c r="AZ529" s="28">
        <f t="shared" si="366"/>
        <v>-2.9945664004049632E-16</v>
      </c>
      <c r="BA529" s="29">
        <f t="shared" si="367"/>
        <v>0</v>
      </c>
      <c r="BB529" s="5">
        <f t="shared" si="383"/>
        <v>-121.2650262691205</v>
      </c>
      <c r="BC529" s="5">
        <f t="shared" si="384"/>
        <v>-454.79147675441175</v>
      </c>
      <c r="BD529" s="5">
        <f t="shared" si="368"/>
        <v>-274.79147675441175</v>
      </c>
      <c r="BE529" s="31"/>
      <c r="BF529" s="40">
        <f t="shared" si="369"/>
        <v>-121</v>
      </c>
      <c r="BG529" s="40">
        <f t="shared" si="370"/>
        <v>-455</v>
      </c>
      <c r="BH529" s="40">
        <f t="shared" si="371"/>
        <v>-275</v>
      </c>
      <c r="BL529" s="26">
        <f t="shared" si="377"/>
        <v>-13.216952378914632</v>
      </c>
      <c r="BM529" s="26">
        <f t="shared" si="378"/>
        <v>-77.387885040888193</v>
      </c>
      <c r="BO529" s="238" t="str">
        <f t="shared" si="385"/>
        <v>17782794.1003921i</v>
      </c>
      <c r="BP529" s="238" t="str">
        <f t="shared" si="386"/>
        <v>-0.00535950918492674-0.027125855370263i</v>
      </c>
      <c r="BQ529" s="238">
        <f t="shared" si="387"/>
        <v>-31.166018507826468</v>
      </c>
      <c r="BR529" s="238">
        <f t="shared" si="388"/>
        <v>-101.17651256072409</v>
      </c>
    </row>
    <row r="530" spans="22:70" x14ac:dyDescent="0.3">
      <c r="V530" s="24">
        <v>6.26000000000007</v>
      </c>
      <c r="W530" s="32">
        <f t="shared" si="346"/>
        <v>18197008.586102787</v>
      </c>
      <c r="X530" s="25">
        <f t="shared" si="379"/>
        <v>31.450501351730402</v>
      </c>
      <c r="Y530" s="26">
        <f t="shared" si="347"/>
        <v>-86.896767868351191</v>
      </c>
      <c r="Z530" s="26">
        <f t="shared" si="348"/>
        <v>-89.997410092584374</v>
      </c>
      <c r="AA530" s="26">
        <f t="shared" si="349"/>
        <v>34.273654925678429</v>
      </c>
      <c r="AB530" s="26">
        <f t="shared" si="350"/>
        <v>-88.892185752976886</v>
      </c>
      <c r="AC530" s="26">
        <f t="shared" si="351"/>
        <v>8.6493246405955944</v>
      </c>
      <c r="AD530" s="26">
        <f t="shared" si="352"/>
        <v>68.319447452750765</v>
      </c>
      <c r="AE530" s="26">
        <f t="shared" si="353"/>
        <v>-12.523286950346765</v>
      </c>
      <c r="AF530" s="26">
        <f t="shared" si="354"/>
        <v>-110.57014839281048</v>
      </c>
      <c r="AG530" s="26">
        <f t="shared" si="372"/>
        <v>64.037843837695164</v>
      </c>
      <c r="AH530" s="26">
        <f t="shared" si="355"/>
        <v>-185.51459219563614</v>
      </c>
      <c r="AI530" s="26">
        <f t="shared" si="356"/>
        <v>-89.999999969633635</v>
      </c>
      <c r="AJ530" s="26">
        <f t="shared" si="357"/>
        <v>93.11750108779249</v>
      </c>
      <c r="AK530" s="26">
        <f t="shared" si="358"/>
        <v>89.998734542459317</v>
      </c>
      <c r="AL530" s="27">
        <f t="shared" si="359"/>
        <v>-16.817938664938985</v>
      </c>
      <c r="AM530" s="26">
        <f t="shared" si="360"/>
        <v>-81.706394529376766</v>
      </c>
      <c r="AN530" s="26">
        <f t="shared" si="373"/>
        <v>-19.402899339774915</v>
      </c>
      <c r="AO530" s="26">
        <f t="shared" si="374"/>
        <v>-83.850898123393151</v>
      </c>
      <c r="AP530" s="26">
        <f t="shared" si="380"/>
        <v>-64.580085274862384</v>
      </c>
      <c r="AQ530" s="26">
        <f t="shared" si="381"/>
        <v>-165.55855807994425</v>
      </c>
      <c r="AR530" s="25">
        <f t="shared" si="375"/>
        <v>18.562359853877492</v>
      </c>
      <c r="AS530" s="25">
        <f t="shared" si="376"/>
        <v>-26.843517049310353</v>
      </c>
      <c r="AT530" s="56">
        <f t="shared" si="382"/>
        <v>-77.103372225209142</v>
      </c>
      <c r="AU530" s="57">
        <f t="shared" si="361"/>
        <v>-276.12870647275474</v>
      </c>
      <c r="AV530" s="26">
        <f t="shared" si="362"/>
        <v>1.4378461437969106E-3</v>
      </c>
      <c r="AW530" s="26">
        <f t="shared" si="363"/>
        <v>1.0424967342016693</v>
      </c>
      <c r="AX530" s="27">
        <f t="shared" si="364"/>
        <v>-1.4378461437971435E-3</v>
      </c>
      <c r="AY530" s="26">
        <f t="shared" si="365"/>
        <v>-1.0424967342016693</v>
      </c>
      <c r="AZ530" s="28">
        <f t="shared" si="366"/>
        <v>-2.3288662664988635E-16</v>
      </c>
      <c r="BA530" s="29">
        <f t="shared" si="367"/>
        <v>0</v>
      </c>
      <c r="BB530" s="5">
        <f t="shared" si="383"/>
        <v>-121.88689363962783</v>
      </c>
      <c r="BC530" s="5">
        <f t="shared" si="384"/>
        <v>-455.29629847077348</v>
      </c>
      <c r="BD530" s="5">
        <f t="shared" si="368"/>
        <v>-275.29629847077348</v>
      </c>
      <c r="BE530" s="31"/>
      <c r="BF530" s="40">
        <f t="shared" si="369"/>
        <v>-122</v>
      </c>
      <c r="BG530" s="40">
        <f t="shared" si="370"/>
        <v>-455</v>
      </c>
      <c r="BH530" s="40">
        <f t="shared" si="371"/>
        <v>-275</v>
      </c>
      <c r="BL530" s="26">
        <f t="shared" si="377"/>
        <v>-13.407623284147757</v>
      </c>
      <c r="BM530" s="26">
        <f t="shared" si="378"/>
        <v>-77.666087329405485</v>
      </c>
      <c r="BO530" s="238" t="str">
        <f t="shared" si="385"/>
        <v>18197008.5861028i</v>
      </c>
      <c r="BP530" s="238" t="str">
        <f t="shared" si="386"/>
        <v>-0.00538166248695182-0.0264481609790425i</v>
      </c>
      <c r="BQ530" s="238">
        <f t="shared" si="387"/>
        <v>-31.375898130270929</v>
      </c>
      <c r="BR530" s="238">
        <f t="shared" si="388"/>
        <v>-101.50150466861324</v>
      </c>
    </row>
    <row r="531" spans="22:70" x14ac:dyDescent="0.3">
      <c r="V531" s="24">
        <v>6.2700000000000697</v>
      </c>
      <c r="W531" s="30">
        <f t="shared" si="346"/>
        <v>18620871.366631694</v>
      </c>
      <c r="X531" s="25">
        <f t="shared" si="379"/>
        <v>31.450501351730402</v>
      </c>
      <c r="Y531" s="26">
        <f t="shared" si="347"/>
        <v>-87.096767867951797</v>
      </c>
      <c r="Z531" s="26">
        <f t="shared" si="348"/>
        <v>-89.997469046074542</v>
      </c>
      <c r="AA531" s="26">
        <f t="shared" si="349"/>
        <v>34.473581861159012</v>
      </c>
      <c r="AB531" s="26">
        <f t="shared" si="350"/>
        <v>-88.917396612483685</v>
      </c>
      <c r="AC531" s="26">
        <f t="shared" si="351"/>
        <v>8.8225654372058635</v>
      </c>
      <c r="AD531" s="26">
        <f t="shared" si="352"/>
        <v>68.768565397516369</v>
      </c>
      <c r="AE531" s="26">
        <f t="shared" si="353"/>
        <v>-12.35011921785652</v>
      </c>
      <c r="AF531" s="26">
        <f t="shared" si="354"/>
        <v>-110.14630026104186</v>
      </c>
      <c r="AG531" s="26">
        <f t="shared" si="372"/>
        <v>64.037843837695164</v>
      </c>
      <c r="AH531" s="26">
        <f t="shared" si="355"/>
        <v>-185.71459219563619</v>
      </c>
      <c r="AI531" s="26">
        <f t="shared" si="356"/>
        <v>-89.999999970324851</v>
      </c>
      <c r="AJ531" s="26">
        <f t="shared" si="357"/>
        <v>93.317501087697124</v>
      </c>
      <c r="AK531" s="26">
        <f t="shared" si="358"/>
        <v>89.998763347789705</v>
      </c>
      <c r="AL531" s="27">
        <f t="shared" si="359"/>
        <v>-17.013869756338405</v>
      </c>
      <c r="AM531" s="26">
        <f t="shared" si="360"/>
        <v>-81.892641568687381</v>
      </c>
      <c r="AN531" s="26">
        <f t="shared" si="373"/>
        <v>-19.600656023028186</v>
      </c>
      <c r="AO531" s="26">
        <f t="shared" si="374"/>
        <v>-83.989832467649066</v>
      </c>
      <c r="AP531" s="26">
        <f t="shared" si="380"/>
        <v>-64.973773049610486</v>
      </c>
      <c r="AQ531" s="26">
        <f t="shared" si="381"/>
        <v>-165.88371065887159</v>
      </c>
      <c r="AR531" s="25">
        <f t="shared" si="375"/>
        <v>18.562359853877492</v>
      </c>
      <c r="AS531" s="25">
        <f t="shared" si="376"/>
        <v>-26.843517049310353</v>
      </c>
      <c r="AT531" s="56">
        <f t="shared" si="382"/>
        <v>-77.323892267467002</v>
      </c>
      <c r="AU531" s="57">
        <f t="shared" si="361"/>
        <v>-276.03001091991348</v>
      </c>
      <c r="AV531" s="26">
        <f t="shared" si="362"/>
        <v>1.5055980001691704E-3</v>
      </c>
      <c r="AW531" s="26">
        <f t="shared" si="363"/>
        <v>1.0667740549370053</v>
      </c>
      <c r="AX531" s="27">
        <f t="shared" si="364"/>
        <v>-1.5055980001690275E-3</v>
      </c>
      <c r="AY531" s="26">
        <f t="shared" si="365"/>
        <v>-1.0667740549370053</v>
      </c>
      <c r="AZ531" s="28">
        <f t="shared" si="366"/>
        <v>1.4289784633358948E-16</v>
      </c>
      <c r="BA531" s="29">
        <f t="shared" si="367"/>
        <v>0</v>
      </c>
      <c r="BB531" s="5">
        <f t="shared" si="383"/>
        <v>-122.50882062659275</v>
      </c>
      <c r="BC531" s="5">
        <f t="shared" si="384"/>
        <v>-455.80020996464953</v>
      </c>
      <c r="BD531" s="5">
        <f t="shared" si="368"/>
        <v>-275.80020996464953</v>
      </c>
      <c r="BE531" s="41"/>
      <c r="BF531" s="40">
        <f t="shared" si="369"/>
        <v>-123</v>
      </c>
      <c r="BG531" s="40">
        <f t="shared" si="370"/>
        <v>-456</v>
      </c>
      <c r="BH531" s="40">
        <f t="shared" si="371"/>
        <v>-276</v>
      </c>
      <c r="BL531" s="26">
        <f t="shared" si="377"/>
        <v>-13.598695321499488</v>
      </c>
      <c r="BM531" s="26">
        <f t="shared" si="378"/>
        <v>-77.938528966414765</v>
      </c>
      <c r="BO531" s="238" t="str">
        <f t="shared" si="385"/>
        <v>18620871.3666317i</v>
      </c>
      <c r="BP531" s="238" t="str">
        <f t="shared" si="386"/>
        <v>-0.00540157947847977-0.0257846944209473i</v>
      </c>
      <c r="BQ531" s="238">
        <f t="shared" si="387"/>
        <v>-31.586233037626261</v>
      </c>
      <c r="BR531" s="238">
        <f t="shared" si="388"/>
        <v>-101.8316700783213</v>
      </c>
    </row>
    <row r="532" spans="22:70" x14ac:dyDescent="0.3">
      <c r="V532" s="24">
        <v>6.2800000000000704</v>
      </c>
      <c r="W532" s="32">
        <f t="shared" si="346"/>
        <v>19054607.179635592</v>
      </c>
      <c r="X532" s="25">
        <f t="shared" si="379"/>
        <v>31.450501351730402</v>
      </c>
      <c r="Y532" s="26">
        <f t="shared" si="347"/>
        <v>-87.296767867570409</v>
      </c>
      <c r="Z532" s="26">
        <f t="shared" si="348"/>
        <v>-89.997526657619446</v>
      </c>
      <c r="AA532" s="26">
        <f t="shared" si="349"/>
        <v>34.673512083937183</v>
      </c>
      <c r="AB532" s="26">
        <f t="shared" si="350"/>
        <v>-88.942034007895373</v>
      </c>
      <c r="AC532" s="26">
        <f t="shared" si="351"/>
        <v>8.9968557568276388</v>
      </c>
      <c r="AD532" s="26">
        <f t="shared" si="352"/>
        <v>69.210119275694169</v>
      </c>
      <c r="AE532" s="26">
        <f t="shared" si="353"/>
        <v>-12.175898675075185</v>
      </c>
      <c r="AF532" s="26">
        <f t="shared" si="354"/>
        <v>-109.72944138982065</v>
      </c>
      <c r="AG532" s="26">
        <f t="shared" si="372"/>
        <v>64.037843837695164</v>
      </c>
      <c r="AH532" s="26">
        <f t="shared" si="355"/>
        <v>-185.91459219563617</v>
      </c>
      <c r="AI532" s="26">
        <f t="shared" si="356"/>
        <v>-89.999999971000335</v>
      </c>
      <c r="AJ532" s="26">
        <f t="shared" si="357"/>
        <v>93.517501087606092</v>
      </c>
      <c r="AK532" s="26">
        <f t="shared" si="358"/>
        <v>89.998791497430716</v>
      </c>
      <c r="AL532" s="27">
        <f t="shared" si="359"/>
        <v>-17.209980416892943</v>
      </c>
      <c r="AM532" s="26">
        <f t="shared" si="360"/>
        <v>-82.074815930587093</v>
      </c>
      <c r="AN532" s="26">
        <f t="shared" si="373"/>
        <v>-19.798512589911805</v>
      </c>
      <c r="AO532" s="26">
        <f t="shared" si="374"/>
        <v>-84.125672862216845</v>
      </c>
      <c r="AP532" s="26">
        <f t="shared" si="380"/>
        <v>-65.367740277139674</v>
      </c>
      <c r="AQ532" s="26">
        <f t="shared" si="381"/>
        <v>-166.20169726637357</v>
      </c>
      <c r="AR532" s="25">
        <f t="shared" si="375"/>
        <v>18.562359853877492</v>
      </c>
      <c r="AS532" s="25">
        <f t="shared" si="376"/>
        <v>-26.843517049310353</v>
      </c>
      <c r="AT532" s="56">
        <f t="shared" si="382"/>
        <v>-77.543638952214863</v>
      </c>
      <c r="AU532" s="57">
        <f t="shared" si="361"/>
        <v>-275.93113865619421</v>
      </c>
      <c r="AV532" s="26">
        <f t="shared" si="362"/>
        <v>1.5765417703250096E-3</v>
      </c>
      <c r="AW532" s="26">
        <f t="shared" si="363"/>
        <v>1.0916164704668645</v>
      </c>
      <c r="AX532" s="27">
        <f t="shared" si="364"/>
        <v>-1.5765417703246098E-3</v>
      </c>
      <c r="AY532" s="26">
        <f t="shared" si="365"/>
        <v>-1.0916164704668645</v>
      </c>
      <c r="AZ532" s="28">
        <f t="shared" si="366"/>
        <v>3.9985376121265404E-16</v>
      </c>
      <c r="BA532" s="29">
        <f t="shared" si="367"/>
        <v>0</v>
      </c>
      <c r="BB532" s="5">
        <f t="shared" si="383"/>
        <v>-123.13083274254407</v>
      </c>
      <c r="BC532" s="5">
        <f t="shared" si="384"/>
        <v>-456.3035655111936</v>
      </c>
      <c r="BD532" s="5">
        <f t="shared" si="368"/>
        <v>-276.3035655111936</v>
      </c>
      <c r="BE532" s="31"/>
      <c r="BF532" s="40">
        <f t="shared" si="369"/>
        <v>-123</v>
      </c>
      <c r="BG532" s="40">
        <f t="shared" si="370"/>
        <v>-456</v>
      </c>
      <c r="BH532" s="40">
        <f t="shared" si="371"/>
        <v>-276</v>
      </c>
      <c r="BL532" s="26">
        <f t="shared" si="377"/>
        <v>-13.790152016040269</v>
      </c>
      <c r="BM532" s="26">
        <f t="shared" si="378"/>
        <v>-78.205305101970566</v>
      </c>
      <c r="BO532" s="238" t="str">
        <f t="shared" si="385"/>
        <v>19054607.1796356i</v>
      </c>
      <c r="BP532" s="238" t="str">
        <f t="shared" si="386"/>
        <v>-0.00541931146295071-0.0251351288103532i</v>
      </c>
      <c r="BQ532" s="238">
        <f t="shared" si="387"/>
        <v>-31.797041774288942</v>
      </c>
      <c r="BR532" s="238">
        <f t="shared" si="388"/>
        <v>-102.16712175302881</v>
      </c>
    </row>
    <row r="533" spans="22:70" x14ac:dyDescent="0.3">
      <c r="V533" s="24">
        <v>6.2900000000000702</v>
      </c>
      <c r="W533" s="32">
        <f t="shared" si="346"/>
        <v>19498445.997583646</v>
      </c>
      <c r="X533" s="25">
        <f t="shared" si="379"/>
        <v>31.450501351730402</v>
      </c>
      <c r="Y533" s="26">
        <f t="shared" si="347"/>
        <v>-87.49676786720616</v>
      </c>
      <c r="Z533" s="26">
        <f t="shared" si="348"/>
        <v>-89.997582957765488</v>
      </c>
      <c r="AA533" s="26">
        <f t="shared" si="349"/>
        <v>34.873445446161092</v>
      </c>
      <c r="AB533" s="26">
        <f t="shared" si="350"/>
        <v>-88.966110965819965</v>
      </c>
      <c r="AC533" s="26">
        <f t="shared" si="351"/>
        <v>9.1721603046130475</v>
      </c>
      <c r="AD533" s="26">
        <f t="shared" si="352"/>
        <v>69.644133351466635</v>
      </c>
      <c r="AE533" s="26">
        <f t="shared" si="353"/>
        <v>-12.000660764701617</v>
      </c>
      <c r="AF533" s="26">
        <f t="shared" si="354"/>
        <v>-109.31956057211882</v>
      </c>
      <c r="AG533" s="26">
        <f t="shared" si="372"/>
        <v>64.037843837695164</v>
      </c>
      <c r="AH533" s="26">
        <f t="shared" si="355"/>
        <v>-186.11459219563616</v>
      </c>
      <c r="AI533" s="26">
        <f t="shared" si="356"/>
        <v>-89.999999971660444</v>
      </c>
      <c r="AJ533" s="26">
        <f t="shared" si="357"/>
        <v>93.717501087519125</v>
      </c>
      <c r="AK533" s="26">
        <f t="shared" si="358"/>
        <v>89.998819006307656</v>
      </c>
      <c r="AL533" s="27">
        <f t="shared" si="359"/>
        <v>-17.406262872240216</v>
      </c>
      <c r="AM533" s="26">
        <f t="shared" si="360"/>
        <v>-82.252999465095684</v>
      </c>
      <c r="AN533" s="26">
        <f t="shared" si="373"/>
        <v>-19.996464639173137</v>
      </c>
      <c r="AO533" s="26">
        <f t="shared" si="374"/>
        <v>-84.258485219677169</v>
      </c>
      <c r="AP533" s="26">
        <f t="shared" si="380"/>
        <v>-65.761974781835235</v>
      </c>
      <c r="AQ533" s="26">
        <f t="shared" si="381"/>
        <v>-166.51266565012565</v>
      </c>
      <c r="AR533" s="25">
        <f t="shared" si="375"/>
        <v>18.562359853877492</v>
      </c>
      <c r="AS533" s="25">
        <f t="shared" si="376"/>
        <v>-26.843517049310353</v>
      </c>
      <c r="AT533" s="56">
        <f t="shared" si="382"/>
        <v>-77.762635546536856</v>
      </c>
      <c r="AU533" s="57">
        <f t="shared" si="361"/>
        <v>-275.83222622224446</v>
      </c>
      <c r="AV533" s="26">
        <f t="shared" si="362"/>
        <v>1.6508277752746011E-3</v>
      </c>
      <c r="AW533" s="26">
        <f t="shared" si="363"/>
        <v>1.1170371151856953</v>
      </c>
      <c r="AX533" s="27">
        <f t="shared" si="364"/>
        <v>-1.6508277752747291E-3</v>
      </c>
      <c r="AY533" s="26">
        <f t="shared" si="365"/>
        <v>-1.1170371151856953</v>
      </c>
      <c r="AZ533" s="28">
        <f t="shared" si="366"/>
        <v>-1.2793585635328952E-16</v>
      </c>
      <c r="BA533" s="29">
        <f t="shared" si="367"/>
        <v>0</v>
      </c>
      <c r="BB533" s="5">
        <f t="shared" si="383"/>
        <v>-123.75295663860751</v>
      </c>
      <c r="BC533" s="5">
        <f t="shared" si="384"/>
        <v>-456.80670864037262</v>
      </c>
      <c r="BD533" s="5">
        <f t="shared" si="368"/>
        <v>-276.80670864037262</v>
      </c>
      <c r="BE533" s="31"/>
      <c r="BF533" s="40">
        <f t="shared" si="369"/>
        <v>-124</v>
      </c>
      <c r="BG533" s="40">
        <f t="shared" si="370"/>
        <v>-457</v>
      </c>
      <c r="BH533" s="40">
        <f t="shared" si="371"/>
        <v>-277</v>
      </c>
      <c r="BL533" s="26">
        <f t="shared" si="377"/>
        <v>-13.981977504123385</v>
      </c>
      <c r="BM533" s="26">
        <f t="shared" si="378"/>
        <v>-78.466510894224328</v>
      </c>
      <c r="BO533" s="238" t="str">
        <f t="shared" si="385"/>
        <v>19498445.9975836i</v>
      </c>
      <c r="BP533" s="238" t="str">
        <f t="shared" si="386"/>
        <v>-0.00543490594288174-0.0244991453232439i</v>
      </c>
      <c r="BQ533" s="238">
        <f t="shared" si="387"/>
        <v>-32.008343587947287</v>
      </c>
      <c r="BR533" s="238">
        <f t="shared" si="388"/>
        <v>-102.50797152390383</v>
      </c>
    </row>
    <row r="534" spans="22:70" x14ac:dyDescent="0.3">
      <c r="V534" s="24">
        <v>6.30000000000007</v>
      </c>
      <c r="W534" s="30">
        <f t="shared" si="346"/>
        <v>19952623.149692025</v>
      </c>
      <c r="X534" s="25">
        <f t="shared" si="379"/>
        <v>31.450501351730402</v>
      </c>
      <c r="Y534" s="26">
        <f t="shared" si="347"/>
        <v>-87.696767866858295</v>
      </c>
      <c r="Z534" s="26">
        <f t="shared" si="348"/>
        <v>-89.997637976363748</v>
      </c>
      <c r="AA534" s="26">
        <f t="shared" si="349"/>
        <v>35.073381806624454</v>
      </c>
      <c r="AB534" s="26">
        <f t="shared" si="350"/>
        <v>-88.989640218146377</v>
      </c>
      <c r="AC534" s="26">
        <f t="shared" si="351"/>
        <v>9.3484445148999544</v>
      </c>
      <c r="AD534" s="26">
        <f t="shared" si="352"/>
        <v>70.070638456921174</v>
      </c>
      <c r="AE534" s="26">
        <f t="shared" si="353"/>
        <v>-11.824440193603484</v>
      </c>
      <c r="AF534" s="26">
        <f t="shared" si="354"/>
        <v>-108.91663973758894</v>
      </c>
      <c r="AG534" s="26">
        <f t="shared" si="372"/>
        <v>64.037843837695164</v>
      </c>
      <c r="AH534" s="26">
        <f t="shared" si="355"/>
        <v>-186.31459219563618</v>
      </c>
      <c r="AI534" s="26">
        <f t="shared" si="356"/>
        <v>-89.999999972305531</v>
      </c>
      <c r="AJ534" s="26">
        <f t="shared" si="357"/>
        <v>93.917501087436065</v>
      </c>
      <c r="AK534" s="26">
        <f t="shared" si="358"/>
        <v>89.99884588900612</v>
      </c>
      <c r="AL534" s="27">
        <f t="shared" si="359"/>
        <v>-17.602709671596617</v>
      </c>
      <c r="AM534" s="26">
        <f t="shared" si="360"/>
        <v>-82.427272853938021</v>
      </c>
      <c r="AN534" s="26">
        <f t="shared" si="373"/>
        <v>-20.194507959480106</v>
      </c>
      <c r="AO534" s="26">
        <f t="shared" si="374"/>
        <v>-84.388334246771848</v>
      </c>
      <c r="AP534" s="26">
        <f t="shared" si="380"/>
        <v>-66.156464901581671</v>
      </c>
      <c r="AQ534" s="26">
        <f t="shared" si="381"/>
        <v>-166.81676118400929</v>
      </c>
      <c r="AR534" s="25">
        <f t="shared" si="375"/>
        <v>18.562359853877492</v>
      </c>
      <c r="AS534" s="25">
        <f t="shared" si="376"/>
        <v>-26.843517049310353</v>
      </c>
      <c r="AT534" s="56">
        <f t="shared" si="382"/>
        <v>-77.98090509518515</v>
      </c>
      <c r="AU534" s="57">
        <f t="shared" si="361"/>
        <v>-275.73340092159822</v>
      </c>
      <c r="AV534" s="26">
        <f t="shared" si="362"/>
        <v>1.728613409904822E-3</v>
      </c>
      <c r="AW534" s="26">
        <f t="shared" si="363"/>
        <v>1.1430494274011151</v>
      </c>
      <c r="AX534" s="27">
        <f t="shared" si="364"/>
        <v>-1.7286134099044309E-3</v>
      </c>
      <c r="AY534" s="26">
        <f t="shared" si="365"/>
        <v>-1.1430494274011151</v>
      </c>
      <c r="AZ534" s="28">
        <f t="shared" si="366"/>
        <v>3.9118014383277E-16</v>
      </c>
      <c r="BA534" s="29">
        <f t="shared" si="367"/>
        <v>0</v>
      </c>
      <c r="BB534" s="5">
        <f t="shared" si="383"/>
        <v>-124.37522005608184</v>
      </c>
      <c r="BC534" s="5">
        <f t="shared" si="384"/>
        <v>-457.30997222998752</v>
      </c>
      <c r="BD534" s="5">
        <f t="shared" si="368"/>
        <v>-277.30997222998752</v>
      </c>
      <c r="BE534" s="41"/>
      <c r="BF534" s="40">
        <f t="shared" si="369"/>
        <v>-124</v>
      </c>
      <c r="BG534" s="40">
        <f t="shared" si="370"/>
        <v>-457</v>
      </c>
      <c r="BH534" s="40">
        <f t="shared" si="371"/>
        <v>-277</v>
      </c>
      <c r="BL534" s="26">
        <f t="shared" si="377"/>
        <v>-14.174156516264496</v>
      </c>
      <c r="BM534" s="26">
        <f t="shared" si="378"/>
        <v>-78.722241387180432</v>
      </c>
      <c r="BO534" s="238" t="str">
        <f t="shared" si="385"/>
        <v>19952623.149692i</v>
      </c>
      <c r="BP534" s="238" t="str">
        <f t="shared" si="386"/>
        <v>-0.00544840678215317-0.0238764331062699i</v>
      </c>
      <c r="BQ534" s="238">
        <f t="shared" si="387"/>
        <v>-32.220158444632204</v>
      </c>
      <c r="BR534" s="238">
        <f t="shared" si="388"/>
        <v>-102.8543299212089</v>
      </c>
    </row>
    <row r="535" spans="22:70" x14ac:dyDescent="0.3">
      <c r="V535" s="24">
        <v>6.3100000000000698</v>
      </c>
      <c r="W535" s="32">
        <f t="shared" si="346"/>
        <v>20417379.446698599</v>
      </c>
      <c r="X535" s="25">
        <f t="shared" si="379"/>
        <v>31.450501351730402</v>
      </c>
      <c r="Y535" s="26">
        <f t="shared" si="347"/>
        <v>-87.896767866526119</v>
      </c>
      <c r="Z535" s="26">
        <f t="shared" si="348"/>
        <v>-89.997691742585829</v>
      </c>
      <c r="AA535" s="26">
        <f t="shared" si="349"/>
        <v>35.27332103046826</v>
      </c>
      <c r="AB535" s="26">
        <f t="shared" si="350"/>
        <v>-89.012634208632861</v>
      </c>
      <c r="AC535" s="26">
        <f t="shared" si="351"/>
        <v>9.5256745731515213</v>
      </c>
      <c r="AD535" s="26">
        <f t="shared" si="352"/>
        <v>70.489671606769605</v>
      </c>
      <c r="AE535" s="26">
        <f t="shared" si="353"/>
        <v>-11.647270911175935</v>
      </c>
      <c r="AF535" s="26">
        <f t="shared" si="354"/>
        <v>-108.5206543444491</v>
      </c>
      <c r="AG535" s="26">
        <f t="shared" si="372"/>
        <v>64.037843837695164</v>
      </c>
      <c r="AH535" s="26">
        <f t="shared" si="355"/>
        <v>-186.51459219563617</v>
      </c>
      <c r="AI535" s="26">
        <f t="shared" si="356"/>
        <v>-89.999999972935939</v>
      </c>
      <c r="AJ535" s="26">
        <f t="shared" si="357"/>
        <v>94.117501087356757</v>
      </c>
      <c r="AK535" s="26">
        <f t="shared" si="358"/>
        <v>89.998872159779665</v>
      </c>
      <c r="AL535" s="27">
        <f t="shared" si="359"/>
        <v>-17.799313675417132</v>
      </c>
      <c r="AM535" s="26">
        <f t="shared" si="360"/>
        <v>-82.597715593895998</v>
      </c>
      <c r="AN535" s="26">
        <f t="shared" si="373"/>
        <v>-20.392638521576245</v>
      </c>
      <c r="AO535" s="26">
        <f t="shared" si="374"/>
        <v>-84.515283452921523</v>
      </c>
      <c r="AP535" s="26">
        <f t="shared" si="380"/>
        <v>-66.551199467577618</v>
      </c>
      <c r="AQ535" s="26">
        <f t="shared" si="381"/>
        <v>-167.11412685997379</v>
      </c>
      <c r="AR535" s="25">
        <f t="shared" si="375"/>
        <v>18.562359853877492</v>
      </c>
      <c r="AS535" s="25">
        <f t="shared" si="376"/>
        <v>-26.843517049310353</v>
      </c>
      <c r="AT535" s="56">
        <f t="shared" si="382"/>
        <v>-78.198470378753555</v>
      </c>
      <c r="AU535" s="57">
        <f t="shared" si="361"/>
        <v>-275.63478120442289</v>
      </c>
      <c r="AV535" s="26">
        <f t="shared" si="362"/>
        <v>1.810063475340992E-3</v>
      </c>
      <c r="AW535" s="26">
        <f t="shared" si="363"/>
        <v>1.1696671562682581</v>
      </c>
      <c r="AX535" s="27">
        <f t="shared" si="364"/>
        <v>-1.8100634753414669E-3</v>
      </c>
      <c r="AY535" s="26">
        <f t="shared" si="365"/>
        <v>-1.1696671562682581</v>
      </c>
      <c r="AZ535" s="28">
        <f t="shared" si="366"/>
        <v>-4.7488055154865094E-16</v>
      </c>
      <c r="BA535" s="29">
        <f t="shared" si="367"/>
        <v>0</v>
      </c>
      <c r="BB535" s="5">
        <f t="shared" si="383"/>
        <v>-124.9976517820046</v>
      </c>
      <c r="BC535" s="5">
        <f t="shared" si="384"/>
        <v>-457.81367859574419</v>
      </c>
      <c r="BD535" s="5">
        <f t="shared" si="368"/>
        <v>-277.81367859574419</v>
      </c>
      <c r="BE535" s="31"/>
      <c r="BF535" s="40">
        <f t="shared" si="369"/>
        <v>-125</v>
      </c>
      <c r="BG535" s="40">
        <f t="shared" si="370"/>
        <v>-458</v>
      </c>
      <c r="BH535" s="40">
        <f t="shared" si="371"/>
        <v>-278</v>
      </c>
      <c r="BL535" s="26">
        <f t="shared" si="377"/>
        <v>-14.366674360005124</v>
      </c>
      <c r="BM535" s="26">
        <f t="shared" si="378"/>
        <v>-78.972591397112595</v>
      </c>
      <c r="BO535" s="238" t="str">
        <f t="shared" si="385"/>
        <v>20417379.4466986i</v>
      </c>
      <c r="BP535" s="238" t="str">
        <f t="shared" si="386"/>
        <v>-0.00545985436524752-0.0232666891892752i</v>
      </c>
      <c r="BQ535" s="238">
        <f t="shared" si="387"/>
        <v>-32.43250704324592</v>
      </c>
      <c r="BR535" s="238">
        <f t="shared" si="388"/>
        <v>-103.20630599420871</v>
      </c>
    </row>
    <row r="536" spans="22:70" x14ac:dyDescent="0.3">
      <c r="V536" s="24">
        <v>6.3200000000000696</v>
      </c>
      <c r="W536" s="32">
        <f t="shared" si="346"/>
        <v>20892961.308543772</v>
      </c>
      <c r="X536" s="25">
        <f t="shared" si="379"/>
        <v>31.450501351730402</v>
      </c>
      <c r="Y536" s="26">
        <f t="shared" si="347"/>
        <v>-88.096767866208864</v>
      </c>
      <c r="Z536" s="26">
        <f t="shared" si="348"/>
        <v>-89.997744284939259</v>
      </c>
      <c r="AA536" s="26">
        <f t="shared" si="349"/>
        <v>35.473262988895719</v>
      </c>
      <c r="AB536" s="26">
        <f t="shared" si="350"/>
        <v>-89.035105099353544</v>
      </c>
      <c r="AC536" s="26">
        <f t="shared" si="351"/>
        <v>9.7038174342255701</v>
      </c>
      <c r="AD536" s="26">
        <f t="shared" si="352"/>
        <v>70.901275618952937</v>
      </c>
      <c r="AE536" s="26">
        <f t="shared" si="353"/>
        <v>-11.469186091357173</v>
      </c>
      <c r="AF536" s="26">
        <f t="shared" si="354"/>
        <v>-108.13157376533987</v>
      </c>
      <c r="AG536" s="26">
        <f t="shared" si="372"/>
        <v>64.037843837695164</v>
      </c>
      <c r="AH536" s="26">
        <f t="shared" si="355"/>
        <v>-186.71459219563616</v>
      </c>
      <c r="AI536" s="26">
        <f t="shared" si="356"/>
        <v>-89.999999973551994</v>
      </c>
      <c r="AJ536" s="26">
        <f t="shared" si="357"/>
        <v>94.317501087281016</v>
      </c>
      <c r="AK536" s="26">
        <f t="shared" si="358"/>
        <v>89.99889783255739</v>
      </c>
      <c r="AL536" s="27">
        <f t="shared" si="359"/>
        <v>-17.996068043426451</v>
      </c>
      <c r="AM536" s="26">
        <f t="shared" si="360"/>
        <v>-82.764405983098371</v>
      </c>
      <c r="AN536" s="26">
        <f t="shared" si="373"/>
        <v>-20.590852470728869</v>
      </c>
      <c r="AO536" s="26">
        <f t="shared" si="374"/>
        <v>-84.639395159735614</v>
      </c>
      <c r="AP536" s="26">
        <f t="shared" si="380"/>
        <v>-66.946167784815287</v>
      </c>
      <c r="AQ536" s="26">
        <f t="shared" si="381"/>
        <v>-167.40490328382859</v>
      </c>
      <c r="AR536" s="25">
        <f t="shared" si="375"/>
        <v>18.562359853877492</v>
      </c>
      <c r="AS536" s="25">
        <f t="shared" si="376"/>
        <v>-26.843517049310353</v>
      </c>
      <c r="AT536" s="56">
        <f t="shared" si="382"/>
        <v>-78.41535387617246</v>
      </c>
      <c r="AU536" s="57">
        <f t="shared" si="361"/>
        <v>-275.53647704916847</v>
      </c>
      <c r="AV536" s="26">
        <f t="shared" si="362"/>
        <v>1.8953505268871301E-3</v>
      </c>
      <c r="AW536" s="26">
        <f t="shared" si="363"/>
        <v>1.1969043688753016</v>
      </c>
      <c r="AX536" s="27">
        <f t="shared" si="364"/>
        <v>-1.895350526887165E-3</v>
      </c>
      <c r="AY536" s="26">
        <f t="shared" si="365"/>
        <v>-1.1969043688753016</v>
      </c>
      <c r="AZ536" s="28">
        <f t="shared" si="366"/>
        <v>-3.4911309954033243E-17</v>
      </c>
      <c r="BA536" s="29">
        <f t="shared" si="367"/>
        <v>0</v>
      </c>
      <c r="BB536" s="5">
        <f t="shared" si="383"/>
        <v>-125.6202816084493</v>
      </c>
      <c r="BC536" s="5">
        <f t="shared" si="384"/>
        <v>-458.31813957602458</v>
      </c>
      <c r="BD536" s="5">
        <f t="shared" si="368"/>
        <v>-278.31813957602458</v>
      </c>
      <c r="BE536" s="31"/>
      <c r="BF536" s="40">
        <f t="shared" si="369"/>
        <v>-126</v>
      </c>
      <c r="BG536" s="40">
        <f t="shared" si="370"/>
        <v>-458</v>
      </c>
      <c r="BH536" s="40">
        <f t="shared" si="371"/>
        <v>-278</v>
      </c>
      <c r="BL536" s="26">
        <f t="shared" si="377"/>
        <v>-14.559516902815076</v>
      </c>
      <c r="BM536" s="26">
        <f t="shared" si="378"/>
        <v>-79.217655407265383</v>
      </c>
      <c r="BO536" s="238" t="str">
        <f t="shared" si="385"/>
        <v>20892961.3085438i</v>
      </c>
      <c r="BP536" s="238" t="str">
        <f t="shared" si="386"/>
        <v>-0.00546928575397749-0.0226696184011968i</v>
      </c>
      <c r="BQ536" s="238">
        <f t="shared" si="387"/>
        <v>-32.645410829461767</v>
      </c>
      <c r="BR536" s="238">
        <f t="shared" si="388"/>
        <v>-103.56400711959071</v>
      </c>
    </row>
    <row r="537" spans="22:70" x14ac:dyDescent="0.3">
      <c r="V537" s="24">
        <v>6.3300000000000702</v>
      </c>
      <c r="W537" s="30">
        <f t="shared" si="346"/>
        <v>21379620.895025812</v>
      </c>
      <c r="X537" s="25">
        <f t="shared" si="379"/>
        <v>31.450501351730402</v>
      </c>
      <c r="Y537" s="26">
        <f t="shared" si="347"/>
        <v>-88.296767865905906</v>
      </c>
      <c r="Z537" s="26">
        <f t="shared" si="348"/>
        <v>-89.997795631282727</v>
      </c>
      <c r="AA537" s="26">
        <f t="shared" si="349"/>
        <v>35.673207558900145</v>
      </c>
      <c r="AB537" s="26">
        <f t="shared" si="350"/>
        <v>-89.057064777005621</v>
      </c>
      <c r="AC537" s="26">
        <f t="shared" si="351"/>
        <v>9.8828408371768788</v>
      </c>
      <c r="AD537" s="26">
        <f t="shared" si="352"/>
        <v>71.305498742348647</v>
      </c>
      <c r="AE537" s="26">
        <f t="shared" si="353"/>
        <v>-11.29021811809848</v>
      </c>
      <c r="AF537" s="26">
        <f t="shared" si="354"/>
        <v>-107.74936166593969</v>
      </c>
      <c r="AG537" s="26">
        <f t="shared" si="372"/>
        <v>64.037843837695164</v>
      </c>
      <c r="AH537" s="26">
        <f t="shared" si="355"/>
        <v>-186.9145921956362</v>
      </c>
      <c r="AI537" s="26">
        <f t="shared" si="356"/>
        <v>-89.999999974154022</v>
      </c>
      <c r="AJ537" s="26">
        <f t="shared" si="357"/>
        <v>94.5175010872087</v>
      </c>
      <c r="AK537" s="26">
        <f t="shared" si="358"/>
        <v>89.998922920951344</v>
      </c>
      <c r="AL537" s="27">
        <f t="shared" si="359"/>
        <v>-18.192966223019752</v>
      </c>
      <c r="AM537" s="26">
        <f t="shared" si="360"/>
        <v>-82.927421110044762</v>
      </c>
      <c r="AN537" s="26">
        <f t="shared" si="373"/>
        <v>-20.789146119462544</v>
      </c>
      <c r="AO537" s="26">
        <f t="shared" si="374"/>
        <v>-84.760730511421315</v>
      </c>
      <c r="AP537" s="26">
        <f t="shared" si="380"/>
        <v>-67.341359613214635</v>
      </c>
      <c r="AQ537" s="26">
        <f t="shared" si="381"/>
        <v>-167.68922867466875</v>
      </c>
      <c r="AR537" s="25">
        <f t="shared" si="375"/>
        <v>18.562359853877492</v>
      </c>
      <c r="AS537" s="25">
        <f t="shared" si="376"/>
        <v>-26.843517049310353</v>
      </c>
      <c r="AT537" s="56">
        <f t="shared" si="382"/>
        <v>-78.631577731313115</v>
      </c>
      <c r="AU537" s="57">
        <f t="shared" si="361"/>
        <v>-275.43859034060847</v>
      </c>
      <c r="AV537" s="26">
        <f t="shared" si="362"/>
        <v>1.9846552382414089E-3</v>
      </c>
      <c r="AW537" s="26">
        <f t="shared" si="363"/>
        <v>1.2247754574830036</v>
      </c>
      <c r="AX537" s="27">
        <f t="shared" si="364"/>
        <v>-1.9846552382411374E-3</v>
      </c>
      <c r="AY537" s="26">
        <f t="shared" si="365"/>
        <v>-1.2247754574830036</v>
      </c>
      <c r="AZ537" s="28">
        <f t="shared" si="366"/>
        <v>2.7148422399037031E-16</v>
      </c>
      <c r="BA537" s="29">
        <f t="shared" si="367"/>
        <v>0</v>
      </c>
      <c r="BB537" s="5">
        <f t="shared" si="383"/>
        <v>-126.24314029527184</v>
      </c>
      <c r="BC537" s="5">
        <f t="shared" si="384"/>
        <v>-458.82365660921613</v>
      </c>
      <c r="BD537" s="5">
        <f t="shared" si="368"/>
        <v>-278.82365660921613</v>
      </c>
      <c r="BE537" s="41"/>
      <c r="BF537" s="40">
        <f t="shared" si="369"/>
        <v>-126</v>
      </c>
      <c r="BG537" s="40">
        <f t="shared" si="370"/>
        <v>-459</v>
      </c>
      <c r="BH537" s="40">
        <f t="shared" si="371"/>
        <v>-279</v>
      </c>
      <c r="BL537" s="26">
        <f t="shared" si="377"/>
        <v>-14.752670555083407</v>
      </c>
      <c r="BM537" s="26">
        <f t="shared" si="378"/>
        <v>-79.457527470467298</v>
      </c>
      <c r="BO537" s="238" t="str">
        <f t="shared" si="385"/>
        <v>21379620.8950258i</v>
      </c>
      <c r="BP537" s="238" t="str">
        <f t="shared" si="386"/>
        <v>-0.00547673484223664-0.0220849332892236i</v>
      </c>
      <c r="BQ537" s="238">
        <f t="shared" si="387"/>
        <v>-32.858892008875308</v>
      </c>
      <c r="BR537" s="238">
        <f t="shared" si="388"/>
        <v>-103.92753879814035</v>
      </c>
    </row>
    <row r="538" spans="22:70" x14ac:dyDescent="0.3">
      <c r="V538" s="24">
        <v>6.34000000000007</v>
      </c>
      <c r="W538" s="32">
        <f t="shared" si="346"/>
        <v>21877616.239499096</v>
      </c>
      <c r="X538" s="25">
        <f t="shared" si="379"/>
        <v>31.450501351730402</v>
      </c>
      <c r="Y538" s="26">
        <f t="shared" si="347"/>
        <v>-88.49676786561659</v>
      </c>
      <c r="Z538" s="26">
        <f t="shared" si="348"/>
        <v>-89.997845808840722</v>
      </c>
      <c r="AA538" s="26">
        <f t="shared" si="349"/>
        <v>35.873154623004886</v>
      </c>
      <c r="AB538" s="26">
        <f t="shared" si="350"/>
        <v>-89.078524859079891</v>
      </c>
      <c r="AC538" s="26">
        <f t="shared" si="351"/>
        <v>10.062713316798042</v>
      </c>
      <c r="AD538" s="26">
        <f t="shared" si="352"/>
        <v>71.702394292645408</v>
      </c>
      <c r="AE538" s="26">
        <f t="shared" si="353"/>
        <v>-11.110398574083259</v>
      </c>
      <c r="AF538" s="26">
        <f t="shared" si="354"/>
        <v>-107.37397637527522</v>
      </c>
      <c r="AG538" s="26">
        <f t="shared" si="372"/>
        <v>64.037843837695164</v>
      </c>
      <c r="AH538" s="26">
        <f t="shared" si="355"/>
        <v>-187.11459219563619</v>
      </c>
      <c r="AI538" s="26">
        <f t="shared" si="356"/>
        <v>-89.999999974742352</v>
      </c>
      <c r="AJ538" s="26">
        <f t="shared" si="357"/>
        <v>94.717501087139624</v>
      </c>
      <c r="AK538" s="26">
        <f t="shared" si="358"/>
        <v>89.998947438263741</v>
      </c>
      <c r="AL538" s="27">
        <f t="shared" si="359"/>
        <v>-18.390001938029741</v>
      </c>
      <c r="AM538" s="26">
        <f t="shared" si="360"/>
        <v>-83.086836845169671</v>
      </c>
      <c r="AN538" s="26">
        <f t="shared" si="373"/>
        <v>-20.987515940569121</v>
      </c>
      <c r="AO538" s="26">
        <f t="shared" si="374"/>
        <v>-84.879349486003363</v>
      </c>
      <c r="AP538" s="26">
        <f t="shared" si="380"/>
        <v>-67.73676514940027</v>
      </c>
      <c r="AQ538" s="26">
        <f t="shared" si="381"/>
        <v>-167.96723886765164</v>
      </c>
      <c r="AR538" s="25">
        <f t="shared" si="375"/>
        <v>18.562359853877492</v>
      </c>
      <c r="AS538" s="25">
        <f t="shared" si="376"/>
        <v>-26.843517049310353</v>
      </c>
      <c r="AT538" s="56">
        <f t="shared" si="382"/>
        <v>-78.847163723483533</v>
      </c>
      <c r="AU538" s="57">
        <f t="shared" si="361"/>
        <v>-275.34121524292686</v>
      </c>
      <c r="AV538" s="26">
        <f t="shared" si="362"/>
        <v>2.0781667827713111E-3</v>
      </c>
      <c r="AW538" s="26">
        <f t="shared" si="363"/>
        <v>1.2532951469209985</v>
      </c>
      <c r="AX538" s="27">
        <f t="shared" si="364"/>
        <v>-2.0781667827714746E-3</v>
      </c>
      <c r="AY538" s="26">
        <f t="shared" si="365"/>
        <v>-1.2532951469209985</v>
      </c>
      <c r="AZ538" s="28">
        <f t="shared" si="366"/>
        <v>-1.6349768761081407E-16</v>
      </c>
      <c r="BA538" s="29">
        <f t="shared" si="367"/>
        <v>0</v>
      </c>
      <c r="BB538" s="5">
        <f t="shared" si="383"/>
        <v>-126.8662595360075</v>
      </c>
      <c r="BC538" s="5">
        <f t="shared" si="384"/>
        <v>-459.33052080165521</v>
      </c>
      <c r="BD538" s="5">
        <f t="shared" si="368"/>
        <v>-279.33052080165521</v>
      </c>
      <c r="BE538" s="31"/>
      <c r="BF538" s="40">
        <f t="shared" si="369"/>
        <v>-127</v>
      </c>
      <c r="BG538" s="40">
        <f t="shared" si="370"/>
        <v>-459</v>
      </c>
      <c r="BH538" s="40">
        <f t="shared" si="371"/>
        <v>-279</v>
      </c>
      <c r="BL538" s="26">
        <f t="shared" si="377"/>
        <v>-14.946122253241807</v>
      </c>
      <c r="BM538" s="26">
        <f t="shared" si="378"/>
        <v>-79.692301119284508</v>
      </c>
      <c r="BO538" s="238" t="str">
        <f t="shared" si="385"/>
        <v>21877616.2394991i</v>
      </c>
      <c r="BP538" s="238" t="str">
        <f t="shared" si="386"/>
        <v>-0.00548223250929691-0.0215123540410578i</v>
      </c>
      <c r="BQ538" s="238">
        <f t="shared" si="387"/>
        <v>-33.072973559282161</v>
      </c>
      <c r="BR538" s="238">
        <f t="shared" si="388"/>
        <v>-104.29700443944384</v>
      </c>
    </row>
    <row r="539" spans="22:70" x14ac:dyDescent="0.3">
      <c r="V539" s="24">
        <v>6.3500000000000698</v>
      </c>
      <c r="W539" s="32">
        <f t="shared" si="346"/>
        <v>22387211.385687009</v>
      </c>
      <c r="X539" s="25">
        <f t="shared" si="379"/>
        <v>31.450501351730402</v>
      </c>
      <c r="Y539" s="26">
        <f t="shared" si="347"/>
        <v>-88.696767865340263</v>
      </c>
      <c r="Z539" s="26">
        <f t="shared" si="348"/>
        <v>-89.997894844218052</v>
      </c>
      <c r="AA539" s="26">
        <f t="shared" si="349"/>
        <v>36.073104069015031</v>
      </c>
      <c r="AB539" s="26">
        <f t="shared" si="350"/>
        <v>-89.099496699897557</v>
      </c>
      <c r="AC539" s="26">
        <f t="shared" si="351"/>
        <v>10.243404212106096</v>
      </c>
      <c r="AD539" s="26">
        <f t="shared" si="352"/>
        <v>72.092020297306732</v>
      </c>
      <c r="AE539" s="26">
        <f t="shared" si="353"/>
        <v>-10.929758232488734</v>
      </c>
      <c r="AF539" s="26">
        <f t="shared" si="354"/>
        <v>-107.00537124680889</v>
      </c>
      <c r="AG539" s="26">
        <f t="shared" si="372"/>
        <v>64.037843837695164</v>
      </c>
      <c r="AH539" s="26">
        <f t="shared" si="355"/>
        <v>-187.31459219563615</v>
      </c>
      <c r="AI539" s="26">
        <f t="shared" si="356"/>
        <v>-89.99999997531728</v>
      </c>
      <c r="AJ539" s="26">
        <f t="shared" si="357"/>
        <v>94.917501087073646</v>
      </c>
      <c r="AK539" s="26">
        <f t="shared" si="358"/>
        <v>89.998971397493975</v>
      </c>
      <c r="AL539" s="27">
        <f t="shared" si="359"/>
        <v>-18.587169177856385</v>
      </c>
      <c r="AM539" s="26">
        <f t="shared" si="360"/>
        <v>-83.242727834763329</v>
      </c>
      <c r="AN539" s="26">
        <f t="shared" si="373"/>
        <v>-21.185958560386659</v>
      </c>
      <c r="AO539" s="26">
        <f t="shared" si="374"/>
        <v>-84.995310907273236</v>
      </c>
      <c r="AP539" s="26">
        <f t="shared" si="380"/>
        <v>-68.132375009110376</v>
      </c>
      <c r="AQ539" s="26">
        <f t="shared" si="381"/>
        <v>-168.23906731985988</v>
      </c>
      <c r="AR539" s="25">
        <f t="shared" si="375"/>
        <v>18.562359853877492</v>
      </c>
      <c r="AS539" s="25">
        <f t="shared" si="376"/>
        <v>-26.843517049310353</v>
      </c>
      <c r="AT539" s="56">
        <f t="shared" si="382"/>
        <v>-79.062133241599113</v>
      </c>
      <c r="AU539" s="57">
        <f t="shared" si="361"/>
        <v>-275.2444385666688</v>
      </c>
      <c r="AV539" s="26">
        <f t="shared" si="362"/>
        <v>2.1760832326185304E-3</v>
      </c>
      <c r="AW539" s="26">
        <f t="shared" si="363"/>
        <v>1.2824785021437073</v>
      </c>
      <c r="AX539" s="27">
        <f t="shared" si="364"/>
        <v>-2.1760832326187069E-3</v>
      </c>
      <c r="AY539" s="26">
        <f t="shared" si="365"/>
        <v>-1.2824785021437073</v>
      </c>
      <c r="AZ539" s="28">
        <f t="shared" si="366"/>
        <v>-1.7650811368064012E-16</v>
      </c>
      <c r="BA539" s="29">
        <f t="shared" si="367"/>
        <v>0</v>
      </c>
      <c r="BB539" s="5">
        <f t="shared" si="383"/>
        <v>-127.48967192660675</v>
      </c>
      <c r="BC539" s="5">
        <f t="shared" si="384"/>
        <v>-459.83901298445431</v>
      </c>
      <c r="BD539" s="5">
        <f t="shared" si="368"/>
        <v>-279.83901298445431</v>
      </c>
      <c r="BE539" s="31"/>
      <c r="BF539" s="40">
        <f t="shared" si="369"/>
        <v>-127</v>
      </c>
      <c r="BG539" s="40">
        <f t="shared" si="370"/>
        <v>-460</v>
      </c>
      <c r="BH539" s="40">
        <f t="shared" si="371"/>
        <v>-280</v>
      </c>
      <c r="BL539" s="26">
        <f t="shared" si="377"/>
        <v>-15.139859443060026</v>
      </c>
      <c r="BM539" s="26">
        <f t="shared" si="378"/>
        <v>-79.922069283350552</v>
      </c>
      <c r="BO539" s="238" t="str">
        <f t="shared" si="385"/>
        <v>22387211.385687i</v>
      </c>
      <c r="BP539" s="238" t="str">
        <f t="shared" si="386"/>
        <v>-0.00548580677217155-0.0209516084100918i</v>
      </c>
      <c r="BQ539" s="238">
        <f t="shared" si="387"/>
        <v>-33.287679241947608</v>
      </c>
      <c r="BR539" s="238">
        <f t="shared" si="388"/>
        <v>-104.67250513443499</v>
      </c>
    </row>
    <row r="540" spans="22:70" x14ac:dyDescent="0.3">
      <c r="V540" s="24">
        <v>6.3600000000000696</v>
      </c>
      <c r="W540" s="30">
        <f t="shared" si="346"/>
        <v>22908676.527681425</v>
      </c>
      <c r="X540" s="25">
        <f t="shared" si="379"/>
        <v>31.450501351730402</v>
      </c>
      <c r="Y540" s="26">
        <f t="shared" si="347"/>
        <v>-88.896767865076384</v>
      </c>
      <c r="Z540" s="26">
        <f t="shared" si="348"/>
        <v>-89.997942763413931</v>
      </c>
      <c r="AA540" s="26">
        <f t="shared" si="349"/>
        <v>36.273055789780202</v>
      </c>
      <c r="AB540" s="26">
        <f t="shared" si="350"/>
        <v>-89.119991396515502</v>
      </c>
      <c r="AC540" s="26">
        <f t="shared" si="351"/>
        <v>10.424883671980865</v>
      </c>
      <c r="AD540" s="26">
        <f t="shared" si="352"/>
        <v>72.474439150407861</v>
      </c>
      <c r="AE540" s="26">
        <f t="shared" si="353"/>
        <v>-10.748327051584916</v>
      </c>
      <c r="AF540" s="26">
        <f t="shared" si="354"/>
        <v>-106.64349500952157</v>
      </c>
      <c r="AG540" s="26">
        <f t="shared" si="372"/>
        <v>64.037843837695164</v>
      </c>
      <c r="AH540" s="26">
        <f t="shared" si="355"/>
        <v>-187.51459219563614</v>
      </c>
      <c r="AI540" s="26">
        <f t="shared" si="356"/>
        <v>-89.999999975879135</v>
      </c>
      <c r="AJ540" s="26">
        <f t="shared" si="357"/>
        <v>95.117501087010652</v>
      </c>
      <c r="AK540" s="26">
        <f t="shared" si="358"/>
        <v>89.99899481134554</v>
      </c>
      <c r="AL540" s="27">
        <f t="shared" si="359"/>
        <v>-18.784462186954435</v>
      </c>
      <c r="AM540" s="26">
        <f t="shared" si="360"/>
        <v>-83.395167497075548</v>
      </c>
      <c r="AN540" s="26">
        <f t="shared" si="373"/>
        <v>-21.38447075233853</v>
      </c>
      <c r="AO540" s="26">
        <f t="shared" si="374"/>
        <v>-85.108672457391265</v>
      </c>
      <c r="AP540" s="26">
        <f t="shared" si="380"/>
        <v>-68.528180210223297</v>
      </c>
      <c r="AQ540" s="26">
        <f t="shared" si="381"/>
        <v>-168.50484511900041</v>
      </c>
      <c r="AR540" s="25">
        <f t="shared" si="375"/>
        <v>18.562359853877492</v>
      </c>
      <c r="AS540" s="25">
        <f t="shared" si="376"/>
        <v>-26.843517049310353</v>
      </c>
      <c r="AT540" s="56">
        <f t="shared" si="382"/>
        <v>-79.276507261808206</v>
      </c>
      <c r="AU540" s="57">
        <f t="shared" si="361"/>
        <v>-275.14834012852197</v>
      </c>
      <c r="AV540" s="26">
        <f t="shared" si="362"/>
        <v>2.2786119764855138E-3</v>
      </c>
      <c r="AW540" s="26">
        <f t="shared" si="363"/>
        <v>1.3123409359486449</v>
      </c>
      <c r="AX540" s="27">
        <f t="shared" si="364"/>
        <v>-2.2786119764855763E-3</v>
      </c>
      <c r="AY540" s="26">
        <f t="shared" si="365"/>
        <v>-1.3123409359486449</v>
      </c>
      <c r="AZ540" s="28">
        <f t="shared" si="366"/>
        <v>-6.2450045135165055E-17</v>
      </c>
      <c r="BA540" s="29">
        <f t="shared" si="367"/>
        <v>0</v>
      </c>
      <c r="BB540" s="5">
        <f t="shared" si="383"/>
        <v>-128.11341093668173</v>
      </c>
      <c r="BC540" s="5">
        <f t="shared" si="384"/>
        <v>-460.34940375768247</v>
      </c>
      <c r="BD540" s="5">
        <f t="shared" si="368"/>
        <v>-280.34940375768247</v>
      </c>
      <c r="BE540" s="41"/>
      <c r="BF540" s="40">
        <f t="shared" si="369"/>
        <v>-128</v>
      </c>
      <c r="BG540" s="40">
        <f t="shared" si="370"/>
        <v>-460</v>
      </c>
      <c r="BH540" s="40">
        <f t="shared" si="371"/>
        <v>-280</v>
      </c>
      <c r="BL540" s="26">
        <f t="shared" si="377"/>
        <v>-15.333870063147865</v>
      </c>
      <c r="BM540" s="26">
        <f t="shared" si="378"/>
        <v>-80.146924213512946</v>
      </c>
      <c r="BO540" s="238" t="str">
        <f t="shared" si="385"/>
        <v>22908676.5276814i</v>
      </c>
      <c r="BP540" s="238" t="str">
        <f t="shared" si="386"/>
        <v>-0.00548748293755084-0.0204024316432738i</v>
      </c>
      <c r="BQ540" s="238">
        <f t="shared" si="387"/>
        <v>-33.503033611725648</v>
      </c>
      <c r="BR540" s="238">
        <f t="shared" si="388"/>
        <v>-105.0541394156476</v>
      </c>
    </row>
    <row r="541" spans="22:70" x14ac:dyDescent="0.3">
      <c r="V541" s="24">
        <v>6.3700000000000703</v>
      </c>
      <c r="W541" s="32">
        <f t="shared" si="346"/>
        <v>23442288.15320304</v>
      </c>
      <c r="X541" s="25">
        <f t="shared" si="379"/>
        <v>31.450501351730402</v>
      </c>
      <c r="Y541" s="26">
        <f t="shared" si="347"/>
        <v>-89.096767864824415</v>
      </c>
      <c r="Z541" s="26">
        <f t="shared" si="348"/>
        <v>-89.997989591835747</v>
      </c>
      <c r="AA541" s="26">
        <f t="shared" si="349"/>
        <v>36.473009682967863</v>
      </c>
      <c r="AB541" s="26">
        <f t="shared" si="350"/>
        <v>-89.140019794502848</v>
      </c>
      <c r="AC541" s="26">
        <f t="shared" si="351"/>
        <v>10.607122658158962</v>
      </c>
      <c r="AD541" s="26">
        <f t="shared" si="352"/>
        <v>72.849717278001094</v>
      </c>
      <c r="AE541" s="26">
        <f t="shared" si="353"/>
        <v>-10.566134171967187</v>
      </c>
      <c r="AF541" s="26">
        <f t="shared" si="354"/>
        <v>-106.28829210833749</v>
      </c>
      <c r="AG541" s="26">
        <f t="shared" si="372"/>
        <v>64.037843837695164</v>
      </c>
      <c r="AH541" s="26">
        <f t="shared" si="355"/>
        <v>-187.71459219563616</v>
      </c>
      <c r="AI541" s="26">
        <f t="shared" si="356"/>
        <v>-89.999999976428185</v>
      </c>
      <c r="AJ541" s="26">
        <f t="shared" si="357"/>
        <v>95.3175010869505</v>
      </c>
      <c r="AK541" s="26">
        <f t="shared" si="358"/>
        <v>89.999017692232769</v>
      </c>
      <c r="AL541" s="27">
        <f t="shared" si="359"/>
        <v>-18.981875454673261</v>
      </c>
      <c r="AM541" s="26">
        <f t="shared" si="360"/>
        <v>-83.544228020438339</v>
      </c>
      <c r="AN541" s="26">
        <f t="shared" si="373"/>
        <v>-21.583049430724802</v>
      </c>
      <c r="AO541" s="26">
        <f t="shared" si="374"/>
        <v>-85.219490690069833</v>
      </c>
      <c r="AP541" s="26">
        <f t="shared" si="380"/>
        <v>-68.924172156388551</v>
      </c>
      <c r="AQ541" s="26">
        <f t="shared" si="381"/>
        <v>-168.76470099470359</v>
      </c>
      <c r="AR541" s="25">
        <f t="shared" si="375"/>
        <v>18.562359853877492</v>
      </c>
      <c r="AS541" s="25">
        <f t="shared" si="376"/>
        <v>-26.843517049310353</v>
      </c>
      <c r="AT541" s="56">
        <f t="shared" si="382"/>
        <v>-79.490306328355743</v>
      </c>
      <c r="AU541" s="57">
        <f t="shared" si="361"/>
        <v>-275.0529931030411</v>
      </c>
      <c r="AV541" s="26">
        <f t="shared" si="362"/>
        <v>2.385970156935108E-3</v>
      </c>
      <c r="AW541" s="26">
        <f t="shared" si="363"/>
        <v>1.3428982168599384</v>
      </c>
      <c r="AX541" s="27">
        <f t="shared" si="364"/>
        <v>-2.3859701569349328E-3</v>
      </c>
      <c r="AY541" s="26">
        <f t="shared" si="365"/>
        <v>-1.3428982168599384</v>
      </c>
      <c r="AZ541" s="28">
        <f t="shared" si="366"/>
        <v>1.7520707107365752E-16</v>
      </c>
      <c r="BA541" s="29">
        <f t="shared" si="367"/>
        <v>0</v>
      </c>
      <c r="BB541" s="5">
        <f t="shared" si="383"/>
        <v>-128.7375108829263</v>
      </c>
      <c r="BC541" s="5">
        <f t="shared" si="384"/>
        <v>-460.86195352057263</v>
      </c>
      <c r="BD541" s="5">
        <f t="shared" si="368"/>
        <v>-280.86195352057263</v>
      </c>
      <c r="BE541" s="31"/>
      <c r="BF541" s="40">
        <f t="shared" si="369"/>
        <v>-129</v>
      </c>
      <c r="BG541" s="40">
        <f t="shared" si="370"/>
        <v>-461</v>
      </c>
      <c r="BH541" s="40">
        <f t="shared" si="371"/>
        <v>-281</v>
      </c>
      <c r="BL541" s="26">
        <f t="shared" si="377"/>
        <v>-15.528142528694275</v>
      </c>
      <c r="BM541" s="26">
        <f t="shared" si="378"/>
        <v>-80.366957412445672</v>
      </c>
      <c r="BO541" s="238" t="str">
        <f t="shared" si="385"/>
        <v>23442288.153203i</v>
      </c>
      <c r="BP541" s="238" t="str">
        <f t="shared" si="386"/>
        <v>-0.0054872837538055-0.0198645664113981i</v>
      </c>
      <c r="BQ541" s="238">
        <f t="shared" si="387"/>
        <v>-33.719062025876298</v>
      </c>
      <c r="BR541" s="238">
        <f t="shared" si="388"/>
        <v>-105.44200300508582</v>
      </c>
    </row>
    <row r="542" spans="22:70" x14ac:dyDescent="0.3">
      <c r="V542" s="24">
        <v>6.3800000000000701</v>
      </c>
      <c r="W542" s="32">
        <f t="shared" si="346"/>
        <v>23988329.190198813</v>
      </c>
      <c r="X542" s="25">
        <f t="shared" si="379"/>
        <v>31.450501351730402</v>
      </c>
      <c r="Y542" s="26">
        <f t="shared" si="347"/>
        <v>-89.296767864583757</v>
      </c>
      <c r="Z542" s="26">
        <f t="shared" si="348"/>
        <v>-89.998035354312535</v>
      </c>
      <c r="AA542" s="26">
        <f t="shared" si="349"/>
        <v>36.672965650846962</v>
      </c>
      <c r="AB542" s="26">
        <f t="shared" si="350"/>
        <v>-89.159592493591404</v>
      </c>
      <c r="AC542" s="26">
        <f t="shared" si="351"/>
        <v>10.790092945783885</v>
      </c>
      <c r="AD542" s="26">
        <f t="shared" si="352"/>
        <v>73.21792481454483</v>
      </c>
      <c r="AE542" s="26">
        <f t="shared" si="353"/>
        <v>-10.383207916222508</v>
      </c>
      <c r="AF542" s="26">
        <f t="shared" si="354"/>
        <v>-105.93970303335911</v>
      </c>
      <c r="AG542" s="26">
        <f t="shared" si="372"/>
        <v>64.037843837695164</v>
      </c>
      <c r="AH542" s="26">
        <f t="shared" si="355"/>
        <v>-187.91459219563617</v>
      </c>
      <c r="AI542" s="26">
        <f t="shared" si="356"/>
        <v>-89.999999976964745</v>
      </c>
      <c r="AJ542" s="26">
        <f t="shared" si="357"/>
        <v>95.517501086893049</v>
      </c>
      <c r="AK542" s="26">
        <f t="shared" si="358"/>
        <v>89.999040052287427</v>
      </c>
      <c r="AL542" s="27">
        <f t="shared" si="359"/>
        <v>-19.17940370544326</v>
      </c>
      <c r="AM542" s="26">
        <f t="shared" si="360"/>
        <v>-83.689980363252246</v>
      </c>
      <c r="AN542" s="26">
        <f t="shared" si="373"/>
        <v>-21.781691644757736</v>
      </c>
      <c r="AO542" s="26">
        <f t="shared" si="374"/>
        <v>-85.3278210442719</v>
      </c>
      <c r="AP542" s="26">
        <f t="shared" si="380"/>
        <v>-69.320342621248955</v>
      </c>
      <c r="AQ542" s="26">
        <f t="shared" si="381"/>
        <v>-169.01876133220145</v>
      </c>
      <c r="AR542" s="25">
        <f t="shared" si="375"/>
        <v>18.562359853877492</v>
      </c>
      <c r="AS542" s="25">
        <f t="shared" si="376"/>
        <v>-26.843517049310353</v>
      </c>
      <c r="AT542" s="56">
        <f t="shared" si="382"/>
        <v>-79.703550537471457</v>
      </c>
      <c r="AU542" s="57">
        <f t="shared" si="361"/>
        <v>-274.95846436556053</v>
      </c>
      <c r="AV542" s="26">
        <f t="shared" si="362"/>
        <v>2.498385128154975E-3</v>
      </c>
      <c r="AW542" s="26">
        <f t="shared" si="363"/>
        <v>1.3741664771798887</v>
      </c>
      <c r="AX542" s="27">
        <f t="shared" si="364"/>
        <v>-2.4983851281553619E-3</v>
      </c>
      <c r="AY542" s="26">
        <f t="shared" si="365"/>
        <v>-1.3741664771798887</v>
      </c>
      <c r="AZ542" s="28">
        <f t="shared" si="366"/>
        <v>-3.8684333514282798E-16</v>
      </c>
      <c r="BA542" s="29">
        <f t="shared" si="367"/>
        <v>0</v>
      </c>
      <c r="BB542" s="5">
        <f t="shared" si="383"/>
        <v>-129.36200690436351</v>
      </c>
      <c r="BC542" s="5">
        <f t="shared" si="384"/>
        <v>-461.376912486636</v>
      </c>
      <c r="BD542" s="5">
        <f t="shared" si="368"/>
        <v>-281.376912486636</v>
      </c>
      <c r="BE542" s="31"/>
      <c r="BF542" s="40">
        <f t="shared" si="369"/>
        <v>-129</v>
      </c>
      <c r="BG542" s="40">
        <f t="shared" si="370"/>
        <v>-461</v>
      </c>
      <c r="BH542" s="40">
        <f t="shared" si="371"/>
        <v>-281</v>
      </c>
      <c r="BL542" s="26">
        <f t="shared" si="377"/>
        <v>-15.722665715470274</v>
      </c>
      <c r="BM542" s="26">
        <f t="shared" si="378"/>
        <v>-80.582259571385677</v>
      </c>
      <c r="BO542" s="238" t="str">
        <f t="shared" si="385"/>
        <v>23988329.1901988i</v>
      </c>
      <c r="BP542" s="238" t="str">
        <f t="shared" si="386"/>
        <v>-0.00548522956353903-0.0193377627415145i</v>
      </c>
      <c r="BQ542" s="238">
        <f t="shared" si="387"/>
        <v>-33.935790651421783</v>
      </c>
      <c r="BR542" s="238">
        <f t="shared" si="388"/>
        <v>-105.83618854968977</v>
      </c>
    </row>
    <row r="543" spans="22:70" x14ac:dyDescent="0.3">
      <c r="V543" s="24">
        <v>6.3900000000000698</v>
      </c>
      <c r="W543" s="30">
        <f t="shared" si="346"/>
        <v>24547089.156854298</v>
      </c>
      <c r="X543" s="25">
        <f t="shared" si="379"/>
        <v>31.450501351730402</v>
      </c>
      <c r="Y543" s="26">
        <f t="shared" si="347"/>
        <v>-89.496767864353927</v>
      </c>
      <c r="Z543" s="26">
        <f t="shared" si="348"/>
        <v>-89.998080075108192</v>
      </c>
      <c r="AA543" s="26">
        <f t="shared" si="349"/>
        <v>36.872923600081201</v>
      </c>
      <c r="AB543" s="26">
        <f t="shared" si="350"/>
        <v>-89.178719853202381</v>
      </c>
      <c r="AC543" s="26">
        <f t="shared" si="351"/>
        <v>10.973767121707805</v>
      </c>
      <c r="AD543" s="26">
        <f t="shared" si="352"/>
        <v>73.57913529082002</v>
      </c>
      <c r="AE543" s="26">
        <f t="shared" si="353"/>
        <v>-10.199575790834519</v>
      </c>
      <c r="AF543" s="26">
        <f t="shared" si="354"/>
        <v>-105.59766463749055</v>
      </c>
      <c r="AG543" s="26">
        <f t="shared" si="372"/>
        <v>64.037843837695164</v>
      </c>
      <c r="AH543" s="26">
        <f t="shared" si="355"/>
        <v>-188.11459219563616</v>
      </c>
      <c r="AI543" s="26">
        <f t="shared" si="356"/>
        <v>-89.999999977489082</v>
      </c>
      <c r="AJ543" s="26">
        <f t="shared" si="357"/>
        <v>95.717501086838169</v>
      </c>
      <c r="AK543" s="26">
        <f t="shared" si="358"/>
        <v>89.999061903365103</v>
      </c>
      <c r="AL543" s="27">
        <f t="shared" si="359"/>
        <v>-19.377041889302234</v>
      </c>
      <c r="AM543" s="26">
        <f t="shared" si="360"/>
        <v>-83.832494255690207</v>
      </c>
      <c r="AN543" s="26">
        <f t="shared" si="373"/>
        <v>-21.980394572833511</v>
      </c>
      <c r="AO543" s="26">
        <f t="shared" si="374"/>
        <v>-85.433717858362343</v>
      </c>
      <c r="AP543" s="26">
        <f t="shared" si="380"/>
        <v>-69.716683733238568</v>
      </c>
      <c r="AQ543" s="26">
        <f t="shared" si="381"/>
        <v>-169.26715018817652</v>
      </c>
      <c r="AR543" s="25">
        <f t="shared" si="375"/>
        <v>18.562359853877492</v>
      </c>
      <c r="AS543" s="25">
        <f t="shared" si="376"/>
        <v>-26.843517049310353</v>
      </c>
      <c r="AT543" s="56">
        <f t="shared" si="382"/>
        <v>-79.916259524073084</v>
      </c>
      <c r="AU543" s="57">
        <f t="shared" si="361"/>
        <v>-274.86481482566705</v>
      </c>
      <c r="AV543" s="26">
        <f t="shared" si="362"/>
        <v>2.6160949350907785E-3</v>
      </c>
      <c r="AW543" s="26">
        <f t="shared" si="363"/>
        <v>1.4061622212113811</v>
      </c>
      <c r="AX543" s="27">
        <f t="shared" si="364"/>
        <v>-2.6160949350908743E-3</v>
      </c>
      <c r="AY543" s="26">
        <f t="shared" si="365"/>
        <v>-1.4061622212113811</v>
      </c>
      <c r="AZ543" s="28">
        <f t="shared" si="366"/>
        <v>-9.5843472047718592E-17</v>
      </c>
      <c r="BA543" s="29">
        <f t="shared" si="367"/>
        <v>0</v>
      </c>
      <c r="BB543" s="5">
        <f t="shared" si="383"/>
        <v>-129.98693493906649</v>
      </c>
      <c r="BC543" s="5">
        <f t="shared" si="384"/>
        <v>-461.89452068276557</v>
      </c>
      <c r="BD543" s="5">
        <f t="shared" si="368"/>
        <v>-281.89452068276557</v>
      </c>
      <c r="BE543" s="41"/>
      <c r="BF543" s="40">
        <f t="shared" si="369"/>
        <v>-130</v>
      </c>
      <c r="BG543" s="40">
        <f t="shared" si="370"/>
        <v>-462</v>
      </c>
      <c r="BH543" s="40">
        <f t="shared" si="371"/>
        <v>-282</v>
      </c>
      <c r="BL543" s="26">
        <f t="shared" si="377"/>
        <v>-15.917428944118617</v>
      </c>
      <c r="BM543" s="26">
        <f t="shared" si="378"/>
        <v>-80.792920512660302</v>
      </c>
      <c r="BO543" s="238" t="str">
        <f t="shared" si="385"/>
        <v>24547089.1568543i</v>
      </c>
      <c r="BP543" s="238" t="str">
        <f t="shared" si="386"/>
        <v>-0.00548133845715131-0.0188217779511094i</v>
      </c>
      <c r="BQ543" s="238">
        <f t="shared" si="387"/>
        <v>-34.153246470874798</v>
      </c>
      <c r="BR543" s="238">
        <f t="shared" si="388"/>
        <v>-106.23678534443818</v>
      </c>
    </row>
    <row r="544" spans="22:70" x14ac:dyDescent="0.3">
      <c r="V544" s="24">
        <v>6.4000000000000696</v>
      </c>
      <c r="W544" s="32">
        <f t="shared" si="346"/>
        <v>25118864.315099843</v>
      </c>
      <c r="X544" s="25">
        <f t="shared" si="379"/>
        <v>31.450501351730402</v>
      </c>
      <c r="Y544" s="26">
        <f t="shared" si="347"/>
        <v>-89.696767864134443</v>
      </c>
      <c r="Z544" s="26">
        <f t="shared" si="348"/>
        <v>-89.998123777934239</v>
      </c>
      <c r="AA544" s="26">
        <f t="shared" si="349"/>
        <v>37.072883441531559</v>
      </c>
      <c r="AB544" s="26">
        <f t="shared" si="350"/>
        <v>-89.197411997851844</v>
      </c>
      <c r="AC544" s="26">
        <f t="shared" si="351"/>
        <v>11.158118580734804</v>
      </c>
      <c r="AD544" s="26">
        <f t="shared" si="352"/>
        <v>73.933425333652849</v>
      </c>
      <c r="AE544" s="26">
        <f t="shared" si="353"/>
        <v>-10.015264490137678</v>
      </c>
      <c r="AF544" s="26">
        <f t="shared" si="354"/>
        <v>-105.26211044213323</v>
      </c>
      <c r="AG544" s="26">
        <f t="shared" si="372"/>
        <v>64.037843837695164</v>
      </c>
      <c r="AH544" s="26">
        <f t="shared" si="355"/>
        <v>-188.31459219563615</v>
      </c>
      <c r="AI544" s="26">
        <f t="shared" si="356"/>
        <v>-89.999999978001497</v>
      </c>
      <c r="AJ544" s="26">
        <f t="shared" si="357"/>
        <v>95.917501086785762</v>
      </c>
      <c r="AK544" s="26">
        <f t="shared" si="358"/>
        <v>89.99908325705151</v>
      </c>
      <c r="AL544" s="27">
        <f t="shared" si="359"/>
        <v>-19.574785172754655</v>
      </c>
      <c r="AM544" s="26">
        <f t="shared" si="360"/>
        <v>-83.971838202981104</v>
      </c>
      <c r="AN544" s="26">
        <f t="shared" si="373"/>
        <v>-22.179155517032136</v>
      </c>
      <c r="AO544" s="26">
        <f t="shared" si="374"/>
        <v>-85.537234384654653</v>
      </c>
      <c r="AP544" s="26">
        <f t="shared" si="380"/>
        <v>-70.113187960942014</v>
      </c>
      <c r="AQ544" s="26">
        <f t="shared" si="381"/>
        <v>-169.50998930858574</v>
      </c>
      <c r="AR544" s="25">
        <f t="shared" si="375"/>
        <v>18.562359853877492</v>
      </c>
      <c r="AS544" s="25">
        <f t="shared" si="376"/>
        <v>-26.843517049310353</v>
      </c>
      <c r="AT544" s="56">
        <f t="shared" si="382"/>
        <v>-80.128452451079696</v>
      </c>
      <c r="AU544" s="57">
        <f t="shared" si="361"/>
        <v>-274.77209975071901</v>
      </c>
      <c r="AV544" s="26">
        <f t="shared" si="362"/>
        <v>2.7393488149663053E-3</v>
      </c>
      <c r="AW544" s="26">
        <f t="shared" si="363"/>
        <v>1.4389023336539084</v>
      </c>
      <c r="AX544" s="27">
        <f t="shared" si="364"/>
        <v>-2.7393488149666185E-3</v>
      </c>
      <c r="AY544" s="26">
        <f t="shared" si="365"/>
        <v>-1.4389023336539084</v>
      </c>
      <c r="AZ544" s="28">
        <f t="shared" si="366"/>
        <v>-3.1311758741381368E-16</v>
      </c>
      <c r="BA544" s="29">
        <f t="shared" si="367"/>
        <v>0</v>
      </c>
      <c r="BB544" s="5">
        <f t="shared" si="383"/>
        <v>-130.61233170199233</v>
      </c>
      <c r="BC544" s="5">
        <f t="shared" si="384"/>
        <v>-462.41500793160662</v>
      </c>
      <c r="BD544" s="5">
        <f t="shared" si="368"/>
        <v>-282.41500793160662</v>
      </c>
      <c r="BE544" s="31"/>
      <c r="BF544" s="40">
        <f t="shared" si="369"/>
        <v>-131</v>
      </c>
      <c r="BG544" s="40">
        <f t="shared" si="370"/>
        <v>-462</v>
      </c>
      <c r="BH544" s="40">
        <f t="shared" si="371"/>
        <v>-282</v>
      </c>
      <c r="BL544" s="26">
        <f t="shared" si="377"/>
        <v>-16.112421964749675</v>
      </c>
      <c r="BM544" s="26">
        <f t="shared" si="378"/>
        <v>-80.999029137682825</v>
      </c>
      <c r="BO544" s="238" t="str">
        <f t="shared" si="385"/>
        <v>25118864.3150998i</v>
      </c>
      <c r="BP544" s="238" t="str">
        <f t="shared" si="386"/>
        <v>-0.00547562642785428-0.01831637658367i</v>
      </c>
      <c r="BQ544" s="238">
        <f t="shared" si="387"/>
        <v>-34.371457286162979</v>
      </c>
      <c r="BR544" s="238">
        <f t="shared" si="388"/>
        <v>-106.64387904320475</v>
      </c>
    </row>
    <row r="545" spans="22:70" x14ac:dyDescent="0.3">
      <c r="V545" s="24">
        <v>6.4100000000000703</v>
      </c>
      <c r="W545" s="32">
        <f t="shared" si="346"/>
        <v>25703957.827692818</v>
      </c>
      <c r="X545" s="25">
        <f t="shared" si="379"/>
        <v>31.450501351730402</v>
      </c>
      <c r="Y545" s="26">
        <f t="shared" si="347"/>
        <v>-89.89676786392485</v>
      </c>
      <c r="Z545" s="26">
        <f t="shared" si="348"/>
        <v>-89.998166485962528</v>
      </c>
      <c r="AA545" s="26">
        <f t="shared" si="349"/>
        <v>37.272845090067769</v>
      </c>
      <c r="AB545" s="26">
        <f t="shared" si="350"/>
        <v>-89.215678822437638</v>
      </c>
      <c r="AC545" s="26">
        <f t="shared" si="351"/>
        <v>11.343121519989241</v>
      </c>
      <c r="AD545" s="26">
        <f t="shared" si="352"/>
        <v>74.280874377670372</v>
      </c>
      <c r="AE545" s="26">
        <f t="shared" si="353"/>
        <v>-9.8302999021374387</v>
      </c>
      <c r="AF545" s="26">
        <f t="shared" si="354"/>
        <v>-104.93297093072978</v>
      </c>
      <c r="AG545" s="26">
        <f t="shared" si="372"/>
        <v>64.037843837695164</v>
      </c>
      <c r="AH545" s="26">
        <f t="shared" si="355"/>
        <v>-188.51459219563617</v>
      </c>
      <c r="AI545" s="26">
        <f t="shared" si="356"/>
        <v>-89.999999978502245</v>
      </c>
      <c r="AJ545" s="26">
        <f t="shared" si="357"/>
        <v>96.117501086735743</v>
      </c>
      <c r="AK545" s="26">
        <f t="shared" si="358"/>
        <v>89.99910412466869</v>
      </c>
      <c r="AL545" s="27">
        <f t="shared" si="359"/>
        <v>-19.772628929956859</v>
      </c>
      <c r="AM545" s="26">
        <f t="shared" si="360"/>
        <v>-84.108079490143169</v>
      </c>
      <c r="AN545" s="26">
        <f t="shared" si="373"/>
        <v>-22.377971897837895</v>
      </c>
      <c r="AO545" s="26">
        <f t="shared" si="374"/>
        <v>-85.638422804299836</v>
      </c>
      <c r="AP545" s="26">
        <f t="shared" si="380"/>
        <v>-70.50984809900001</v>
      </c>
      <c r="AQ545" s="26">
        <f t="shared" si="381"/>
        <v>-169.74739814827655</v>
      </c>
      <c r="AR545" s="25">
        <f t="shared" si="375"/>
        <v>18.562359853877492</v>
      </c>
      <c r="AS545" s="25">
        <f t="shared" si="376"/>
        <v>-26.843517049310353</v>
      </c>
      <c r="AT545" s="56">
        <f t="shared" si="382"/>
        <v>-80.34014800113745</v>
      </c>
      <c r="AU545" s="57">
        <f t="shared" si="361"/>
        <v>-274.68036907900631</v>
      </c>
      <c r="AV545" s="26">
        <f t="shared" si="362"/>
        <v>2.8684077222070237E-3</v>
      </c>
      <c r="AW545" s="26">
        <f t="shared" si="363"/>
        <v>1.4724040881760154</v>
      </c>
      <c r="AX545" s="27">
        <f t="shared" si="364"/>
        <v>-2.8684077222065948E-3</v>
      </c>
      <c r="AY545" s="26">
        <f t="shared" si="365"/>
        <v>-1.4724040881760154</v>
      </c>
      <c r="AZ545" s="28">
        <f t="shared" si="366"/>
        <v>4.2891037943526555E-16</v>
      </c>
      <c r="BA545" s="29">
        <f t="shared" si="367"/>
        <v>0</v>
      </c>
      <c r="BB545" s="5">
        <f t="shared" si="383"/>
        <v>-131.23823466356637</v>
      </c>
      <c r="BC545" s="5">
        <f t="shared" si="384"/>
        <v>-462.93859381668415</v>
      </c>
      <c r="BD545" s="5">
        <f t="shared" si="368"/>
        <v>-282.93859381668415</v>
      </c>
      <c r="BE545" s="31"/>
      <c r="BF545" s="40">
        <f t="shared" si="369"/>
        <v>-131</v>
      </c>
      <c r="BG545" s="40">
        <f t="shared" si="370"/>
        <v>-463</v>
      </c>
      <c r="BH545" s="40">
        <f t="shared" si="371"/>
        <v>-283</v>
      </c>
      <c r="BL545" s="26">
        <f t="shared" si="377"/>
        <v>-16.307634941860297</v>
      </c>
      <c r="BM545" s="26">
        <f t="shared" si="378"/>
        <v>-81.200673380104803</v>
      </c>
      <c r="BO545" s="238" t="str">
        <f t="shared" si="385"/>
        <v>25703957.8276928i</v>
      </c>
      <c r="BP545" s="238" t="str">
        <f t="shared" si="386"/>
        <v>-0.00546810752855617-0.0178213303451951i</v>
      </c>
      <c r="BQ545" s="238">
        <f t="shared" si="387"/>
        <v>-34.59045172056863</v>
      </c>
      <c r="BR545" s="238">
        <f t="shared" si="388"/>
        <v>-107.05755135757306</v>
      </c>
    </row>
    <row r="546" spans="22:70" x14ac:dyDescent="0.3">
      <c r="V546" s="24">
        <v>6.4200000000000701</v>
      </c>
      <c r="W546" s="30">
        <f t="shared" si="346"/>
        <v>26302679.918958094</v>
      </c>
      <c r="X546" s="25">
        <f t="shared" si="379"/>
        <v>31.450501351730402</v>
      </c>
      <c r="Y546" s="26">
        <f t="shared" si="347"/>
        <v>-90.096767863724679</v>
      </c>
      <c r="Z546" s="26">
        <f t="shared" si="348"/>
        <v>-89.998208221837416</v>
      </c>
      <c r="AA546" s="26">
        <f t="shared" si="349"/>
        <v>37.472808464388024</v>
      </c>
      <c r="AB546" s="26">
        <f t="shared" si="350"/>
        <v>-89.233529997409732</v>
      </c>
      <c r="AC546" s="26">
        <f t="shared" si="351"/>
        <v>11.528750931585236</v>
      </c>
      <c r="AD546" s="26">
        <f t="shared" si="352"/>
        <v>74.62156438922689</v>
      </c>
      <c r="AE546" s="26">
        <f t="shared" si="353"/>
        <v>-9.6447071160210172</v>
      </c>
      <c r="AF546" s="26">
        <f t="shared" si="354"/>
        <v>-104.61017383002026</v>
      </c>
      <c r="AG546" s="26">
        <f t="shared" si="372"/>
        <v>64.037843837695164</v>
      </c>
      <c r="AH546" s="26">
        <f t="shared" si="355"/>
        <v>-188.71459219563616</v>
      </c>
      <c r="AI546" s="26">
        <f t="shared" si="356"/>
        <v>-89.999999978991596</v>
      </c>
      <c r="AJ546" s="26">
        <f t="shared" si="357"/>
        <v>96.317501086687955</v>
      </c>
      <c r="AK546" s="26">
        <f t="shared" si="358"/>
        <v>89.999124517280904</v>
      </c>
      <c r="AL546" s="27">
        <f t="shared" si="359"/>
        <v>-19.970568734220151</v>
      </c>
      <c r="AM546" s="26">
        <f t="shared" si="360"/>
        <v>-84.24128418804537</v>
      </c>
      <c r="AN546" s="26">
        <f t="shared" si="373"/>
        <v>-22.576841249072537</v>
      </c>
      <c r="AO546" s="26">
        <f t="shared" si="374"/>
        <v>-85.737334242467</v>
      </c>
      <c r="AP546" s="26">
        <f t="shared" si="380"/>
        <v>-70.906657254545735</v>
      </c>
      <c r="AQ546" s="26">
        <f t="shared" si="381"/>
        <v>-169.97949389222305</v>
      </c>
      <c r="AR546" s="25">
        <f t="shared" si="375"/>
        <v>18.562359853877492</v>
      </c>
      <c r="AS546" s="25">
        <f t="shared" si="376"/>
        <v>-26.843517049310353</v>
      </c>
      <c r="AT546" s="56">
        <f t="shared" si="382"/>
        <v>-80.551364370566745</v>
      </c>
      <c r="AU546" s="57">
        <f t="shared" si="361"/>
        <v>-274.58966772224329</v>
      </c>
      <c r="AV546" s="26">
        <f t="shared" si="362"/>
        <v>3.003544877872349E-3</v>
      </c>
      <c r="AW546" s="26">
        <f t="shared" si="363"/>
        <v>1.5066851561668597</v>
      </c>
      <c r="AX546" s="27">
        <f t="shared" si="364"/>
        <v>-3.0035448778723711E-3</v>
      </c>
      <c r="AY546" s="26">
        <f t="shared" si="365"/>
        <v>-1.5066851561668597</v>
      </c>
      <c r="AZ546" s="28">
        <f t="shared" si="366"/>
        <v>-2.211772431870429E-17</v>
      </c>
      <c r="BA546" s="29">
        <f t="shared" si="367"/>
        <v>0</v>
      </c>
      <c r="BB546" s="5">
        <f t="shared" si="383"/>
        <v>-131.86468202864876</v>
      </c>
      <c r="BC546" s="5">
        <f t="shared" si="384"/>
        <v>-463.46548762996554</v>
      </c>
      <c r="BD546" s="5">
        <f t="shared" si="368"/>
        <v>-283.46548762996554</v>
      </c>
      <c r="BE546" s="41"/>
      <c r="BF546" s="40">
        <f t="shared" si="369"/>
        <v>-132</v>
      </c>
      <c r="BG546" s="40">
        <f t="shared" si="370"/>
        <v>-463</v>
      </c>
      <c r="BH546" s="40">
        <f t="shared" si="371"/>
        <v>-283</v>
      </c>
      <c r="BL546" s="26">
        <f t="shared" si="377"/>
        <v>-16.50305843958899</v>
      </c>
      <c r="BM546" s="26">
        <f t="shared" si="378"/>
        <v>-81.39794016382325</v>
      </c>
      <c r="BO546" s="238" t="str">
        <f t="shared" si="385"/>
        <v>26302679.9189581i</v>
      </c>
      <c r="BP546" s="238" t="str">
        <f t="shared" si="386"/>
        <v>-0.00545879403099966-0.0173364180411775i</v>
      </c>
      <c r="BQ546" s="238">
        <f t="shared" si="387"/>
        <v>-34.810259218493023</v>
      </c>
      <c r="BR546" s="238">
        <f t="shared" si="388"/>
        <v>-107.47787974389901</v>
      </c>
    </row>
    <row r="547" spans="22:70" x14ac:dyDescent="0.3">
      <c r="V547" s="24">
        <v>6.4300000000000699</v>
      </c>
      <c r="W547" s="32">
        <f t="shared" si="346"/>
        <v>26915348.039273527</v>
      </c>
      <c r="X547" s="25">
        <f t="shared" si="379"/>
        <v>31.450501351730402</v>
      </c>
      <c r="Y547" s="26">
        <f t="shared" si="347"/>
        <v>-90.296767863533518</v>
      </c>
      <c r="Z547" s="26">
        <f t="shared" si="348"/>
        <v>-89.998249007687804</v>
      </c>
      <c r="AA547" s="26">
        <f t="shared" si="349"/>
        <v>37.672773486847056</v>
      </c>
      <c r="AB547" s="26">
        <f t="shared" si="350"/>
        <v>-89.250974973826814</v>
      </c>
      <c r="AC547" s="26">
        <f t="shared" si="351"/>
        <v>11.714982593766434</v>
      </c>
      <c r="AD547" s="26">
        <f t="shared" si="352"/>
        <v>74.955579602563716</v>
      </c>
      <c r="AE547" s="26">
        <f t="shared" si="353"/>
        <v>-9.4585104311896249</v>
      </c>
      <c r="AF547" s="26">
        <f t="shared" si="354"/>
        <v>-104.29364437895089</v>
      </c>
      <c r="AG547" s="26">
        <f t="shared" si="372"/>
        <v>64.037843837695164</v>
      </c>
      <c r="AH547" s="26">
        <f t="shared" si="355"/>
        <v>-188.91459219563617</v>
      </c>
      <c r="AI547" s="26">
        <f t="shared" si="356"/>
        <v>-89.999999979469806</v>
      </c>
      <c r="AJ547" s="26">
        <f t="shared" si="357"/>
        <v>96.517501086642312</v>
      </c>
      <c r="AK547" s="26">
        <f t="shared" si="358"/>
        <v>89.999144445700594</v>
      </c>
      <c r="AL547" s="27">
        <f t="shared" si="359"/>
        <v>-20.168600349824615</v>
      </c>
      <c r="AM547" s="26">
        <f t="shared" si="360"/>
        <v>-84.371517160682345</v>
      </c>
      <c r="AN547" s="26">
        <f t="shared" si="373"/>
        <v>-22.775761213034112</v>
      </c>
      <c r="AO547" s="26">
        <f t="shared" si="374"/>
        <v>-85.83401878377056</v>
      </c>
      <c r="AP547" s="26">
        <f t="shared" si="380"/>
        <v>-71.30360883415743</v>
      </c>
      <c r="AQ547" s="26">
        <f t="shared" si="381"/>
        <v>-170.20639147822212</v>
      </c>
      <c r="AR547" s="25">
        <f t="shared" si="375"/>
        <v>18.562359853877492</v>
      </c>
      <c r="AS547" s="25">
        <f t="shared" si="376"/>
        <v>-26.843517049310353</v>
      </c>
      <c r="AT547" s="56">
        <f t="shared" si="382"/>
        <v>-80.762119265347053</v>
      </c>
      <c r="AU547" s="57">
        <f t="shared" si="361"/>
        <v>-274.50003585717297</v>
      </c>
      <c r="AV547" s="26">
        <f t="shared" si="362"/>
        <v>3.1450463446922074E-3</v>
      </c>
      <c r="AW547" s="26">
        <f t="shared" si="363"/>
        <v>1.5417636156696823</v>
      </c>
      <c r="AX547" s="27">
        <f t="shared" si="364"/>
        <v>-3.145046344692056E-3</v>
      </c>
      <c r="AY547" s="26">
        <f t="shared" si="365"/>
        <v>-1.5417636156696823</v>
      </c>
      <c r="AZ547" s="28">
        <f t="shared" si="366"/>
        <v>1.5135462327897642E-16</v>
      </c>
      <c r="BA547" s="29">
        <f t="shared" si="367"/>
        <v>0</v>
      </c>
      <c r="BB547" s="5">
        <f t="shared" si="383"/>
        <v>-132.49171271551859</v>
      </c>
      <c r="BC547" s="5">
        <f t="shared" si="384"/>
        <v>-463.99588830174974</v>
      </c>
      <c r="BD547" s="5">
        <f t="shared" si="368"/>
        <v>-283.99588830174974</v>
      </c>
      <c r="BE547" s="31"/>
      <c r="BF547" s="40">
        <f t="shared" si="369"/>
        <v>-132</v>
      </c>
      <c r="BG547" s="40">
        <f t="shared" si="370"/>
        <v>-464</v>
      </c>
      <c r="BH547" s="40">
        <f t="shared" si="371"/>
        <v>-284</v>
      </c>
      <c r="BL547" s="26">
        <f t="shared" si="377"/>
        <v>-16.698683407319066</v>
      </c>
      <c r="BM547" s="26">
        <f t="shared" si="378"/>
        <v>-81.590915365554295</v>
      </c>
      <c r="BO547" s="238" t="str">
        <f t="shared" si="385"/>
        <v>26915348.0392735i</v>
      </c>
      <c r="BP547" s="238" t="str">
        <f t="shared" si="386"/>
        <v>-0.00544769658750674-0.0168614255135294i</v>
      </c>
      <c r="BQ547" s="238">
        <f t="shared" si="387"/>
        <v>-35.030910042852454</v>
      </c>
      <c r="BR547" s="238">
        <f t="shared" si="388"/>
        <v>-107.90493707902249</v>
      </c>
    </row>
    <row r="548" spans="22:70" x14ac:dyDescent="0.3">
      <c r="V548" s="24">
        <v>6.4400000000000697</v>
      </c>
      <c r="W548" s="32">
        <f t="shared" si="346"/>
        <v>27542287.033386134</v>
      </c>
      <c r="X548" s="25">
        <f t="shared" si="379"/>
        <v>31.450501351730402</v>
      </c>
      <c r="Y548" s="26">
        <f t="shared" si="347"/>
        <v>-90.496767863350968</v>
      </c>
      <c r="Z548" s="26">
        <f t="shared" si="348"/>
        <v>-89.998288865138889</v>
      </c>
      <c r="AA548" s="26">
        <f t="shared" si="349"/>
        <v>37.872740083291788</v>
      </c>
      <c r="AB548" s="26">
        <f t="shared" si="350"/>
        <v>-89.268022988301226</v>
      </c>
      <c r="AC548" s="26">
        <f t="shared" si="351"/>
        <v>11.901793060676349</v>
      </c>
      <c r="AD548" s="26">
        <f t="shared" si="352"/>
        <v>75.283006268192025</v>
      </c>
      <c r="AE548" s="26">
        <f t="shared" si="353"/>
        <v>-9.2717333676524287</v>
      </c>
      <c r="AF548" s="26">
        <f t="shared" si="354"/>
        <v>-103.9833055852481</v>
      </c>
      <c r="AG548" s="26">
        <f t="shared" si="372"/>
        <v>64.037843837695164</v>
      </c>
      <c r="AH548" s="26">
        <f t="shared" si="355"/>
        <v>-189.11459219563619</v>
      </c>
      <c r="AI548" s="26">
        <f t="shared" si="356"/>
        <v>-89.999999979937144</v>
      </c>
      <c r="AJ548" s="26">
        <f t="shared" si="357"/>
        <v>96.71750108659873</v>
      </c>
      <c r="AK548" s="26">
        <f t="shared" si="358"/>
        <v>89.999163920494055</v>
      </c>
      <c r="AL548" s="27">
        <f t="shared" si="359"/>
        <v>-20.366719724135113</v>
      </c>
      <c r="AM548" s="26">
        <f t="shared" si="360"/>
        <v>-84.498842073554925</v>
      </c>
      <c r="AN548" s="26">
        <f t="shared" si="373"/>
        <v>-22.974729535833699</v>
      </c>
      <c r="AO548" s="26">
        <f t="shared" si="374"/>
        <v>-85.928525487900458</v>
      </c>
      <c r="AP548" s="26">
        <f t="shared" si="380"/>
        <v>-71.70069653131111</v>
      </c>
      <c r="AQ548" s="26">
        <f t="shared" si="381"/>
        <v>-170.42820362089847</v>
      </c>
      <c r="AR548" s="25">
        <f t="shared" si="375"/>
        <v>18.562359853877492</v>
      </c>
      <c r="AS548" s="25">
        <f t="shared" si="376"/>
        <v>-26.843517049310353</v>
      </c>
      <c r="AT548" s="56">
        <f t="shared" si="382"/>
        <v>-80.97242989896354</v>
      </c>
      <c r="AU548" s="57">
        <f t="shared" si="361"/>
        <v>-274.41150920614655</v>
      </c>
      <c r="AV548" s="26">
        <f t="shared" si="362"/>
        <v>3.2932116289227193E-3</v>
      </c>
      <c r="AW548" s="26">
        <f t="shared" si="363"/>
        <v>1.5776579604997811</v>
      </c>
      <c r="AX548" s="27">
        <f t="shared" si="364"/>
        <v>-3.2932116289226781E-3</v>
      </c>
      <c r="AY548" s="26">
        <f t="shared" si="365"/>
        <v>-1.5776579604997811</v>
      </c>
      <c r="AZ548" s="28">
        <f t="shared" si="366"/>
        <v>4.1199682554449168E-17</v>
      </c>
      <c r="BA548" s="29">
        <f t="shared" si="367"/>
        <v>0</v>
      </c>
      <c r="BB548" s="5">
        <f t="shared" si="383"/>
        <v>-133.11936633450654</v>
      </c>
      <c r="BC548" s="5">
        <f t="shared" si="384"/>
        <v>-464.5299843129655</v>
      </c>
      <c r="BD548" s="5">
        <f t="shared" si="368"/>
        <v>-284.5299843129655</v>
      </c>
      <c r="BE548" s="31"/>
      <c r="BF548" s="40">
        <f t="shared" si="369"/>
        <v>-133</v>
      </c>
      <c r="BG548" s="40">
        <f t="shared" si="370"/>
        <v>-465</v>
      </c>
      <c r="BH548" s="40">
        <f t="shared" si="371"/>
        <v>-285</v>
      </c>
      <c r="BL548" s="26">
        <f t="shared" si="377"/>
        <v>-16.894501165638008</v>
      </c>
      <c r="BM548" s="26">
        <f t="shared" si="378"/>
        <v>-81.779683781693592</v>
      </c>
      <c r="BO548" s="238" t="str">
        <f t="shared" si="385"/>
        <v>27542287.0333861i</v>
      </c>
      <c r="BP548" s="238" t="str">
        <f t="shared" si="386"/>
        <v>-0.00543482439564106-0.0163961455768851i</v>
      </c>
      <c r="BQ548" s="238">
        <f t="shared" si="387"/>
        <v>-35.252435269904979</v>
      </c>
      <c r="BR548" s="238">
        <f t="shared" si="388"/>
        <v>-108.33879132512533</v>
      </c>
    </row>
    <row r="549" spans="22:70" x14ac:dyDescent="0.3">
      <c r="V549" s="24">
        <v>6.4500000000000703</v>
      </c>
      <c r="W549" s="30">
        <f t="shared" si="346"/>
        <v>28183829.312649161</v>
      </c>
      <c r="X549" s="25">
        <f t="shared" si="379"/>
        <v>31.450501351730402</v>
      </c>
      <c r="Y549" s="26">
        <f t="shared" si="347"/>
        <v>-90.696767863176646</v>
      </c>
      <c r="Z549" s="26">
        <f t="shared" si="348"/>
        <v>-89.998327815323634</v>
      </c>
      <c r="AA549" s="26">
        <f t="shared" si="349"/>
        <v>38.072708182904336</v>
      </c>
      <c r="AB549" s="26">
        <f t="shared" si="350"/>
        <v>-89.284683067834507</v>
      </c>
      <c r="AC549" s="26">
        <f t="shared" si="351"/>
        <v>12.089159650912013</v>
      </c>
      <c r="AD549" s="26">
        <f t="shared" si="352"/>
        <v>75.60393241342868</v>
      </c>
      <c r="AE549" s="26">
        <f t="shared" si="353"/>
        <v>-9.0843986776298955</v>
      </c>
      <c r="AF549" s="26">
        <f t="shared" si="354"/>
        <v>-103.67907846972946</v>
      </c>
      <c r="AG549" s="26">
        <f t="shared" si="372"/>
        <v>64.037843837695164</v>
      </c>
      <c r="AH549" s="26">
        <f t="shared" si="355"/>
        <v>-189.31459219563618</v>
      </c>
      <c r="AI549" s="26">
        <f t="shared" si="356"/>
        <v>-89.999999980393824</v>
      </c>
      <c r="AJ549" s="26">
        <f t="shared" si="357"/>
        <v>96.917501086557124</v>
      </c>
      <c r="AK549" s="26">
        <f t="shared" si="358"/>
        <v>89.999182951987123</v>
      </c>
      <c r="AL549" s="27">
        <f t="shared" si="359"/>
        <v>-20.564922980011673</v>
      </c>
      <c r="AM549" s="26">
        <f t="shared" si="360"/>
        <v>-84.623321403056011</v>
      </c>
      <c r="AN549" s="26">
        <f t="shared" si="373"/>
        <v>-23.173744062923205</v>
      </c>
      <c r="AO549" s="26">
        <f t="shared" si="374"/>
        <v>-86.020902405416621</v>
      </c>
      <c r="AP549" s="26">
        <f t="shared" si="380"/>
        <v>-72.097914314318771</v>
      </c>
      <c r="AQ549" s="26">
        <f t="shared" si="381"/>
        <v>-170.64504083687933</v>
      </c>
      <c r="AR549" s="25">
        <f t="shared" si="375"/>
        <v>18.562359853877492</v>
      </c>
      <c r="AS549" s="25">
        <f t="shared" si="376"/>
        <v>-26.843517049310353</v>
      </c>
      <c r="AT549" s="56">
        <f t="shared" si="382"/>
        <v>-81.182312991948663</v>
      </c>
      <c r="AU549" s="57">
        <f t="shared" si="361"/>
        <v>-274.32411930660879</v>
      </c>
      <c r="AV549" s="26">
        <f t="shared" si="362"/>
        <v>3.448354310252714E-3</v>
      </c>
      <c r="AW549" s="26">
        <f t="shared" si="363"/>
        <v>1.6143871095496674</v>
      </c>
      <c r="AX549" s="27">
        <f t="shared" si="364"/>
        <v>-3.4483543102529369E-3</v>
      </c>
      <c r="AY549" s="26">
        <f t="shared" si="365"/>
        <v>-1.6143871095496674</v>
      </c>
      <c r="AZ549" s="28">
        <f t="shared" si="366"/>
        <v>-2.2291196666301971E-16</v>
      </c>
      <c r="BA549" s="29">
        <f t="shared" si="367"/>
        <v>0</v>
      </c>
      <c r="BB549" s="5">
        <f t="shared" si="383"/>
        <v>-133.74768316591292</v>
      </c>
      <c r="BC549" s="5">
        <f t="shared" si="384"/>
        <v>-465.06795359016837</v>
      </c>
      <c r="BD549" s="5">
        <f t="shared" si="368"/>
        <v>-285.06795359016837</v>
      </c>
      <c r="BE549" s="41"/>
      <c r="BF549" s="40">
        <f t="shared" si="369"/>
        <v>-134</v>
      </c>
      <c r="BG549" s="40">
        <f t="shared" si="370"/>
        <v>-465</v>
      </c>
      <c r="BH549" s="40">
        <f t="shared" si="371"/>
        <v>-285</v>
      </c>
      <c r="BL549" s="26">
        <f t="shared" si="377"/>
        <v>-17.090503392659983</v>
      </c>
      <c r="BM549" s="26">
        <f t="shared" si="378"/>
        <v>-81.964329099198082</v>
      </c>
      <c r="BO549" s="238" t="str">
        <f t="shared" si="385"/>
        <v>28183829.3126492i</v>
      </c>
      <c r="BP549" s="238" t="str">
        <f t="shared" si="386"/>
        <v>-0.00542018536605569-0.0159403779536672i</v>
      </c>
      <c r="BQ549" s="238">
        <f t="shared" si="387"/>
        <v>-35.474866781304286</v>
      </c>
      <c r="BR549" s="238">
        <f t="shared" si="388"/>
        <v>-108.77950518436147</v>
      </c>
    </row>
    <row r="550" spans="22:70" x14ac:dyDescent="0.3">
      <c r="V550" s="24">
        <v>6.4600000000000701</v>
      </c>
      <c r="W550" s="32">
        <f t="shared" si="346"/>
        <v>28840315.031270735</v>
      </c>
      <c r="X550" s="25">
        <f t="shared" si="379"/>
        <v>31.450501351730402</v>
      </c>
      <c r="Y550" s="26">
        <f t="shared" si="347"/>
        <v>-90.89676786301014</v>
      </c>
      <c r="Z550" s="26">
        <f t="shared" si="348"/>
        <v>-89.998365878893921</v>
      </c>
      <c r="AA550" s="26">
        <f t="shared" si="349"/>
        <v>38.272677718052059</v>
      </c>
      <c r="AB550" s="26">
        <f t="shared" si="350"/>
        <v>-89.300964034546155</v>
      </c>
      <c r="AC550" s="26">
        <f t="shared" si="351"/>
        <v>12.2770604350049</v>
      </c>
      <c r="AD550" s="26">
        <f t="shared" si="352"/>
        <v>75.918447614957927</v>
      </c>
      <c r="AE550" s="26">
        <f t="shared" si="353"/>
        <v>-8.8965283582227794</v>
      </c>
      <c r="AF550" s="26">
        <f t="shared" si="354"/>
        <v>-103.38088229848216</v>
      </c>
      <c r="AG550" s="26">
        <f t="shared" si="372"/>
        <v>64.037843837695164</v>
      </c>
      <c r="AH550" s="26">
        <f t="shared" si="355"/>
        <v>-189.51459219563617</v>
      </c>
      <c r="AI550" s="26">
        <f t="shared" si="356"/>
        <v>-89.999999980840116</v>
      </c>
      <c r="AJ550" s="26">
        <f t="shared" si="357"/>
        <v>97.11750108651735</v>
      </c>
      <c r="AK550" s="26">
        <f t="shared" si="358"/>
        <v>89.999201550270513</v>
      </c>
      <c r="AL550" s="27">
        <f t="shared" si="359"/>
        <v>-20.763206408505994</v>
      </c>
      <c r="AM550" s="26">
        <f t="shared" si="360"/>
        <v>-84.745016446766769</v>
      </c>
      <c r="AN550" s="26">
        <f t="shared" si="373"/>
        <v>-23.372802734807006</v>
      </c>
      <c r="AO550" s="26">
        <f t="shared" si="374"/>
        <v>-86.111196593670456</v>
      </c>
      <c r="AP550" s="26">
        <f t="shared" si="380"/>
        <v>-72.495256414736659</v>
      </c>
      <c r="AQ550" s="26">
        <f t="shared" si="381"/>
        <v>-170.85701147100684</v>
      </c>
      <c r="AR550" s="25">
        <f t="shared" si="375"/>
        <v>18.562359853877492</v>
      </c>
      <c r="AS550" s="25">
        <f t="shared" si="376"/>
        <v>-26.843517049310353</v>
      </c>
      <c r="AT550" s="56">
        <f t="shared" si="382"/>
        <v>-81.39178477295944</v>
      </c>
      <c r="AU550" s="57">
        <f t="shared" si="361"/>
        <v>-274.23789376948901</v>
      </c>
      <c r="AV550" s="26">
        <f t="shared" si="362"/>
        <v>3.6108027010190711E-3</v>
      </c>
      <c r="AW550" s="26">
        <f t="shared" si="363"/>
        <v>1.6519704162839335</v>
      </c>
      <c r="AX550" s="27">
        <f t="shared" si="364"/>
        <v>-3.6108027010185954E-3</v>
      </c>
      <c r="AY550" s="26">
        <f t="shared" si="365"/>
        <v>-1.6519704162839335</v>
      </c>
      <c r="AZ550" s="28">
        <f t="shared" si="366"/>
        <v>4.7574791328663935E-16</v>
      </c>
      <c r="BA550" s="29">
        <f t="shared" si="367"/>
        <v>0</v>
      </c>
      <c r="BB550" s="5">
        <f t="shared" si="383"/>
        <v>-134.37670413685046</v>
      </c>
      <c r="BC550" s="5">
        <f t="shared" si="384"/>
        <v>-465.60996338372831</v>
      </c>
      <c r="BD550" s="5">
        <f t="shared" si="368"/>
        <v>-285.60996338372831</v>
      </c>
      <c r="BE550" s="31"/>
      <c r="BF550" s="40">
        <f t="shared" si="369"/>
        <v>-134</v>
      </c>
      <c r="BG550" s="40">
        <f t="shared" si="370"/>
        <v>-466</v>
      </c>
      <c r="BH550" s="40">
        <f t="shared" si="371"/>
        <v>-286</v>
      </c>
      <c r="BL550" s="26">
        <f t="shared" si="377"/>
        <v>-17.286682110716033</v>
      </c>
      <c r="BM550" s="26">
        <f t="shared" si="378"/>
        <v>-82.144933870232776</v>
      </c>
      <c r="BO550" s="238" t="str">
        <f t="shared" si="385"/>
        <v>28840315.0312707i</v>
      </c>
      <c r="BP550" s="238" t="str">
        <f t="shared" si="386"/>
        <v>-0.00540378629374124-0.0154939292072587i</v>
      </c>
      <c r="BQ550" s="238">
        <f t="shared" si="387"/>
        <v>-35.698237253174995</v>
      </c>
      <c r="BR550" s="238">
        <f t="shared" si="388"/>
        <v>-109.22713574400653</v>
      </c>
    </row>
    <row r="551" spans="22:70" x14ac:dyDescent="0.3">
      <c r="V551" s="24">
        <v>6.4700000000000699</v>
      </c>
      <c r="W551" s="32">
        <f t="shared" si="346"/>
        <v>29512092.26666864</v>
      </c>
      <c r="X551" s="25">
        <f t="shared" si="379"/>
        <v>31.450501351730402</v>
      </c>
      <c r="Y551" s="26">
        <f t="shared" si="347"/>
        <v>-91.096767862851138</v>
      </c>
      <c r="Z551" s="26">
        <f t="shared" si="348"/>
        <v>-89.998403076031565</v>
      </c>
      <c r="AA551" s="26">
        <f t="shared" si="349"/>
        <v>38.472648624144526</v>
      </c>
      <c r="AB551" s="26">
        <f t="shared" si="350"/>
        <v>-89.316874510297339</v>
      </c>
      <c r="AC551" s="26">
        <f t="shared" si="351"/>
        <v>12.465474221965069</v>
      </c>
      <c r="AD551" s="26">
        <f t="shared" si="352"/>
        <v>76.226642783244742</v>
      </c>
      <c r="AE551" s="26">
        <f t="shared" si="353"/>
        <v>-8.708143665011141</v>
      </c>
      <c r="AF551" s="26">
        <f t="shared" si="354"/>
        <v>-103.08863480308416</v>
      </c>
      <c r="AG551" s="26">
        <f t="shared" si="372"/>
        <v>64.037843837695164</v>
      </c>
      <c r="AH551" s="26">
        <f t="shared" si="355"/>
        <v>-189.71459219563616</v>
      </c>
      <c r="AI551" s="26">
        <f t="shared" si="356"/>
        <v>-89.999999981276233</v>
      </c>
      <c r="AJ551" s="26">
        <f t="shared" si="357"/>
        <v>97.31750108647941</v>
      </c>
      <c r="AK551" s="26">
        <f t="shared" si="358"/>
        <v>89.999219725205279</v>
      </c>
      <c r="AL551" s="27">
        <f t="shared" si="359"/>
        <v>-20.961566461835975</v>
      </c>
      <c r="AM551" s="26">
        <f t="shared" si="360"/>
        <v>-84.863987334575427</v>
      </c>
      <c r="AN551" s="26">
        <f t="shared" si="373"/>
        <v>-23.57190358293099</v>
      </c>
      <c r="AO551" s="26">
        <f t="shared" si="374"/>
        <v>-86.199454132820492</v>
      </c>
      <c r="AP551" s="26">
        <f t="shared" si="380"/>
        <v>-72.892717316228541</v>
      </c>
      <c r="AQ551" s="26">
        <f t="shared" si="381"/>
        <v>-171.06422172346686</v>
      </c>
      <c r="AR551" s="25">
        <f t="shared" si="375"/>
        <v>18.562359853877492</v>
      </c>
      <c r="AS551" s="25">
        <f t="shared" si="376"/>
        <v>-26.843517049310353</v>
      </c>
      <c r="AT551" s="56">
        <f t="shared" si="382"/>
        <v>-81.600860981239677</v>
      </c>
      <c r="AU551" s="57">
        <f t="shared" si="361"/>
        <v>-274.15285652655103</v>
      </c>
      <c r="AV551" s="26">
        <f t="shared" si="362"/>
        <v>3.7809005361190162E-3</v>
      </c>
      <c r="AW551" s="26">
        <f t="shared" si="363"/>
        <v>1.6904276784264083</v>
      </c>
      <c r="AX551" s="27">
        <f t="shared" si="364"/>
        <v>-3.7809005361185695E-3</v>
      </c>
      <c r="AY551" s="26">
        <f t="shared" si="365"/>
        <v>-1.6904276784264083</v>
      </c>
      <c r="AZ551" s="28">
        <f t="shared" si="366"/>
        <v>4.4669129506402783E-16</v>
      </c>
      <c r="BA551" s="29">
        <f t="shared" si="367"/>
        <v>0</v>
      </c>
      <c r="BB551" s="5">
        <f t="shared" si="383"/>
        <v>-135.00647079665623</v>
      </c>
      <c r="BC551" s="5">
        <f t="shared" si="384"/>
        <v>-466.15617012989969</v>
      </c>
      <c r="BD551" s="5">
        <f t="shared" si="368"/>
        <v>-286.15617012989969</v>
      </c>
      <c r="BE551" s="31"/>
      <c r="BF551" s="40">
        <f t="shared" si="369"/>
        <v>-135</v>
      </c>
      <c r="BG551" s="40">
        <f t="shared" si="370"/>
        <v>-466</v>
      </c>
      <c r="BH551" s="40">
        <f t="shared" si="371"/>
        <v>-286</v>
      </c>
      <c r="BL551" s="26">
        <f t="shared" si="377"/>
        <v>-17.483029673415224</v>
      </c>
      <c r="BM551" s="26">
        <f t="shared" si="378"/>
        <v>-82.321579490339602</v>
      </c>
      <c r="BO551" s="238" t="str">
        <f t="shared" si="385"/>
        <v>29512092.2666686i</v>
      </c>
      <c r="BP551" s="238" t="str">
        <f t="shared" si="386"/>
        <v>-0.0053856330328328-0.0150566126725849i</v>
      </c>
      <c r="BQ551" s="238">
        <f t="shared" si="387"/>
        <v>-35.922580142001308</v>
      </c>
      <c r="BR551" s="238">
        <f t="shared" si="388"/>
        <v>-109.68173411300904</v>
      </c>
    </row>
    <row r="552" spans="22:70" x14ac:dyDescent="0.3">
      <c r="V552" s="24">
        <v>6.4800000000000697</v>
      </c>
      <c r="W552" s="30">
        <f t="shared" si="346"/>
        <v>30199517.204025052</v>
      </c>
      <c r="X552" s="25">
        <f t="shared" si="379"/>
        <v>31.450501351730402</v>
      </c>
      <c r="Y552" s="26">
        <f t="shared" si="347"/>
        <v>-91.296767862699284</v>
      </c>
      <c r="Z552" s="26">
        <f t="shared" si="348"/>
        <v>-89.998439426459001</v>
      </c>
      <c r="AA552" s="26">
        <f t="shared" si="349"/>
        <v>38.672620839496581</v>
      </c>
      <c r="AB552" s="26">
        <f t="shared" si="350"/>
        <v>-89.332422921212185</v>
      </c>
      <c r="AC552" s="26">
        <f t="shared" si="351"/>
        <v>12.654380545015265</v>
      </c>
      <c r="AD552" s="26">
        <f t="shared" si="352"/>
        <v>76.528609958582706</v>
      </c>
      <c r="AE552" s="26">
        <f t="shared" si="353"/>
        <v>-8.5192651264570358</v>
      </c>
      <c r="AF552" s="26">
        <f t="shared" si="354"/>
        <v>-102.80225238908849</v>
      </c>
      <c r="AG552" s="26">
        <f t="shared" si="372"/>
        <v>64.037843837695164</v>
      </c>
      <c r="AH552" s="26">
        <f t="shared" si="355"/>
        <v>-189.91459219563615</v>
      </c>
      <c r="AI552" s="26">
        <f t="shared" si="356"/>
        <v>-89.999999981702445</v>
      </c>
      <c r="AJ552" s="26">
        <f t="shared" si="357"/>
        <v>97.517501086443147</v>
      </c>
      <c r="AK552" s="26">
        <f t="shared" si="358"/>
        <v>89.999237486428015</v>
      </c>
      <c r="AL552" s="27">
        <f t="shared" si="359"/>
        <v>-21.159999746629733</v>
      </c>
      <c r="AM552" s="26">
        <f t="shared" si="360"/>
        <v>-84.980293040535344</v>
      </c>
      <c r="AN552" s="26">
        <f t="shared" si="373"/>
        <v>-23.771044725741927</v>
      </c>
      <c r="AO552" s="26">
        <f t="shared" si="374"/>
        <v>-86.285720141910389</v>
      </c>
      <c r="AP552" s="26">
        <f t="shared" si="380"/>
        <v>-73.290291743869503</v>
      </c>
      <c r="AQ552" s="26">
        <f t="shared" si="381"/>
        <v>-171.26677567772015</v>
      </c>
      <c r="AR552" s="25">
        <f t="shared" si="375"/>
        <v>18.562359853877492</v>
      </c>
      <c r="AS552" s="25">
        <f t="shared" si="376"/>
        <v>-26.843517049310353</v>
      </c>
      <c r="AT552" s="56">
        <f t="shared" si="382"/>
        <v>-81.809556870326531</v>
      </c>
      <c r="AU552" s="57">
        <f t="shared" si="361"/>
        <v>-274.06902806680864</v>
      </c>
      <c r="AV552" s="26">
        <f t="shared" si="362"/>
        <v>3.9590076950062544E-3</v>
      </c>
      <c r="AW552" s="26">
        <f t="shared" si="363"/>
        <v>1.7297791478419104</v>
      </c>
      <c r="AX552" s="27">
        <f t="shared" si="364"/>
        <v>-3.9590076950064609E-3</v>
      </c>
      <c r="AY552" s="26">
        <f t="shared" si="365"/>
        <v>-1.7297791478419104</v>
      </c>
      <c r="AZ552" s="28">
        <f t="shared" si="366"/>
        <v>-2.0643209364124004E-16</v>
      </c>
      <c r="BA552" s="29">
        <f t="shared" si="367"/>
        <v>0</v>
      </c>
      <c r="BB552" s="5">
        <f t="shared" si="383"/>
        <v>-135.63702529052605</v>
      </c>
      <c r="BC552" s="5">
        <f t="shared" si="384"/>
        <v>-466.70671929767201</v>
      </c>
      <c r="BD552" s="5">
        <f t="shared" si="368"/>
        <v>-286.70671929767201</v>
      </c>
      <c r="BE552" s="41"/>
      <c r="BF552" s="40">
        <f t="shared" si="369"/>
        <v>-136</v>
      </c>
      <c r="BG552" s="40">
        <f t="shared" si="370"/>
        <v>-467</v>
      </c>
      <c r="BH552" s="40">
        <f t="shared" si="371"/>
        <v>-287</v>
      </c>
      <c r="BL552" s="26">
        <f t="shared" si="377"/>
        <v>-17.679538753077541</v>
      </c>
      <c r="BM552" s="26">
        <f t="shared" si="378"/>
        <v>-82.494346179894976</v>
      </c>
      <c r="BO552" s="238" t="str">
        <f t="shared" si="385"/>
        <v>30199517.2040251i</v>
      </c>
      <c r="BP552" s="238" t="str">
        <f t="shared" si="386"/>
        <v>-0.0053657306750701-0.0146282483833698i</v>
      </c>
      <c r="BQ552" s="238">
        <f t="shared" si="387"/>
        <v>-36.147929667121986</v>
      </c>
      <c r="BR552" s="238">
        <f t="shared" si="388"/>
        <v>-110.14334505096838</v>
      </c>
    </row>
    <row r="553" spans="22:70" x14ac:dyDescent="0.3">
      <c r="V553" s="24">
        <v>6.4900000000000704</v>
      </c>
      <c r="W553" s="32">
        <f t="shared" ref="W553:W616" si="389">10*10^V553</f>
        <v>30902954.325140961</v>
      </c>
      <c r="X553" s="25">
        <f t="shared" si="379"/>
        <v>31.450501351730402</v>
      </c>
      <c r="Y553" s="26">
        <f t="shared" ref="Y553:Y616" si="390">20*LOG(1/SQRT((W553/fp)^2+1))</f>
        <v>-91.496767862554293</v>
      </c>
      <c r="Z553" s="26">
        <f t="shared" ref="Z553:Z616" si="391">-180/PI()*ATAN(W553/fp)</f>
        <v>-89.998474949449673</v>
      </c>
      <c r="AA553" s="26">
        <f t="shared" ref="AA553:AA616" si="392">20*LOG(SQRT((W553/fzRHP)^2+1))</f>
        <v>38.872594305197865</v>
      </c>
      <c r="AB553" s="26">
        <f t="shared" ref="AB553:AB616" si="393">-180/PI()*ATAN(W553/fzRHP)</f>
        <v>-89.347617502098529</v>
      </c>
      <c r="AC553" s="26">
        <f t="shared" ref="AC553:AC616" si="394">20*LOG(SQRT((W553/fzESR)^2+1))</f>
        <v>12.843759646634393</v>
      </c>
      <c r="AD553" s="26">
        <f t="shared" ref="AD553:AD616" si="395">180/PI()*ATAN(W553/fzESR)</f>
        <v>76.824442118524146</v>
      </c>
      <c r="AE553" s="26">
        <f t="shared" ref="AE553:AE616" si="396">X553+Y553+AA553+AC553</f>
        <v>-8.3299125589916336</v>
      </c>
      <c r="AF553" s="26">
        <f t="shared" ref="AF553:AF616" si="397">Z553+AB553+AD553</f>
        <v>-102.52165033302406</v>
      </c>
      <c r="AG553" s="26">
        <f t="shared" si="372"/>
        <v>64.037843837695164</v>
      </c>
      <c r="AH553" s="26">
        <f t="shared" ref="AH553:AH616" si="398">20*LOG(1/SQRT((W553/fp_comp1)^2+1))</f>
        <v>-190.11459219563619</v>
      </c>
      <c r="AI553" s="26">
        <f t="shared" ref="AI553:AI616" si="399">-180/PI()*ATAN(W553/fp_comp1)</f>
        <v>-89.99999998211895</v>
      </c>
      <c r="AJ553" s="26">
        <f t="shared" ref="AJ553:AJ616" si="400">20*LOG(SQRT((W553/fz_comp)^2+1))</f>
        <v>97.717501086408532</v>
      </c>
      <c r="AK553" s="26">
        <f t="shared" ref="AK553:AK616" si="401">180/PI()*ATAN(W553/fz_comp)</f>
        <v>89.99925484335597</v>
      </c>
      <c r="AL553" s="27">
        <f t="shared" ref="AL553:AL616" si="402">20*LOG(1/SQRT((W553/fp_comp2)^2+1))</f>
        <v>-21.358503017431232</v>
      </c>
      <c r="AM553" s="26">
        <f t="shared" ref="AM553:AM616" si="403">-180/PI()*ATAN(W553/fp_comp2)</f>
        <v>-85.093991395385942</v>
      </c>
      <c r="AN553" s="26">
        <f t="shared" si="373"/>
        <v>-23.970224364911161</v>
      </c>
      <c r="AO553" s="26">
        <f t="shared" si="374"/>
        <v>-86.370038794981255</v>
      </c>
      <c r="AP553" s="26">
        <f t="shared" si="380"/>
        <v>-73.687974653874889</v>
      </c>
      <c r="AQ553" s="26">
        <f t="shared" si="381"/>
        <v>-171.46477532913019</v>
      </c>
      <c r="AR553" s="25">
        <f t="shared" si="375"/>
        <v>18.562359853877492</v>
      </c>
      <c r="AS553" s="25">
        <f t="shared" si="376"/>
        <v>-26.843517049310353</v>
      </c>
      <c r="AT553" s="56">
        <f t="shared" si="382"/>
        <v>-82.017887212866526</v>
      </c>
      <c r="AU553" s="57">
        <f t="shared" ref="AU553:AU616" si="404">AF553+AQ553</f>
        <v>-273.98642566215426</v>
      </c>
      <c r="AV553" s="26">
        <f t="shared" ref="AV553:AV616" si="405">20*LOG(SQRT((W553/fz_ff)^2+1))</f>
        <v>4.145500957248827E-3</v>
      </c>
      <c r="AW553" s="26">
        <f t="shared" ref="AW553:AW616" si="406">180/PI()*ATAN(W553/fz_ff)</f>
        <v>1.7700455406150553</v>
      </c>
      <c r="AX553" s="27">
        <f t="shared" ref="AX553:AX616" si="407">20*LOG(1/SQRT((W553/fp_ff)^2+1))</f>
        <v>-4.1455009572486656E-3</v>
      </c>
      <c r="AY553" s="26">
        <f t="shared" ref="AY553:AY616" si="408">-180/PI()*ATAN(W553/fp_ff)</f>
        <v>-1.7700455406150553</v>
      </c>
      <c r="AZ553" s="28">
        <f t="shared" ref="AZ553:AZ616" si="409">AV553+AX553</f>
        <v>1.6132928326584306E-16</v>
      </c>
      <c r="BA553" s="29">
        <f t="shared" ref="BA553:BA616" si="410">AW553+AY553</f>
        <v>0</v>
      </c>
      <c r="BB553" s="5">
        <f t="shared" si="383"/>
        <v>-136.26841033103332</v>
      </c>
      <c r="BC553" s="5">
        <f t="shared" si="384"/>
        <v>-467.26174522150382</v>
      </c>
      <c r="BD553" s="5">
        <f t="shared" ref="BD553:BD616" si="411">BC553+180</f>
        <v>-287.26174522150382</v>
      </c>
      <c r="BE553" s="31"/>
      <c r="BF553" s="40">
        <f t="shared" ref="BF553:BF616" si="412">ROUND(BB553,0)</f>
        <v>-136</v>
      </c>
      <c r="BG553" s="40">
        <f t="shared" ref="BG553:BG616" si="413">ROUND(BC553,0)</f>
        <v>-467</v>
      </c>
      <c r="BH553" s="40">
        <f t="shared" ref="BH553:BH616" si="414">ROUND(BD553,0)</f>
        <v>-287</v>
      </c>
      <c r="BL553" s="26">
        <f t="shared" si="377"/>
        <v>-17.876202328539129</v>
      </c>
      <c r="BM553" s="26">
        <f t="shared" si="378"/>
        <v>-82.66331296863514</v>
      </c>
      <c r="BO553" s="238" t="str">
        <f t="shared" si="385"/>
        <v>30902954.325141i</v>
      </c>
      <c r="BP553" s="238" t="str">
        <f t="shared" si="386"/>
        <v>-0.00534408373193451-0.0142086629952956i</v>
      </c>
      <c r="BQ553" s="238">
        <f t="shared" si="387"/>
        <v>-36.374320789627653</v>
      </c>
      <c r="BR553" s="238">
        <f t="shared" si="388"/>
        <v>-110.61200659071444</v>
      </c>
    </row>
    <row r="554" spans="22:70" x14ac:dyDescent="0.3">
      <c r="V554" s="24">
        <v>6.5000000000000702</v>
      </c>
      <c r="W554" s="32">
        <f t="shared" si="389"/>
        <v>31622776.601688966</v>
      </c>
      <c r="X554" s="25">
        <f t="shared" si="379"/>
        <v>31.450501351730402</v>
      </c>
      <c r="Y554" s="26">
        <f t="shared" si="390"/>
        <v>-91.696767862415825</v>
      </c>
      <c r="Z554" s="26">
        <f t="shared" si="391"/>
        <v>-89.998509663838377</v>
      </c>
      <c r="AA554" s="26">
        <f t="shared" si="392"/>
        <v>39.072568964987966</v>
      </c>
      <c r="AB554" s="26">
        <f t="shared" si="393"/>
        <v>-89.362466300770492</v>
      </c>
      <c r="AC554" s="26">
        <f t="shared" si="394"/>
        <v>13.033592463020693</v>
      </c>
      <c r="AD554" s="26">
        <f t="shared" si="395"/>
        <v>77.11423299640964</v>
      </c>
      <c r="AE554" s="26">
        <f t="shared" si="396"/>
        <v>-8.1401050826767651</v>
      </c>
      <c r="AF554" s="26">
        <f t="shared" si="397"/>
        <v>-102.24674296819924</v>
      </c>
      <c r="AG554" s="26">
        <f t="shared" si="372"/>
        <v>64.037843837695164</v>
      </c>
      <c r="AH554" s="26">
        <f t="shared" si="398"/>
        <v>-190.31459219563618</v>
      </c>
      <c r="AI554" s="26">
        <f t="shared" si="399"/>
        <v>-89.999999982525978</v>
      </c>
      <c r="AJ554" s="26">
        <f t="shared" si="400"/>
        <v>97.917501086375466</v>
      </c>
      <c r="AK554" s="26">
        <f t="shared" si="401"/>
        <v>89.999271805192009</v>
      </c>
      <c r="AL554" s="27">
        <f t="shared" si="402"/>
        <v>-21.557073170459084</v>
      </c>
      <c r="AM554" s="26">
        <f t="shared" si="403"/>
        <v>-85.205139099663768</v>
      </c>
      <c r="AN554" s="26">
        <f t="shared" si="373"/>
        <v>-24.169440781715991</v>
      </c>
      <c r="AO554" s="26">
        <f t="shared" si="374"/>
        <v>-86.45245333719167</v>
      </c>
      <c r="AP554" s="26">
        <f t="shared" si="380"/>
        <v>-74.085761223740633</v>
      </c>
      <c r="AQ554" s="26">
        <f t="shared" si="381"/>
        <v>-171.65832061418939</v>
      </c>
      <c r="AR554" s="25">
        <f t="shared" si="375"/>
        <v>18.562359853877492</v>
      </c>
      <c r="AS554" s="25">
        <f t="shared" si="376"/>
        <v>-26.843517049310353</v>
      </c>
      <c r="AT554" s="56">
        <f t="shared" si="382"/>
        <v>-82.225866306417402</v>
      </c>
      <c r="AU554" s="57">
        <f t="shared" si="404"/>
        <v>-273.90506358238861</v>
      </c>
      <c r="AV554" s="26">
        <f t="shared" si="405"/>
        <v>4.3407747931883253E-3</v>
      </c>
      <c r="AW554" s="26">
        <f t="shared" si="406"/>
        <v>1.8112480473282682</v>
      </c>
      <c r="AX554" s="27">
        <f t="shared" si="407"/>
        <v>-4.3407747931882941E-3</v>
      </c>
      <c r="AY554" s="26">
        <f t="shared" si="408"/>
        <v>-1.8112480473282682</v>
      </c>
      <c r="AZ554" s="28">
        <f t="shared" si="409"/>
        <v>3.1225022567582528E-17</v>
      </c>
      <c r="BA554" s="29">
        <f t="shared" si="410"/>
        <v>0</v>
      </c>
      <c r="BB554" s="5">
        <f t="shared" si="383"/>
        <v>-136.90066916720485</v>
      </c>
      <c r="BC554" s="5">
        <f t="shared" si="384"/>
        <v>-467.82137092124344</v>
      </c>
      <c r="BD554" s="5">
        <f t="shared" si="411"/>
        <v>-287.82137092124344</v>
      </c>
      <c r="BE554" s="31"/>
      <c r="BF554" s="40">
        <f t="shared" si="412"/>
        <v>-137</v>
      </c>
      <c r="BG554" s="40">
        <f t="shared" si="413"/>
        <v>-468</v>
      </c>
      <c r="BH554" s="40">
        <f t="shared" si="414"/>
        <v>-288</v>
      </c>
      <c r="BL554" s="26">
        <f t="shared" si="377"/>
        <v>-18.073013673328152</v>
      </c>
      <c r="BM554" s="26">
        <f t="shared" si="378"/>
        <v>-82.828557683038412</v>
      </c>
      <c r="BO554" s="238" t="str">
        <f t="shared" si="385"/>
        <v>31622776.601689i</v>
      </c>
      <c r="BP554" s="238" t="str">
        <f t="shared" si="386"/>
        <v>-0.00532069632040925-0.0137976897042675i</v>
      </c>
      <c r="BQ554" s="238">
        <f t="shared" si="387"/>
        <v>-36.601789187459303</v>
      </c>
      <c r="BR554" s="238">
        <f t="shared" si="388"/>
        <v>-111.0877496558164</v>
      </c>
    </row>
    <row r="555" spans="22:70" x14ac:dyDescent="0.3">
      <c r="V555" s="24">
        <v>6.5100000000000797</v>
      </c>
      <c r="W555" s="30">
        <f t="shared" si="389"/>
        <v>32359365.692968801</v>
      </c>
      <c r="X555" s="25">
        <f t="shared" si="379"/>
        <v>31.450501351730402</v>
      </c>
      <c r="Y555" s="26">
        <f t="shared" si="390"/>
        <v>-91.896767862283752</v>
      </c>
      <c r="Z555" s="26">
        <f t="shared" si="391"/>
        <v>-89.998543588031097</v>
      </c>
      <c r="AA555" s="26">
        <f t="shared" si="392"/>
        <v>39.272544765137546</v>
      </c>
      <c r="AB555" s="26">
        <f t="shared" si="393"/>
        <v>-89.376977182274643</v>
      </c>
      <c r="AC555" s="26">
        <f t="shared" si="394"/>
        <v>13.223860608077828</v>
      </c>
      <c r="AD555" s="26">
        <f t="shared" si="395"/>
        <v>77.398076910688886</v>
      </c>
      <c r="AE555" s="26">
        <f t="shared" si="396"/>
        <v>-7.9498611373379759</v>
      </c>
      <c r="AF555" s="26">
        <f t="shared" si="397"/>
        <v>-101.97744385961686</v>
      </c>
      <c r="AG555" s="26">
        <f t="shared" si="372"/>
        <v>64.037843837695164</v>
      </c>
      <c r="AH555" s="26">
        <f t="shared" si="398"/>
        <v>-190.51459219563637</v>
      </c>
      <c r="AI555" s="26">
        <f t="shared" si="399"/>
        <v>-89.999999982923725</v>
      </c>
      <c r="AJ555" s="26">
        <f t="shared" si="400"/>
        <v>98.117501086344078</v>
      </c>
      <c r="AK555" s="26">
        <f t="shared" si="401"/>
        <v>89.999288380929528</v>
      </c>
      <c r="AL555" s="27">
        <f t="shared" si="402"/>
        <v>-21.755707237610864</v>
      </c>
      <c r="AM555" s="26">
        <f t="shared" si="403"/>
        <v>-85.313791737337397</v>
      </c>
      <c r="AN555" s="26">
        <f t="shared" si="373"/>
        <v>-24.368692333573307</v>
      </c>
      <c r="AO555" s="26">
        <f t="shared" si="374"/>
        <v>-86.533006100921668</v>
      </c>
      <c r="AP555" s="26">
        <f t="shared" si="380"/>
        <v>-74.483646842781297</v>
      </c>
      <c r="AQ555" s="26">
        <f t="shared" si="381"/>
        <v>-171.84750944025325</v>
      </c>
      <c r="AR555" s="25">
        <f t="shared" si="375"/>
        <v>18.562359853877492</v>
      </c>
      <c r="AS555" s="25">
        <f t="shared" si="376"/>
        <v>-26.843517049310353</v>
      </c>
      <c r="AT555" s="56">
        <f t="shared" si="382"/>
        <v>-82.433507980119273</v>
      </c>
      <c r="AU555" s="57">
        <f t="shared" si="404"/>
        <v>-273.82495329987012</v>
      </c>
      <c r="AV555" s="26">
        <f t="shared" si="405"/>
        <v>4.5452421912879635E-3</v>
      </c>
      <c r="AW555" s="26">
        <f t="shared" si="406"/>
        <v>1.8534083435412285</v>
      </c>
      <c r="AX555" s="27">
        <f t="shared" si="407"/>
        <v>-4.5452421912882072E-3</v>
      </c>
      <c r="AY555" s="26">
        <f t="shared" si="408"/>
        <v>-1.8534083435412285</v>
      </c>
      <c r="AZ555" s="28">
        <f t="shared" si="409"/>
        <v>-2.437286483747414E-16</v>
      </c>
      <c r="BA555" s="29">
        <f t="shared" si="410"/>
        <v>0</v>
      </c>
      <c r="BB555" s="5">
        <f t="shared" si="383"/>
        <v>-137.53384555084483</v>
      </c>
      <c r="BC555" s="5">
        <f t="shared" si="384"/>
        <v>-468.38570791075006</v>
      </c>
      <c r="BD555" s="5">
        <f t="shared" si="411"/>
        <v>-288.38570791075006</v>
      </c>
      <c r="BE555" s="41"/>
      <c r="BF555" s="40">
        <f t="shared" si="412"/>
        <v>-138</v>
      </c>
      <c r="BG555" s="40">
        <f t="shared" si="413"/>
        <v>-468</v>
      </c>
      <c r="BH555" s="40">
        <f t="shared" si="414"/>
        <v>-288</v>
      </c>
      <c r="BL555" s="26">
        <f t="shared" si="377"/>
        <v>-18.269966344209362</v>
      </c>
      <c r="BM555" s="26">
        <f t="shared" si="378"/>
        <v>-82.990156936364684</v>
      </c>
      <c r="BO555" s="238" t="str">
        <f t="shared" si="385"/>
        <v>32359365.6929688i</v>
      </c>
      <c r="BP555" s="238" t="str">
        <f t="shared" si="386"/>
        <v>-0.00529557235222574-0.0133951681589571i</v>
      </c>
      <c r="BQ555" s="238">
        <f t="shared" si="387"/>
        <v>-36.830371226516178</v>
      </c>
      <c r="BR555" s="238">
        <f t="shared" si="388"/>
        <v>-111.57059767451528</v>
      </c>
    </row>
    <row r="556" spans="22:70" x14ac:dyDescent="0.3">
      <c r="V556" s="24">
        <v>6.5200000000000804</v>
      </c>
      <c r="W556" s="32">
        <f t="shared" si="389"/>
        <v>33113112.14826528</v>
      </c>
      <c r="X556" s="25">
        <f t="shared" si="379"/>
        <v>31.450501351730402</v>
      </c>
      <c r="Y556" s="26">
        <f t="shared" si="390"/>
        <v>-92.096767862157492</v>
      </c>
      <c r="Z556" s="26">
        <f t="shared" si="391"/>
        <v>-89.998576740014926</v>
      </c>
      <c r="AA556" s="26">
        <f t="shared" si="392"/>
        <v>39.472521654333775</v>
      </c>
      <c r="AB556" s="26">
        <f t="shared" si="393"/>
        <v>-89.391157833022078</v>
      </c>
      <c r="AC556" s="26">
        <f t="shared" si="394"/>
        <v>13.414546357017503</v>
      </c>
      <c r="AD556" s="26">
        <f t="shared" si="395"/>
        <v>77.676068604702763</v>
      </c>
      <c r="AE556" s="26">
        <f t="shared" si="396"/>
        <v>-7.7591984990758114</v>
      </c>
      <c r="AF556" s="26">
        <f t="shared" si="397"/>
        <v>-101.71366596833424</v>
      </c>
      <c r="AG556" s="26">
        <f t="shared" si="372"/>
        <v>64.037843837695164</v>
      </c>
      <c r="AH556" s="26">
        <f t="shared" si="398"/>
        <v>-190.71459219563636</v>
      </c>
      <c r="AI556" s="26">
        <f t="shared" si="399"/>
        <v>-89.999999983312435</v>
      </c>
      <c r="AJ556" s="26">
        <f t="shared" si="400"/>
        <v>98.317501086313953</v>
      </c>
      <c r="AK556" s="26">
        <f t="shared" si="401"/>
        <v>89.999304579357187</v>
      </c>
      <c r="AL556" s="27">
        <f t="shared" si="402"/>
        <v>-21.954402380703581</v>
      </c>
      <c r="AM556" s="26">
        <f t="shared" si="403"/>
        <v>-85.42000378990241</v>
      </c>
      <c r="AN556" s="26">
        <f t="shared" si="373"/>
        <v>-24.56797745071804</v>
      </c>
      <c r="AO556" s="26">
        <f t="shared" si="374"/>
        <v>-86.611738521838078</v>
      </c>
      <c r="AP556" s="26">
        <f t="shared" si="380"/>
        <v>-74.881627103048856</v>
      </c>
      <c r="AQ556" s="26">
        <f t="shared" si="381"/>
        <v>-172.03243771569572</v>
      </c>
      <c r="AR556" s="25">
        <f t="shared" si="375"/>
        <v>18.562359853877492</v>
      </c>
      <c r="AS556" s="25">
        <f t="shared" si="376"/>
        <v>-26.843517049310353</v>
      </c>
      <c r="AT556" s="56">
        <f t="shared" si="382"/>
        <v>-82.640825602124664</v>
      </c>
      <c r="AU556" s="57">
        <f t="shared" si="404"/>
        <v>-273.74610368402995</v>
      </c>
      <c r="AV556" s="26">
        <f t="shared" si="405"/>
        <v>4.7593355238796957E-3</v>
      </c>
      <c r="AW556" s="26">
        <f t="shared" si="406"/>
        <v>1.8965486004734615</v>
      </c>
      <c r="AX556" s="27">
        <f t="shared" si="407"/>
        <v>-4.759335523879589E-3</v>
      </c>
      <c r="AY556" s="26">
        <f t="shared" si="408"/>
        <v>-1.8965486004734615</v>
      </c>
      <c r="AZ556" s="28">
        <f t="shared" si="409"/>
        <v>1.0668549377257364E-16</v>
      </c>
      <c r="BA556" s="29">
        <f t="shared" si="410"/>
        <v>0</v>
      </c>
      <c r="BB556" s="5">
        <f t="shared" si="383"/>
        <v>-138.16798369980336</v>
      </c>
      <c r="BC556" s="5">
        <f t="shared" si="384"/>
        <v>-468.95485599691932</v>
      </c>
      <c r="BD556" s="5">
        <f t="shared" si="411"/>
        <v>-288.95485599691932</v>
      </c>
      <c r="BE556" s="31"/>
      <c r="BF556" s="40">
        <f t="shared" si="412"/>
        <v>-138</v>
      </c>
      <c r="BG556" s="40">
        <f t="shared" si="413"/>
        <v>-469</v>
      </c>
      <c r="BH556" s="40">
        <f t="shared" si="414"/>
        <v>-289</v>
      </c>
      <c r="BL556" s="26">
        <f t="shared" si="377"/>
        <v>-18.467054170092712</v>
      </c>
      <c r="BM556" s="26">
        <f t="shared" si="378"/>
        <v>-83.148186121161359</v>
      </c>
      <c r="BO556" s="238" t="str">
        <f t="shared" si="385"/>
        <v>33113112.1482653i</v>
      </c>
      <c r="BP556" s="238" t="str">
        <f t="shared" si="386"/>
        <v>-0.00526871572636825-0.0130009443667886i</v>
      </c>
      <c r="BQ556" s="238">
        <f t="shared" si="387"/>
        <v>-37.06010392758597</v>
      </c>
      <c r="BR556" s="238">
        <f t="shared" si="388"/>
        <v>-112.060566191728</v>
      </c>
    </row>
    <row r="557" spans="22:70" x14ac:dyDescent="0.3">
      <c r="V557" s="24">
        <v>6.5300000000000802</v>
      </c>
      <c r="W557" s="32">
        <f t="shared" si="389"/>
        <v>33884415.613926567</v>
      </c>
      <c r="X557" s="25">
        <f t="shared" si="379"/>
        <v>31.450501351730402</v>
      </c>
      <c r="Y557" s="26">
        <f t="shared" si="390"/>
        <v>-92.296767862036859</v>
      </c>
      <c r="Z557" s="26">
        <f t="shared" si="391"/>
        <v>-89.998609137367481</v>
      </c>
      <c r="AA557" s="26">
        <f t="shared" si="392"/>
        <v>39.672499583572687</v>
      </c>
      <c r="AB557" s="26">
        <f t="shared" si="393"/>
        <v>-89.405015764828363</v>
      </c>
      <c r="AC557" s="26">
        <f t="shared" si="394"/>
        <v>13.605632629668818</v>
      </c>
      <c r="AD557" s="26">
        <f t="shared" si="395"/>
        <v>77.948303096585207</v>
      </c>
      <c r="AE557" s="26">
        <f t="shared" si="396"/>
        <v>-7.568134297064951</v>
      </c>
      <c r="AF557" s="26">
        <f t="shared" si="397"/>
        <v>-101.45532180561064</v>
      </c>
      <c r="AG557" s="26">
        <f t="shared" si="372"/>
        <v>64.037843837695164</v>
      </c>
      <c r="AH557" s="26">
        <f t="shared" si="398"/>
        <v>-190.91459219563637</v>
      </c>
      <c r="AI557" s="26">
        <f t="shared" si="399"/>
        <v>-89.999999983692291</v>
      </c>
      <c r="AJ557" s="26">
        <f t="shared" si="400"/>
        <v>98.517501086285151</v>
      </c>
      <c r="AK557" s="26">
        <f t="shared" si="401"/>
        <v>89.999320409063628</v>
      </c>
      <c r="AL557" s="27">
        <f t="shared" si="402"/>
        <v>-22.153155885945246</v>
      </c>
      <c r="AM557" s="26">
        <f t="shared" si="403"/>
        <v>-85.523828650880219</v>
      </c>
      <c r="AN557" s="26">
        <f t="shared" si="373"/>
        <v>-24.767294633023699</v>
      </c>
      <c r="AO557" s="26">
        <f t="shared" si="374"/>
        <v>-86.68869115490196</v>
      </c>
      <c r="AP557" s="26">
        <f t="shared" si="380"/>
        <v>-75.279697790625008</v>
      </c>
      <c r="AQ557" s="26">
        <f t="shared" si="381"/>
        <v>-172.21319938041086</v>
      </c>
      <c r="AR557" s="25">
        <f t="shared" si="375"/>
        <v>18.562359853877492</v>
      </c>
      <c r="AS557" s="25">
        <f t="shared" si="376"/>
        <v>-26.843517049310353</v>
      </c>
      <c r="AT557" s="56">
        <f t="shared" si="382"/>
        <v>-82.847832087689966</v>
      </c>
      <c r="AU557" s="57">
        <f t="shared" si="404"/>
        <v>-273.66852118602151</v>
      </c>
      <c r="AV557" s="26">
        <f t="shared" si="405"/>
        <v>4.9835074530174888E-3</v>
      </c>
      <c r="AW557" s="26">
        <f t="shared" si="406"/>
        <v>1.9406914958925234</v>
      </c>
      <c r="AX557" s="27">
        <f t="shared" si="407"/>
        <v>-4.9835074530175019E-3</v>
      </c>
      <c r="AY557" s="26">
        <f t="shared" si="408"/>
        <v>-1.9406914958925234</v>
      </c>
      <c r="AZ557" s="28">
        <f t="shared" si="409"/>
        <v>-1.3010426069826053E-17</v>
      </c>
      <c r="BA557" s="29">
        <f t="shared" si="410"/>
        <v>0</v>
      </c>
      <c r="BB557" s="5">
        <f t="shared" si="383"/>
        <v>-138.80312825792458</v>
      </c>
      <c r="BC557" s="5">
        <f t="shared" si="384"/>
        <v>-469.52890307103712</v>
      </c>
      <c r="BD557" s="5">
        <f t="shared" si="411"/>
        <v>-289.52890307103712</v>
      </c>
      <c r="BE557" s="31"/>
      <c r="BF557" s="40">
        <f t="shared" si="412"/>
        <v>-139</v>
      </c>
      <c r="BG557" s="40">
        <f t="shared" si="413"/>
        <v>-470</v>
      </c>
      <c r="BH557" s="40">
        <f t="shared" si="414"/>
        <v>-290</v>
      </c>
      <c r="BL557" s="26">
        <f t="shared" si="377"/>
        <v>-18.664271241304505</v>
      </c>
      <c r="BM557" s="26">
        <f t="shared" si="378"/>
        <v>-83.30271940405845</v>
      </c>
      <c r="BO557" s="238" t="str">
        <f t="shared" si="385"/>
        <v>33884415.6139266i</v>
      </c>
      <c r="BP557" s="238" t="str">
        <f t="shared" si="386"/>
        <v>-0.00524013052451239-0.0126148705925086i</v>
      </c>
      <c r="BQ557" s="238">
        <f t="shared" si="387"/>
        <v>-37.291024928930113</v>
      </c>
      <c r="BR557" s="238">
        <f t="shared" si="388"/>
        <v>-112.55766248095715</v>
      </c>
    </row>
    <row r="558" spans="22:70" x14ac:dyDescent="0.3">
      <c r="V558" s="24">
        <v>6.54000000000008</v>
      </c>
      <c r="W558" s="30">
        <f t="shared" si="389"/>
        <v>34673685.045259625</v>
      </c>
      <c r="X558" s="25">
        <f t="shared" si="379"/>
        <v>31.450501351730402</v>
      </c>
      <c r="Y558" s="26">
        <f t="shared" si="390"/>
        <v>-92.496767861921683</v>
      </c>
      <c r="Z558" s="26">
        <f t="shared" si="391"/>
        <v>-89.998640797266248</v>
      </c>
      <c r="AA558" s="26">
        <f t="shared" si="392"/>
        <v>39.872478506054783</v>
      </c>
      <c r="AB558" s="26">
        <f t="shared" si="393"/>
        <v>-89.418558318863205</v>
      </c>
      <c r="AC558" s="26">
        <f t="shared" si="394"/>
        <v>13.797102973571334</v>
      </c>
      <c r="AD558" s="26">
        <f t="shared" si="395"/>
        <v>78.214875538923124</v>
      </c>
      <c r="AE558" s="26">
        <f t="shared" si="396"/>
        <v>-7.376685030565163</v>
      </c>
      <c r="AF558" s="26">
        <f t="shared" si="397"/>
        <v>-101.20232357720631</v>
      </c>
      <c r="AG558" s="26">
        <f t="shared" si="372"/>
        <v>64.037843837695164</v>
      </c>
      <c r="AH558" s="26">
        <f t="shared" si="398"/>
        <v>-191.11459219563639</v>
      </c>
      <c r="AI558" s="26">
        <f t="shared" si="399"/>
        <v>-89.999999984063493</v>
      </c>
      <c r="AJ558" s="26">
        <f t="shared" si="400"/>
        <v>98.717501086257641</v>
      </c>
      <c r="AK558" s="26">
        <f t="shared" si="401"/>
        <v>89.99933587844194</v>
      </c>
      <c r="AL558" s="27">
        <f t="shared" si="402"/>
        <v>-22.351965158626236</v>
      </c>
      <c r="AM558" s="26">
        <f t="shared" si="403"/>
        <v>-85.625318640664574</v>
      </c>
      <c r="AN558" s="26">
        <f t="shared" si="373"/>
        <v>-24.966642446955962</v>
      </c>
      <c r="AO558" s="26">
        <f t="shared" si="374"/>
        <v>-86.763903690298662</v>
      </c>
      <c r="AP558" s="26">
        <f t="shared" si="380"/>
        <v>-75.677854877265787</v>
      </c>
      <c r="AQ558" s="26">
        <f t="shared" si="381"/>
        <v>-172.38988643658479</v>
      </c>
      <c r="AR558" s="25">
        <f t="shared" si="375"/>
        <v>18.562359853877492</v>
      </c>
      <c r="AS558" s="25">
        <f t="shared" si="376"/>
        <v>-26.843517049310353</v>
      </c>
      <c r="AT558" s="56">
        <f t="shared" si="382"/>
        <v>-83.054539907830957</v>
      </c>
      <c r="AU558" s="57">
        <f t="shared" si="404"/>
        <v>-273.59221001379109</v>
      </c>
      <c r="AV558" s="26">
        <f t="shared" si="405"/>
        <v>5.2182318783080151E-3</v>
      </c>
      <c r="AW558" s="26">
        <f t="shared" si="406"/>
        <v>1.9858602252087427</v>
      </c>
      <c r="AX558" s="27">
        <f t="shared" si="407"/>
        <v>-5.2182318783076005E-3</v>
      </c>
      <c r="AY558" s="26">
        <f t="shared" si="408"/>
        <v>-1.9858602252087427</v>
      </c>
      <c r="AZ558" s="28">
        <f t="shared" si="409"/>
        <v>4.145989107584569E-16</v>
      </c>
      <c r="BA558" s="29">
        <f t="shared" si="410"/>
        <v>0</v>
      </c>
      <c r="BB558" s="5">
        <f t="shared" si="383"/>
        <v>-139.43932425140588</v>
      </c>
      <c r="BC558" s="5">
        <f t="shared" si="384"/>
        <v>-470.10792489455514</v>
      </c>
      <c r="BD558" s="5">
        <f t="shared" si="411"/>
        <v>-290.10792489455514</v>
      </c>
      <c r="BE558" s="41"/>
      <c r="BF558" s="40">
        <f t="shared" si="412"/>
        <v>-139</v>
      </c>
      <c r="BG558" s="40">
        <f t="shared" si="413"/>
        <v>-470</v>
      </c>
      <c r="BH558" s="40">
        <f t="shared" si="414"/>
        <v>-290</v>
      </c>
      <c r="BL558" s="26">
        <f t="shared" si="377"/>
        <v>-18.861611899212704</v>
      </c>
      <c r="BM558" s="26">
        <f t="shared" si="378"/>
        <v>-83.453829722680055</v>
      </c>
      <c r="BO558" s="238" t="str">
        <f t="shared" si="385"/>
        <v>34673685.0452596i</v>
      </c>
      <c r="BP558" s="238" t="str">
        <f t="shared" si="386"/>
        <v>-0.00520982120897133-0.012236805248498i</v>
      </c>
      <c r="BQ558" s="238">
        <f t="shared" si="387"/>
        <v>-37.523172444362224</v>
      </c>
      <c r="BR558" s="238">
        <f t="shared" si="388"/>
        <v>-113.06188515808402</v>
      </c>
    </row>
    <row r="559" spans="22:70" x14ac:dyDescent="0.3">
      <c r="V559" s="24">
        <v>6.5500000000000798</v>
      </c>
      <c r="W559" s="32">
        <f t="shared" si="389"/>
        <v>35481338.923364088</v>
      </c>
      <c r="X559" s="25">
        <f t="shared" si="379"/>
        <v>31.450501351730402</v>
      </c>
      <c r="Y559" s="26">
        <f t="shared" si="390"/>
        <v>-92.696767861811665</v>
      </c>
      <c r="Z559" s="26">
        <f t="shared" si="391"/>
        <v>-89.998671736497755</v>
      </c>
      <c r="AA559" s="26">
        <f t="shared" si="392"/>
        <v>40.072458377085944</v>
      </c>
      <c r="AB559" s="26">
        <f t="shared" si="393"/>
        <v>-89.431792669511879</v>
      </c>
      <c r="AC559" s="26">
        <f t="shared" si="394"/>
        <v>13.988941546927471</v>
      </c>
      <c r="AD559" s="26">
        <f t="shared" si="395"/>
        <v>78.475881087811018</v>
      </c>
      <c r="AE559" s="26">
        <f t="shared" si="396"/>
        <v>-7.184866586067848</v>
      </c>
      <c r="AF559" s="26">
        <f t="shared" si="397"/>
        <v>-100.95458331819862</v>
      </c>
      <c r="AG559" s="26">
        <f t="shared" si="372"/>
        <v>64.037843837695164</v>
      </c>
      <c r="AH559" s="26">
        <f t="shared" si="398"/>
        <v>-191.31459219563635</v>
      </c>
      <c r="AI559" s="26">
        <f t="shared" si="399"/>
        <v>-89.999999984426267</v>
      </c>
      <c r="AJ559" s="26">
        <f t="shared" si="400"/>
        <v>98.917501086231368</v>
      </c>
      <c r="AK559" s="26">
        <f t="shared" si="401"/>
        <v>89.999350995694229</v>
      </c>
      <c r="AL559" s="27">
        <f t="shared" si="402"/>
        <v>-22.550827718025289</v>
      </c>
      <c r="AM559" s="26">
        <f t="shared" si="403"/>
        <v>-85.724525021666992</v>
      </c>
      <c r="AN559" s="26">
        <f t="shared" si="373"/>
        <v>-25.166019522656356</v>
      </c>
      <c r="AO559" s="26">
        <f t="shared" si="374"/>
        <v>-86.837414969274505</v>
      </c>
      <c r="AP559" s="26">
        <f t="shared" si="380"/>
        <v>-76.076094512391464</v>
      </c>
      <c r="AQ559" s="26">
        <f t="shared" si="381"/>
        <v>-172.56258897967354</v>
      </c>
      <c r="AR559" s="25">
        <f t="shared" si="375"/>
        <v>18.562359853877492</v>
      </c>
      <c r="AS559" s="25">
        <f t="shared" si="376"/>
        <v>-26.843517049310353</v>
      </c>
      <c r="AT559" s="56">
        <f t="shared" si="382"/>
        <v>-83.260961098459319</v>
      </c>
      <c r="AU559" s="57">
        <f t="shared" si="404"/>
        <v>-273.51717229787215</v>
      </c>
      <c r="AV559" s="26">
        <f t="shared" si="405"/>
        <v>5.4640049285763249E-3</v>
      </c>
      <c r="AW559" s="26">
        <f t="shared" si="406"/>
        <v>2.0320785127785443</v>
      </c>
      <c r="AX559" s="27">
        <f t="shared" si="407"/>
        <v>-5.4640049285760491E-3</v>
      </c>
      <c r="AY559" s="26">
        <f t="shared" si="408"/>
        <v>-2.0320785127785443</v>
      </c>
      <c r="AZ559" s="28">
        <f t="shared" si="409"/>
        <v>2.7582103268031233E-16</v>
      </c>
      <c r="BA559" s="29">
        <f t="shared" si="410"/>
        <v>0</v>
      </c>
      <c r="BB559" s="5">
        <f t="shared" si="383"/>
        <v>-140.07661704134554</v>
      </c>
      <c r="BC559" s="5">
        <f t="shared" si="384"/>
        <v>-470.69198488159634</v>
      </c>
      <c r="BD559" s="5">
        <f t="shared" si="411"/>
        <v>-290.69198488159634</v>
      </c>
      <c r="BE559" s="31"/>
      <c r="BF559" s="40">
        <f t="shared" si="412"/>
        <v>-140</v>
      </c>
      <c r="BG559" s="40">
        <f t="shared" si="413"/>
        <v>-471</v>
      </c>
      <c r="BH559" s="40">
        <f t="shared" si="414"/>
        <v>-291</v>
      </c>
      <c r="BL559" s="26">
        <f t="shared" si="377"/>
        <v>-19.059070726203117</v>
      </c>
      <c r="BM559" s="26">
        <f t="shared" si="378"/>
        <v>-83.601588784513481</v>
      </c>
      <c r="BO559" s="238" t="str">
        <f t="shared" si="385"/>
        <v>35481338.9233641i</v>
      </c>
      <c r="BP559" s="238" t="str">
        <f t="shared" si="386"/>
        <v>-0.0051777928226168-0.0118666127759807i</v>
      </c>
      <c r="BQ559" s="238">
        <f t="shared" si="387"/>
        <v>-37.756585216683114</v>
      </c>
      <c r="BR559" s="238">
        <f t="shared" si="388"/>
        <v>-113.57322379921074</v>
      </c>
    </row>
    <row r="560" spans="22:70" x14ac:dyDescent="0.3">
      <c r="V560" s="24">
        <v>6.5600000000000804</v>
      </c>
      <c r="W560" s="32">
        <f t="shared" si="389"/>
        <v>36307805.477016889</v>
      </c>
      <c r="X560" s="25">
        <f t="shared" si="379"/>
        <v>31.450501351730402</v>
      </c>
      <c r="Y560" s="26">
        <f t="shared" si="390"/>
        <v>-92.896767861706621</v>
      </c>
      <c r="Z560" s="26">
        <f t="shared" si="391"/>
        <v>-89.998701971466346</v>
      </c>
      <c r="AA560" s="26">
        <f t="shared" si="392"/>
        <v>40.272439153982873</v>
      </c>
      <c r="AB560" s="26">
        <f t="shared" si="393"/>
        <v>-89.444725828150297</v>
      </c>
      <c r="AC560" s="26">
        <f t="shared" si="394"/>
        <v>14.181133101480466</v>
      </c>
      <c r="AD560" s="26">
        <f t="shared" si="395"/>
        <v>78.731414780927736</v>
      </c>
      <c r="AE560" s="26">
        <f t="shared" si="396"/>
        <v>-6.9926942545128803</v>
      </c>
      <c r="AF560" s="26">
        <f t="shared" si="397"/>
        <v>-100.71201301868891</v>
      </c>
      <c r="AG560" s="26">
        <f t="shared" si="372"/>
        <v>64.037843837695164</v>
      </c>
      <c r="AH560" s="26">
        <f t="shared" si="398"/>
        <v>-191.51459219563637</v>
      </c>
      <c r="AI560" s="26">
        <f t="shared" si="399"/>
        <v>-89.999999984780771</v>
      </c>
      <c r="AJ560" s="26">
        <f t="shared" si="400"/>
        <v>99.117501086206303</v>
      </c>
      <c r="AK560" s="26">
        <f t="shared" si="401"/>
        <v>89.99936576883583</v>
      </c>
      <c r="AL560" s="27">
        <f t="shared" si="402"/>
        <v>-22.749741192521856</v>
      </c>
      <c r="AM560" s="26">
        <f t="shared" si="403"/>
        <v>-85.821498013713992</v>
      </c>
      <c r="AN560" s="26">
        <f t="shared" si="373"/>
        <v>-25.365424551150227</v>
      </c>
      <c r="AO560" s="26">
        <f t="shared" si="374"/>
        <v>-86.909262999864723</v>
      </c>
      <c r="AP560" s="26">
        <f t="shared" si="380"/>
        <v>-76.474413015406981</v>
      </c>
      <c r="AQ560" s="26">
        <f t="shared" si="381"/>
        <v>-172.73139522952366</v>
      </c>
      <c r="AR560" s="25">
        <f t="shared" si="375"/>
        <v>18.562359853877492</v>
      </c>
      <c r="AS560" s="25">
        <f t="shared" si="376"/>
        <v>-26.843517049310353</v>
      </c>
      <c r="AT560" s="56">
        <f t="shared" si="382"/>
        <v>-83.467107269919865</v>
      </c>
      <c r="AU560" s="57">
        <f t="shared" si="404"/>
        <v>-273.44340824821256</v>
      </c>
      <c r="AV560" s="26">
        <f t="shared" si="405"/>
        <v>5.7213459994121668E-3</v>
      </c>
      <c r="AW560" s="26">
        <f t="shared" si="406"/>
        <v>2.0793706234175211</v>
      </c>
      <c r="AX560" s="27">
        <f t="shared" si="407"/>
        <v>-5.7213459994117036E-3</v>
      </c>
      <c r="AY560" s="26">
        <f t="shared" si="408"/>
        <v>-2.0793706234175211</v>
      </c>
      <c r="AZ560" s="28">
        <f t="shared" si="409"/>
        <v>4.6317116808580749E-16</v>
      </c>
      <c r="BA560" s="29">
        <f t="shared" si="410"/>
        <v>0</v>
      </c>
      <c r="BB560" s="5">
        <f t="shared" si="383"/>
        <v>-140.71505227227408</v>
      </c>
      <c r="BC560" s="5">
        <f t="shared" si="384"/>
        <v>-471.28113388066839</v>
      </c>
      <c r="BD560" s="5">
        <f t="shared" si="411"/>
        <v>-291.28113388066839</v>
      </c>
      <c r="BE560" s="31"/>
      <c r="BF560" s="40">
        <f t="shared" si="412"/>
        <v>-141</v>
      </c>
      <c r="BG560" s="40">
        <f t="shared" si="413"/>
        <v>-471</v>
      </c>
      <c r="BH560" s="40">
        <f t="shared" si="414"/>
        <v>-291</v>
      </c>
      <c r="BL560" s="26">
        <f t="shared" si="377"/>
        <v>-19.256642535999561</v>
      </c>
      <c r="BM560" s="26">
        <f t="shared" si="378"/>
        <v>-83.746067067583994</v>
      </c>
      <c r="BO560" s="238" t="str">
        <f t="shared" si="385"/>
        <v>36307805.4770169i</v>
      </c>
      <c r="BP560" s="238" t="str">
        <f t="shared" si="386"/>
        <v>-0.00514405119013063-0.0115041635163106i</v>
      </c>
      <c r="BQ560" s="238">
        <f t="shared" si="387"/>
        <v>-37.991302466354668</v>
      </c>
      <c r="BR560" s="238">
        <f t="shared" si="388"/>
        <v>-114.09165856487181</v>
      </c>
    </row>
    <row r="561" spans="22:70" x14ac:dyDescent="0.3">
      <c r="V561" s="24">
        <v>6.5700000000000802</v>
      </c>
      <c r="W561" s="30">
        <f t="shared" si="389"/>
        <v>37153522.909724161</v>
      </c>
      <c r="X561" s="25">
        <f t="shared" si="379"/>
        <v>31.450501351730402</v>
      </c>
      <c r="Y561" s="26">
        <f t="shared" si="390"/>
        <v>-93.09676786160631</v>
      </c>
      <c r="Z561" s="26">
        <f t="shared" si="391"/>
        <v>-89.998731518203044</v>
      </c>
      <c r="AA561" s="26">
        <f t="shared" si="392"/>
        <v>40.472420795982522</v>
      </c>
      <c r="AB561" s="26">
        <f t="shared" si="393"/>
        <v>-89.457364646835501</v>
      </c>
      <c r="AC561" s="26">
        <f t="shared" si="394"/>
        <v>14.373662965378191</v>
      </c>
      <c r="AD561" s="26">
        <f t="shared" si="395"/>
        <v>78.981571424259641</v>
      </c>
      <c r="AE561" s="26">
        <f t="shared" si="396"/>
        <v>-6.8001827485151942</v>
      </c>
      <c r="AF561" s="26">
        <f t="shared" si="397"/>
        <v>-100.47452474077892</v>
      </c>
      <c r="AG561" s="26">
        <f t="shared" si="372"/>
        <v>64.037843837695164</v>
      </c>
      <c r="AH561" s="26">
        <f t="shared" si="398"/>
        <v>-191.71459219563638</v>
      </c>
      <c r="AI561" s="26">
        <f t="shared" si="399"/>
        <v>-89.999999985127189</v>
      </c>
      <c r="AJ561" s="26">
        <f t="shared" si="400"/>
        <v>99.317501086182347</v>
      </c>
      <c r="AK561" s="26">
        <f t="shared" si="401"/>
        <v>89.999380205699694</v>
      </c>
      <c r="AL561" s="27">
        <f t="shared" si="402"/>
        <v>-22.948703314907256</v>
      </c>
      <c r="AM561" s="26">
        <f t="shared" si="403"/>
        <v>-85.916286809653258</v>
      </c>
      <c r="AN561" s="26">
        <f t="shared" si="373"/>
        <v>-25.564856281673634</v>
      </c>
      <c r="AO561" s="26">
        <f t="shared" si="374"/>
        <v>-86.979484972498625</v>
      </c>
      <c r="AP561" s="26">
        <f t="shared" si="380"/>
        <v>-76.872806868339765</v>
      </c>
      <c r="AQ561" s="26">
        <f t="shared" si="381"/>
        <v>-172.89639156157938</v>
      </c>
      <c r="AR561" s="25">
        <f t="shared" si="375"/>
        <v>18.562359853877492</v>
      </c>
      <c r="AS561" s="25">
        <f t="shared" si="376"/>
        <v>-26.843517049310353</v>
      </c>
      <c r="AT561" s="56">
        <f t="shared" si="382"/>
        <v>-83.672989616854963</v>
      </c>
      <c r="AU561" s="57">
        <f t="shared" si="404"/>
        <v>-273.3709163023583</v>
      </c>
      <c r="AV561" s="26">
        <f t="shared" si="405"/>
        <v>5.9907988386219413E-3</v>
      </c>
      <c r="AW561" s="26">
        <f t="shared" si="406"/>
        <v>2.1277613741242991</v>
      </c>
      <c r="AX561" s="27">
        <f t="shared" si="407"/>
        <v>-5.9907988386216186E-3</v>
      </c>
      <c r="AY561" s="26">
        <f t="shared" si="408"/>
        <v>-2.1277613741242991</v>
      </c>
      <c r="AZ561" s="28">
        <f t="shared" si="409"/>
        <v>3.2265856653168612E-16</v>
      </c>
      <c r="BA561" s="29">
        <f t="shared" si="410"/>
        <v>0</v>
      </c>
      <c r="BB561" s="5">
        <f t="shared" si="383"/>
        <v>-141.3546758164938</v>
      </c>
      <c r="BC561" s="5">
        <f t="shared" si="384"/>
        <v>-471.87540995823963</v>
      </c>
      <c r="BD561" s="5">
        <f t="shared" si="411"/>
        <v>-291.87540995823963</v>
      </c>
      <c r="BE561" s="41"/>
      <c r="BF561" s="40">
        <f t="shared" si="412"/>
        <v>-141</v>
      </c>
      <c r="BG561" s="40">
        <f t="shared" si="413"/>
        <v>-472</v>
      </c>
      <c r="BH561" s="40">
        <f t="shared" si="414"/>
        <v>-292</v>
      </c>
      <c r="BL561" s="26">
        <f t="shared" si="377"/>
        <v>-19.454322364321001</v>
      </c>
      <c r="BM561" s="26">
        <f t="shared" si="378"/>
        <v>-83.887333822791874</v>
      </c>
      <c r="BO561" s="238" t="str">
        <f t="shared" si="385"/>
        <v>37153522.9097242i</v>
      </c>
      <c r="BP561" s="238" t="str">
        <f t="shared" si="386"/>
        <v>-0.005108603119829-0.0111493335715554i</v>
      </c>
      <c r="BQ561" s="238">
        <f t="shared" si="387"/>
        <v>-38.227363835317846</v>
      </c>
      <c r="BR561" s="238">
        <f t="shared" si="388"/>
        <v>-114.61715983308945</v>
      </c>
    </row>
    <row r="562" spans="22:70" x14ac:dyDescent="0.3">
      <c r="V562" s="24">
        <v>6.58000000000008</v>
      </c>
      <c r="W562" s="32">
        <f t="shared" si="389"/>
        <v>38018939.632063188</v>
      </c>
      <c r="X562" s="25">
        <f t="shared" si="379"/>
        <v>31.450501351730402</v>
      </c>
      <c r="Y562" s="26">
        <f t="shared" si="390"/>
        <v>-93.296767861510489</v>
      </c>
      <c r="Z562" s="26">
        <f t="shared" si="391"/>
        <v>-89.99876039237391</v>
      </c>
      <c r="AA562" s="26">
        <f t="shared" si="392"/>
        <v>40.672403264155847</v>
      </c>
      <c r="AB562" s="26">
        <f t="shared" si="393"/>
        <v>-89.469715821913667</v>
      </c>
      <c r="AC562" s="26">
        <f t="shared" si="394"/>
        <v>14.566517026078191</v>
      </c>
      <c r="AD562" s="26">
        <f t="shared" si="395"/>
        <v>79.226445487096029</v>
      </c>
      <c r="AE562" s="26">
        <f t="shared" si="396"/>
        <v>-6.6073462195460486</v>
      </c>
      <c r="AF562" s="26">
        <f t="shared" si="397"/>
        <v>-100.24203072719156</v>
      </c>
      <c r="AG562" s="26">
        <f t="shared" si="372"/>
        <v>64.037843837695164</v>
      </c>
      <c r="AH562" s="26">
        <f t="shared" si="398"/>
        <v>-191.91459219563637</v>
      </c>
      <c r="AI562" s="26">
        <f t="shared" si="399"/>
        <v>-89.999999985465749</v>
      </c>
      <c r="AJ562" s="26">
        <f t="shared" si="400"/>
        <v>99.517501086159484</v>
      </c>
      <c r="AK562" s="26">
        <f t="shared" si="401"/>
        <v>89.9993943139404</v>
      </c>
      <c r="AL562" s="27">
        <f t="shared" si="402"/>
        <v>-23.147711917887989</v>
      </c>
      <c r="AM562" s="26">
        <f t="shared" si="403"/>
        <v>-86.008939591128566</v>
      </c>
      <c r="AN562" s="26">
        <f t="shared" si="373"/>
        <v>-25.764313519115024</v>
      </c>
      <c r="AO562" s="26">
        <f t="shared" si="374"/>
        <v>-87.048117275470005</v>
      </c>
      <c r="AP562" s="26">
        <f t="shared" si="380"/>
        <v>-77.271272708784736</v>
      </c>
      <c r="AQ562" s="26">
        <f t="shared" si="381"/>
        <v>-173.05766253812391</v>
      </c>
      <c r="AR562" s="25">
        <f t="shared" si="375"/>
        <v>18.562359853877492</v>
      </c>
      <c r="AS562" s="25">
        <f t="shared" si="376"/>
        <v>-26.843517049310353</v>
      </c>
      <c r="AT562" s="56">
        <f t="shared" si="382"/>
        <v>-83.878618928330781</v>
      </c>
      <c r="AU562" s="57">
        <f t="shared" si="404"/>
        <v>-273.29969326531545</v>
      </c>
      <c r="AV562" s="26">
        <f t="shared" si="405"/>
        <v>6.2729326817768686E-3</v>
      </c>
      <c r="AW562" s="26">
        <f t="shared" si="406"/>
        <v>2.1772761460162</v>
      </c>
      <c r="AX562" s="27">
        <f t="shared" si="407"/>
        <v>-6.2729326817770404E-3</v>
      </c>
      <c r="AY562" s="26">
        <f t="shared" si="408"/>
        <v>-2.1772761460162</v>
      </c>
      <c r="AZ562" s="28">
        <f t="shared" si="409"/>
        <v>-1.717376241217039E-16</v>
      </c>
      <c r="BA562" s="29">
        <f t="shared" si="410"/>
        <v>0</v>
      </c>
      <c r="BB562" s="5">
        <f t="shared" si="383"/>
        <v>-141.99553371409138</v>
      </c>
      <c r="BC562" s="5">
        <f t="shared" si="384"/>
        <v>-472.47483818699982</v>
      </c>
      <c r="BD562" s="5">
        <f t="shared" si="411"/>
        <v>-292.47483818699982</v>
      </c>
      <c r="BE562" s="31"/>
      <c r="BF562" s="40">
        <f t="shared" si="412"/>
        <v>-142</v>
      </c>
      <c r="BG562" s="40">
        <f t="shared" si="413"/>
        <v>-472</v>
      </c>
      <c r="BH562" s="40">
        <f t="shared" si="414"/>
        <v>-292</v>
      </c>
      <c r="BL562" s="26">
        <f t="shared" si="377"/>
        <v>-19.652105459869308</v>
      </c>
      <c r="BM562" s="26">
        <f t="shared" si="378"/>
        <v>-84.025457077777858</v>
      </c>
      <c r="BO562" s="238" t="str">
        <f t="shared" si="385"/>
        <v>38018939.6320632i</v>
      </c>
      <c r="BP562" s="238" t="str">
        <f t="shared" si="386"/>
        <v>-0.00507145660518667-0.0108020046536384i</v>
      </c>
      <c r="BQ562" s="238">
        <f t="shared" si="387"/>
        <v>-38.464809325891295</v>
      </c>
      <c r="BR562" s="238">
        <f t="shared" si="388"/>
        <v>-115.14968784390652</v>
      </c>
    </row>
    <row r="563" spans="22:70" x14ac:dyDescent="0.3">
      <c r="V563" s="24">
        <v>6.5900000000000798</v>
      </c>
      <c r="W563" s="32">
        <f t="shared" si="389"/>
        <v>38904514.499435283</v>
      </c>
      <c r="X563" s="25">
        <f t="shared" si="379"/>
        <v>31.450501351730402</v>
      </c>
      <c r="Y563" s="26">
        <f t="shared" si="390"/>
        <v>-93.496767861419002</v>
      </c>
      <c r="Z563" s="26">
        <f t="shared" si="391"/>
        <v>-89.998788609288397</v>
      </c>
      <c r="AA563" s="26">
        <f t="shared" si="392"/>
        <v>40.872386521325282</v>
      </c>
      <c r="AB563" s="26">
        <f t="shared" si="393"/>
        <v>-89.481785897546985</v>
      </c>
      <c r="AC563" s="26">
        <f t="shared" si="394"/>
        <v>14.759681713342536</v>
      </c>
      <c r="AD563" s="26">
        <f t="shared" si="395"/>
        <v>79.466131004921849</v>
      </c>
      <c r="AE563" s="26">
        <f t="shared" si="396"/>
        <v>-6.414198275020782</v>
      </c>
      <c r="AF563" s="26">
        <f t="shared" si="397"/>
        <v>-100.01444350191353</v>
      </c>
      <c r="AG563" s="26">
        <f t="shared" si="372"/>
        <v>64.037843837695164</v>
      </c>
      <c r="AH563" s="26">
        <f t="shared" si="398"/>
        <v>-192.11459219563636</v>
      </c>
      <c r="AI563" s="26">
        <f t="shared" si="399"/>
        <v>-89.999999985796578</v>
      </c>
      <c r="AJ563" s="26">
        <f t="shared" si="400"/>
        <v>99.717501086137631</v>
      </c>
      <c r="AK563" s="26">
        <f t="shared" si="401"/>
        <v>89.999408101038341</v>
      </c>
      <c r="AL563" s="27">
        <f t="shared" si="402"/>
        <v>-23.346764929773734</v>
      </c>
      <c r="AM563" s="26">
        <f t="shared" si="403"/>
        <v>-86.099503544486851</v>
      </c>
      <c r="AN563" s="26">
        <f t="shared" si="373"/>
        <v>-25.963795121566498</v>
      </c>
      <c r="AO563" s="26">
        <f t="shared" si="374"/>
        <v>-87.115195510261159</v>
      </c>
      <c r="AP563" s="26">
        <f t="shared" si="380"/>
        <v>-77.6698073231438</v>
      </c>
      <c r="AQ563" s="26">
        <f t="shared" si="381"/>
        <v>-173.21529093950625</v>
      </c>
      <c r="AR563" s="25">
        <f t="shared" si="375"/>
        <v>18.562359853877492</v>
      </c>
      <c r="AS563" s="25">
        <f t="shared" si="376"/>
        <v>-26.843517049310353</v>
      </c>
      <c r="AT563" s="56">
        <f t="shared" si="382"/>
        <v>-84.08400559816458</v>
      </c>
      <c r="AU563" s="57">
        <f t="shared" si="404"/>
        <v>-273.22973444141979</v>
      </c>
      <c r="AV563" s="26">
        <f t="shared" si="405"/>
        <v>6.5683434401240959E-3</v>
      </c>
      <c r="AW563" s="26">
        <f t="shared" si="406"/>
        <v>2.2279408964771621</v>
      </c>
      <c r="AX563" s="27">
        <f t="shared" si="407"/>
        <v>-6.5683434401244013E-3</v>
      </c>
      <c r="AY563" s="26">
        <f t="shared" si="408"/>
        <v>-2.2279408964771621</v>
      </c>
      <c r="AZ563" s="28">
        <f t="shared" si="409"/>
        <v>-3.0531133177191805E-16</v>
      </c>
      <c r="BA563" s="29">
        <f t="shared" si="410"/>
        <v>0</v>
      </c>
      <c r="BB563" s="5">
        <f t="shared" si="383"/>
        <v>-142.63767210851893</v>
      </c>
      <c r="BC563" s="5">
        <f t="shared" si="384"/>
        <v>-473.07943044176699</v>
      </c>
      <c r="BD563" s="5">
        <f t="shared" si="411"/>
        <v>-293.07943044176699</v>
      </c>
      <c r="BE563" s="31"/>
      <c r="BF563" s="40">
        <f t="shared" si="412"/>
        <v>-143</v>
      </c>
      <c r="BG563" s="40">
        <f t="shared" si="413"/>
        <v>-473</v>
      </c>
      <c r="BH563" s="40">
        <f t="shared" si="414"/>
        <v>-293</v>
      </c>
      <c r="BL563" s="26">
        <f t="shared" si="377"/>
        <v>-19.849987275639517</v>
      </c>
      <c r="BM563" s="26">
        <f t="shared" si="378"/>
        <v>-84.160503642189667</v>
      </c>
      <c r="BO563" s="238" t="str">
        <f t="shared" si="385"/>
        <v>38904514.4994353i</v>
      </c>
      <c r="BP563" s="238" t="str">
        <f t="shared" si="386"/>
        <v>-0.00503262102507299-0.0104620639213686i</v>
      </c>
      <c r="BQ563" s="238">
        <f t="shared" si="387"/>
        <v>-38.703679234714826</v>
      </c>
      <c r="BR563" s="238">
        <f t="shared" si="388"/>
        <v>-115.68919235815753</v>
      </c>
    </row>
    <row r="564" spans="22:70" x14ac:dyDescent="0.3">
      <c r="V564" s="24">
        <v>6.6000000000000796</v>
      </c>
      <c r="W564" s="30">
        <f t="shared" si="389"/>
        <v>39810717.055357039</v>
      </c>
      <c r="X564" s="25">
        <f t="shared" si="379"/>
        <v>31.450501351730402</v>
      </c>
      <c r="Y564" s="26">
        <f t="shared" si="390"/>
        <v>-93.696767861331608</v>
      </c>
      <c r="Z564" s="26">
        <f t="shared" si="391"/>
        <v>-89.998816183907479</v>
      </c>
      <c r="AA564" s="26">
        <f t="shared" si="392"/>
        <v>41.07237053198596</v>
      </c>
      <c r="AB564" s="26">
        <f t="shared" si="393"/>
        <v>-89.493581269161652</v>
      </c>
      <c r="AC564" s="26">
        <f t="shared" si="394"/>
        <v>14.953143982366877</v>
      </c>
      <c r="AD564" s="26">
        <f t="shared" si="395"/>
        <v>79.700721489838131</v>
      </c>
      <c r="AE564" s="26">
        <f t="shared" si="396"/>
        <v>-6.220751995248369</v>
      </c>
      <c r="AF564" s="26">
        <f t="shared" si="397"/>
        <v>-99.791675963231015</v>
      </c>
      <c r="AG564" s="26">
        <f t="shared" si="372"/>
        <v>64.037843837695164</v>
      </c>
      <c r="AH564" s="26">
        <f t="shared" si="398"/>
        <v>-192.31459219563635</v>
      </c>
      <c r="AI564" s="26">
        <f t="shared" si="399"/>
        <v>-89.999999986119889</v>
      </c>
      <c r="AJ564" s="26">
        <f t="shared" si="400"/>
        <v>99.917501086116758</v>
      </c>
      <c r="AK564" s="26">
        <f t="shared" si="401"/>
        <v>89.999421574303625</v>
      </c>
      <c r="AL564" s="27">
        <f t="shared" si="402"/>
        <v>-23.545860370343476</v>
      </c>
      <c r="AM564" s="26">
        <f t="shared" si="403"/>
        <v>-86.188024876783146</v>
      </c>
      <c r="AN564" s="26">
        <f t="shared" si="373"/>
        <v>-26.16329999798041</v>
      </c>
      <c r="AO564" s="26">
        <f t="shared" si="374"/>
        <v>-87.180754506710812</v>
      </c>
      <c r="AP564" s="26">
        <f t="shared" si="380"/>
        <v>-78.068407640148308</v>
      </c>
      <c r="AQ564" s="26">
        <f t="shared" si="381"/>
        <v>-173.36935779531024</v>
      </c>
      <c r="AR564" s="25">
        <f t="shared" si="375"/>
        <v>18.562359853877492</v>
      </c>
      <c r="AS564" s="25">
        <f t="shared" si="376"/>
        <v>-26.843517049310353</v>
      </c>
      <c r="AT564" s="56">
        <f t="shared" si="382"/>
        <v>-84.289159635396672</v>
      </c>
      <c r="AU564" s="57">
        <f t="shared" si="404"/>
        <v>-273.16103375854124</v>
      </c>
      <c r="AV564" s="26">
        <f t="shared" si="405"/>
        <v>6.8776549431893829E-3</v>
      </c>
      <c r="AW564" s="26">
        <f t="shared" si="406"/>
        <v>2.2797821715183271</v>
      </c>
      <c r="AX564" s="27">
        <f t="shared" si="407"/>
        <v>-6.8776549431895564E-3</v>
      </c>
      <c r="AY564" s="26">
        <f t="shared" si="408"/>
        <v>-2.2797821715183271</v>
      </c>
      <c r="AZ564" s="28">
        <f t="shared" si="409"/>
        <v>-1.7347234759768071E-16</v>
      </c>
      <c r="BA564" s="29">
        <f t="shared" si="410"/>
        <v>0</v>
      </c>
      <c r="BB564" s="5">
        <f t="shared" si="383"/>
        <v>-143.28113717768179</v>
      </c>
      <c r="BC564" s="5">
        <f t="shared" si="384"/>
        <v>-473.68918520614261</v>
      </c>
      <c r="BD564" s="5">
        <f t="shared" si="411"/>
        <v>-293.68918520614261</v>
      </c>
      <c r="BE564" s="41"/>
      <c r="BF564" s="40">
        <f t="shared" si="412"/>
        <v>-143</v>
      </c>
      <c r="BG564" s="40">
        <f t="shared" si="413"/>
        <v>-474</v>
      </c>
      <c r="BH564" s="40">
        <f t="shared" si="414"/>
        <v>-294</v>
      </c>
      <c r="BL564" s="26">
        <f t="shared" si="377"/>
        <v>-20.047963460545365</v>
      </c>
      <c r="BM564" s="26">
        <f t="shared" si="378"/>
        <v>-84.292539114230976</v>
      </c>
      <c r="BO564" s="238" t="str">
        <f t="shared" si="385"/>
        <v>39810717.055357i</v>
      </c>
      <c r="BP564" s="238" t="str">
        <f t="shared" si="386"/>
        <v>-0.00499210734159868-0.0101294038047628i</v>
      </c>
      <c r="BQ564" s="238">
        <f t="shared" si="387"/>
        <v>-38.944014081739759</v>
      </c>
      <c r="BR564" s="238">
        <f t="shared" si="388"/>
        <v>-116.23561233337041</v>
      </c>
    </row>
    <row r="565" spans="22:70" x14ac:dyDescent="0.3">
      <c r="V565" s="24">
        <v>6.6100000000000803</v>
      </c>
      <c r="W565" s="32">
        <f t="shared" si="389"/>
        <v>40738027.780418836</v>
      </c>
      <c r="X565" s="25">
        <f t="shared" si="379"/>
        <v>31.450501351730402</v>
      </c>
      <c r="Y565" s="26">
        <f t="shared" si="390"/>
        <v>-93.896767861248179</v>
      </c>
      <c r="Z565" s="26">
        <f t="shared" si="391"/>
        <v>-89.998843130851625</v>
      </c>
      <c r="AA565" s="26">
        <f t="shared" si="392"/>
        <v>41.272355262230526</v>
      </c>
      <c r="AB565" s="26">
        <f t="shared" si="393"/>
        <v>-89.505108186818248</v>
      </c>
      <c r="AC565" s="26">
        <f t="shared" si="394"/>
        <v>15.146891297082785</v>
      </c>
      <c r="AD565" s="26">
        <f t="shared" si="395"/>
        <v>79.930309848145257</v>
      </c>
      <c r="AE565" s="26">
        <f t="shared" si="396"/>
        <v>-6.0270199502044655</v>
      </c>
      <c r="AF565" s="26">
        <f t="shared" si="397"/>
        <v>-99.573641469524617</v>
      </c>
      <c r="AG565" s="26">
        <f t="shared" si="372"/>
        <v>64.037843837695164</v>
      </c>
      <c r="AH565" s="26">
        <f t="shared" si="398"/>
        <v>-192.51459219563634</v>
      </c>
      <c r="AI565" s="26">
        <f t="shared" si="399"/>
        <v>-89.999999986435839</v>
      </c>
      <c r="AJ565" s="26">
        <f t="shared" si="400"/>
        <v>100.11750108609687</v>
      </c>
      <c r="AK565" s="26">
        <f t="shared" si="401"/>
        <v>89.999434740879948</v>
      </c>
      <c r="AL565" s="27">
        <f t="shared" si="402"/>
        <v>-23.744996346883077</v>
      </c>
      <c r="AM565" s="26">
        <f t="shared" si="403"/>
        <v>-86.274548831852286</v>
      </c>
      <c r="AN565" s="26">
        <f t="shared" si="373"/>
        <v>-26.362827105927124</v>
      </c>
      <c r="AO565" s="26">
        <f t="shared" si="374"/>
        <v>-87.244828338016916</v>
      </c>
      <c r="AP565" s="26">
        <f t="shared" si="380"/>
        <v>-78.467070724654519</v>
      </c>
      <c r="AQ565" s="26">
        <f t="shared" si="381"/>
        <v>-173.51994241542508</v>
      </c>
      <c r="AR565" s="25">
        <f t="shared" si="375"/>
        <v>18.562359853877492</v>
      </c>
      <c r="AS565" s="25">
        <f t="shared" si="376"/>
        <v>-26.843517049310353</v>
      </c>
      <c r="AT565" s="56">
        <f t="shared" si="382"/>
        <v>-84.494090674858981</v>
      </c>
      <c r="AU565" s="57">
        <f t="shared" si="404"/>
        <v>-273.09358388494968</v>
      </c>
      <c r="AV565" s="26">
        <f t="shared" si="405"/>
        <v>7.2015202385591857E-3</v>
      </c>
      <c r="AW565" s="26">
        <f t="shared" si="406"/>
        <v>2.3328271183512777</v>
      </c>
      <c r="AX565" s="27">
        <f t="shared" si="407"/>
        <v>-7.2015202385594824E-3</v>
      </c>
      <c r="AY565" s="26">
        <f t="shared" si="408"/>
        <v>-2.3328271183512777</v>
      </c>
      <c r="AZ565" s="28">
        <f t="shared" si="409"/>
        <v>-2.9663771439203401E-16</v>
      </c>
      <c r="BA565" s="29">
        <f t="shared" si="410"/>
        <v>0</v>
      </c>
      <c r="BB565" s="5">
        <f t="shared" si="383"/>
        <v>-143.92597506051652</v>
      </c>
      <c r="BC565" s="5">
        <f t="shared" si="384"/>
        <v>-474.30408739312509</v>
      </c>
      <c r="BD565" s="5">
        <f t="shared" si="411"/>
        <v>-294.30408739312509</v>
      </c>
      <c r="BE565" s="31"/>
      <c r="BF565" s="40">
        <f t="shared" si="412"/>
        <v>-144</v>
      </c>
      <c r="BG565" s="40">
        <f t="shared" si="413"/>
        <v>-474</v>
      </c>
      <c r="BH565" s="40">
        <f t="shared" si="414"/>
        <v>-294</v>
      </c>
      <c r="BL565" s="26">
        <f t="shared" si="377"/>
        <v>-20.246029851352194</v>
      </c>
      <c r="BM565" s="26">
        <f t="shared" si="378"/>
        <v>-84.421627888380925</v>
      </c>
      <c r="BO565" s="238" t="str">
        <f t="shared" si="385"/>
        <v>40738027.7804188i</v>
      </c>
      <c r="BP565" s="238" t="str">
        <f t="shared" si="386"/>
        <v>-0.0049499282943625-0.00980392181616002i</v>
      </c>
      <c r="BQ565" s="238">
        <f t="shared" si="387"/>
        <v>-39.185854534305363</v>
      </c>
      <c r="BR565" s="238">
        <f t="shared" si="388"/>
        <v>-116.78887561979444</v>
      </c>
    </row>
    <row r="566" spans="22:70" x14ac:dyDescent="0.3">
      <c r="V566" s="24">
        <v>6.62000000000008</v>
      </c>
      <c r="W566" s="32">
        <f t="shared" si="389"/>
        <v>41686938.347041272</v>
      </c>
      <c r="X566" s="25">
        <f t="shared" si="379"/>
        <v>31.450501351730402</v>
      </c>
      <c r="Y566" s="26">
        <f t="shared" si="390"/>
        <v>-94.096767861168487</v>
      </c>
      <c r="Z566" s="26">
        <f t="shared" si="391"/>
        <v>-89.998869464408415</v>
      </c>
      <c r="AA566" s="26">
        <f t="shared" si="392"/>
        <v>41.47234067967716</v>
      </c>
      <c r="AB566" s="26">
        <f t="shared" si="393"/>
        <v>-89.516372758506606</v>
      </c>
      <c r="AC566" s="26">
        <f t="shared" si="394"/>
        <v>15.340911613667686</v>
      </c>
      <c r="AD566" s="26">
        <f t="shared" si="395"/>
        <v>80.154988304729812</v>
      </c>
      <c r="AE566" s="26">
        <f t="shared" si="396"/>
        <v>-5.8330142160932397</v>
      </c>
      <c r="AF566" s="26">
        <f t="shared" si="397"/>
        <v>-99.360253918185208</v>
      </c>
      <c r="AG566" s="26">
        <f t="shared" si="372"/>
        <v>64.037843837695164</v>
      </c>
      <c r="AH566" s="26">
        <f t="shared" si="398"/>
        <v>-192.71459219563636</v>
      </c>
      <c r="AI566" s="26">
        <f t="shared" si="399"/>
        <v>-89.999999986744598</v>
      </c>
      <c r="AJ566" s="26">
        <f t="shared" si="400"/>
        <v>100.31750108607783</v>
      </c>
      <c r="AK566" s="26">
        <f t="shared" si="401"/>
        <v>89.999447607748394</v>
      </c>
      <c r="AL566" s="27">
        <f t="shared" si="402"/>
        <v>-23.944171050387691</v>
      </c>
      <c r="AM566" s="26">
        <f t="shared" si="403"/>
        <v>-86.359119706418099</v>
      </c>
      <c r="AN566" s="26">
        <f t="shared" si="373"/>
        <v>-26.562375449449284</v>
      </c>
      <c r="AO566" s="26">
        <f t="shared" si="374"/>
        <v>-87.307450335566173</v>
      </c>
      <c r="AP566" s="26">
        <f t="shared" si="380"/>
        <v>-78.865793771700339</v>
      </c>
      <c r="AQ566" s="26">
        <f t="shared" si="381"/>
        <v>-173.66712242098049</v>
      </c>
      <c r="AR566" s="25">
        <f t="shared" si="375"/>
        <v>18.562359853877492</v>
      </c>
      <c r="AS566" s="25">
        <f t="shared" si="376"/>
        <v>-26.843517049310353</v>
      </c>
      <c r="AT566" s="56">
        <f t="shared" si="382"/>
        <v>-84.698807987793572</v>
      </c>
      <c r="AU566" s="57">
        <f t="shared" si="404"/>
        <v>-273.0273763391657</v>
      </c>
      <c r="AV566" s="26">
        <f t="shared" si="405"/>
        <v>7.5406229513687983E-3</v>
      </c>
      <c r="AW566" s="26">
        <f t="shared" si="406"/>
        <v>2.3871034981735049</v>
      </c>
      <c r="AX566" s="27">
        <f t="shared" si="407"/>
        <v>-7.5406229513686742E-3</v>
      </c>
      <c r="AY566" s="26">
        <f t="shared" si="408"/>
        <v>-2.3871034981735049</v>
      </c>
      <c r="AZ566" s="28">
        <f t="shared" si="409"/>
        <v>1.2403272853234171E-16</v>
      </c>
      <c r="BA566" s="29">
        <f t="shared" si="410"/>
        <v>0</v>
      </c>
      <c r="BB566" s="5">
        <f t="shared" si="383"/>
        <v>-144.5722317790823</v>
      </c>
      <c r="BC566" s="5">
        <f t="shared" si="384"/>
        <v>-474.9241081829731</v>
      </c>
      <c r="BD566" s="5">
        <f t="shared" si="411"/>
        <v>-294.9241081829731</v>
      </c>
      <c r="BE566" s="31"/>
      <c r="BF566" s="40">
        <f t="shared" si="412"/>
        <v>-145</v>
      </c>
      <c r="BG566" s="40">
        <f t="shared" si="413"/>
        <v>-475</v>
      </c>
      <c r="BH566" s="40">
        <f t="shared" si="414"/>
        <v>-295</v>
      </c>
      <c r="BL566" s="26">
        <f t="shared" si="377"/>
        <v>-20.444182464908863</v>
      </c>
      <c r="BM566" s="26">
        <f t="shared" si="378"/>
        <v>-84.54783316417921</v>
      </c>
      <c r="BO566" s="238" t="str">
        <f t="shared" si="385"/>
        <v>41686938.3470413i</v>
      </c>
      <c r="BP566" s="238" t="str">
        <f t="shared" si="386"/>
        <v>-0.00490609858978432-0.00948552034774186i</v>
      </c>
      <c r="BQ566" s="238">
        <f t="shared" si="387"/>
        <v>-39.429241326379874</v>
      </c>
      <c r="BR566" s="238">
        <f t="shared" si="388"/>
        <v>-117.34889867962821</v>
      </c>
    </row>
    <row r="567" spans="22:70" x14ac:dyDescent="0.3">
      <c r="V567" s="24">
        <v>6.6300000000000798</v>
      </c>
      <c r="W567" s="30">
        <f t="shared" si="389"/>
        <v>42657951.880167171</v>
      </c>
      <c r="X567" s="25">
        <f t="shared" si="379"/>
        <v>31.450501351730402</v>
      </c>
      <c r="Y567" s="26">
        <f t="shared" si="390"/>
        <v>-94.296767861092391</v>
      </c>
      <c r="Z567" s="26">
        <f t="shared" si="391"/>
        <v>-89.998895198540282</v>
      </c>
      <c r="AA567" s="26">
        <f t="shared" si="392"/>
        <v>41.672326753401109</v>
      </c>
      <c r="AB567" s="26">
        <f t="shared" si="393"/>
        <v>-89.527380953366446</v>
      </c>
      <c r="AC567" s="26">
        <f t="shared" si="394"/>
        <v>15.535193364293283</v>
      </c>
      <c r="AD567" s="26">
        <f t="shared" si="395"/>
        <v>80.374848333905604</v>
      </c>
      <c r="AE567" s="26">
        <f t="shared" si="396"/>
        <v>-5.6387463916675973</v>
      </c>
      <c r="AF567" s="26">
        <f t="shared" si="397"/>
        <v>-99.151427818001125</v>
      </c>
      <c r="AG567" s="26">
        <f t="shared" si="372"/>
        <v>64.037843837695164</v>
      </c>
      <c r="AH567" s="26">
        <f t="shared" si="398"/>
        <v>-192.91459219563637</v>
      </c>
      <c r="AI567" s="26">
        <f t="shared" si="399"/>
        <v>-89.999999987046323</v>
      </c>
      <c r="AJ567" s="26">
        <f t="shared" si="400"/>
        <v>100.51750108605967</v>
      </c>
      <c r="AK567" s="26">
        <f t="shared" si="401"/>
        <v>89.999460181731152</v>
      </c>
      <c r="AL567" s="27">
        <f t="shared" si="402"/>
        <v>-24.143382751923053</v>
      </c>
      <c r="AM567" s="26">
        <f t="shared" si="403"/>
        <v>-86.44178086621406</v>
      </c>
      <c r="AN567" s="26">
        <f t="shared" si="373"/>
        <v>-26.761944077009346</v>
      </c>
      <c r="AO567" s="26">
        <f t="shared" si="374"/>
        <v>-87.368653103583668</v>
      </c>
      <c r="AP567" s="26">
        <f t="shared" si="380"/>
        <v>-79.264574100813945</v>
      </c>
      <c r="AQ567" s="26">
        <f t="shared" si="381"/>
        <v>-173.8109737751129</v>
      </c>
      <c r="AR567" s="25">
        <f t="shared" si="375"/>
        <v>18.562359853877492</v>
      </c>
      <c r="AS567" s="25">
        <f t="shared" si="376"/>
        <v>-26.843517049310353</v>
      </c>
      <c r="AT567" s="56">
        <f t="shared" si="382"/>
        <v>-84.903320492481541</v>
      </c>
      <c r="AU567" s="57">
        <f t="shared" si="404"/>
        <v>-272.96240159311401</v>
      </c>
      <c r="AV567" s="26">
        <f t="shared" si="405"/>
        <v>7.8956787062054029E-3</v>
      </c>
      <c r="AW567" s="26">
        <f t="shared" si="406"/>
        <v>2.4426396991655355</v>
      </c>
      <c r="AX567" s="27">
        <f t="shared" si="407"/>
        <v>-7.8956787062054602E-3</v>
      </c>
      <c r="AY567" s="26">
        <f t="shared" si="408"/>
        <v>-2.4426396991655355</v>
      </c>
      <c r="AZ567" s="28">
        <f t="shared" si="409"/>
        <v>-5.7245874707234634E-17</v>
      </c>
      <c r="BA567" s="29">
        <f t="shared" si="410"/>
        <v>0</v>
      </c>
      <c r="BB567" s="5">
        <f t="shared" si="383"/>
        <v>-145.21995315624565</v>
      </c>
      <c r="BC567" s="5">
        <f t="shared" si="384"/>
        <v>-475.54920488169023</v>
      </c>
      <c r="BD567" s="5">
        <f t="shared" si="411"/>
        <v>-295.54920488169023</v>
      </c>
      <c r="BE567" s="41"/>
      <c r="BF567" s="40">
        <f t="shared" si="412"/>
        <v>-145</v>
      </c>
      <c r="BG567" s="40">
        <f t="shared" si="413"/>
        <v>-476</v>
      </c>
      <c r="BH567" s="40">
        <f t="shared" si="414"/>
        <v>-296</v>
      </c>
      <c r="BL567" s="26">
        <f t="shared" si="377"/>
        <v>-20.642417490671122</v>
      </c>
      <c r="BM567" s="26">
        <f t="shared" si="378"/>
        <v>-84.671216955978764</v>
      </c>
      <c r="BO567" s="238" t="str">
        <f t="shared" si="385"/>
        <v>42657951.8801672i</v>
      </c>
      <c r="BP567" s="238" t="str">
        <f t="shared" si="386"/>
        <v>-0.00486063508411612-0.00917410645519388i</v>
      </c>
      <c r="BQ567" s="238">
        <f t="shared" si="387"/>
        <v>-39.674215173093003</v>
      </c>
      <c r="BR567" s="238">
        <f t="shared" si="388"/>
        <v>-117.91558633259748</v>
      </c>
    </row>
    <row r="568" spans="22:70" x14ac:dyDescent="0.3">
      <c r="V568" s="24">
        <v>6.6400000000000796</v>
      </c>
      <c r="W568" s="32">
        <f t="shared" si="389"/>
        <v>43651583.224024683</v>
      </c>
      <c r="X568" s="25">
        <f t="shared" si="379"/>
        <v>31.450501351730402</v>
      </c>
      <c r="Y568" s="26">
        <f t="shared" si="390"/>
        <v>-94.49676786101972</v>
      </c>
      <c r="Z568" s="26">
        <f t="shared" si="391"/>
        <v>-89.998920346891794</v>
      </c>
      <c r="AA568" s="26">
        <f t="shared" si="392"/>
        <v>41.87231345386904</v>
      </c>
      <c r="AB568" s="26">
        <f t="shared" si="393"/>
        <v>-89.538138604835694</v>
      </c>
      <c r="AC568" s="26">
        <f t="shared" si="394"/>
        <v>15.729725441138418</v>
      </c>
      <c r="AD568" s="26">
        <f t="shared" si="395"/>
        <v>80.589980596365635</v>
      </c>
      <c r="AE568" s="26">
        <f t="shared" si="396"/>
        <v>-5.4442276142818589</v>
      </c>
      <c r="AF568" s="26">
        <f t="shared" si="397"/>
        <v>-98.947078355361853</v>
      </c>
      <c r="AG568" s="26">
        <f t="shared" si="372"/>
        <v>64.037843837695164</v>
      </c>
      <c r="AH568" s="26">
        <f t="shared" si="398"/>
        <v>-193.11459219563636</v>
      </c>
      <c r="AI568" s="26">
        <f t="shared" si="399"/>
        <v>-89.999999987341184</v>
      </c>
      <c r="AJ568" s="26">
        <f t="shared" si="400"/>
        <v>100.71750108604232</v>
      </c>
      <c r="AK568" s="26">
        <f t="shared" si="401"/>
        <v>89.999472469495132</v>
      </c>
      <c r="AL568" s="27">
        <f t="shared" si="402"/>
        <v>-24.342629799139228</v>
      </c>
      <c r="AM568" s="26">
        <f t="shared" si="403"/>
        <v>-86.522574762090386</v>
      </c>
      <c r="AN568" s="26">
        <f t="shared" si="373"/>
        <v>-26.961532079525785</v>
      </c>
      <c r="AO568" s="26">
        <f t="shared" si="374"/>
        <v>-87.428468533596075</v>
      </c>
      <c r="AP568" s="26">
        <f t="shared" si="380"/>
        <v>-79.663409150563893</v>
      </c>
      <c r="AQ568" s="26">
        <f t="shared" si="381"/>
        <v>-173.9515708135325</v>
      </c>
      <c r="AR568" s="25">
        <f t="shared" si="375"/>
        <v>18.562359853877492</v>
      </c>
      <c r="AS568" s="25">
        <f t="shared" si="376"/>
        <v>-26.843517049310353</v>
      </c>
      <c r="AT568" s="56">
        <f t="shared" si="382"/>
        <v>-85.107636764845751</v>
      </c>
      <c r="AU568" s="57">
        <f t="shared" si="404"/>
        <v>-272.89864916889434</v>
      </c>
      <c r="AV568" s="26">
        <f t="shared" si="405"/>
        <v>8.2674366141559999E-3</v>
      </c>
      <c r="AW568" s="26">
        <f t="shared" si="406"/>
        <v>2.499464749698423</v>
      </c>
      <c r="AX568" s="27">
        <f t="shared" si="407"/>
        <v>-8.2674366141561491E-3</v>
      </c>
      <c r="AY568" s="26">
        <f t="shared" si="408"/>
        <v>-2.499464749698423</v>
      </c>
      <c r="AZ568" s="28">
        <f t="shared" si="409"/>
        <v>-1.4918621893400541E-16</v>
      </c>
      <c r="BA568" s="29">
        <f t="shared" si="410"/>
        <v>0</v>
      </c>
      <c r="BB568" s="5">
        <f t="shared" si="383"/>
        <v>-145.86918472908314</v>
      </c>
      <c r="BC568" s="5">
        <f t="shared" si="384"/>
        <v>-476.17932080351613</v>
      </c>
      <c r="BD568" s="5">
        <f t="shared" si="411"/>
        <v>-296.17932080351613</v>
      </c>
      <c r="BE568" s="31"/>
      <c r="BF568" s="40">
        <f t="shared" si="412"/>
        <v>-146</v>
      </c>
      <c r="BG568" s="40">
        <f t="shared" si="413"/>
        <v>-476</v>
      </c>
      <c r="BH568" s="40">
        <f t="shared" si="414"/>
        <v>-296</v>
      </c>
      <c r="BL568" s="26">
        <f t="shared" si="377"/>
        <v>-20.840731283507669</v>
      </c>
      <c r="BM568" s="26">
        <f t="shared" si="378"/>
        <v>-84.791840103573591</v>
      </c>
      <c r="BO568" s="238" t="str">
        <f t="shared" si="385"/>
        <v>43651583.2240247i</v>
      </c>
      <c r="BP568" s="238" t="str">
        <f t="shared" si="386"/>
        <v>-0.00481355695863844-0.00886959162739285i</v>
      </c>
      <c r="BQ568" s="238">
        <f t="shared" si="387"/>
        <v>-39.920816680729722</v>
      </c>
      <c r="BR568" s="238">
        <f t="shared" si="388"/>
        <v>-118.48883153104823</v>
      </c>
    </row>
    <row r="569" spans="22:70" x14ac:dyDescent="0.3">
      <c r="V569" s="24">
        <v>6.6500000000000803</v>
      </c>
      <c r="W569" s="32">
        <f t="shared" si="389"/>
        <v>44668359.215104662</v>
      </c>
      <c r="X569" s="25">
        <f t="shared" si="379"/>
        <v>31.450501351730402</v>
      </c>
      <c r="Y569" s="26">
        <f t="shared" si="390"/>
        <v>-94.696767860950331</v>
      </c>
      <c r="Z569" s="26">
        <f t="shared" si="391"/>
        <v>-89.998944922796937</v>
      </c>
      <c r="AA569" s="26">
        <f t="shared" si="392"/>
        <v>42.072300752876508</v>
      </c>
      <c r="AB569" s="26">
        <f t="shared" si="393"/>
        <v>-89.548651413727967</v>
      </c>
      <c r="AC569" s="26">
        <f t="shared" si="394"/>
        <v>15.924497180689505</v>
      </c>
      <c r="AD569" s="26">
        <f t="shared" si="395"/>
        <v>80.800474881913459</v>
      </c>
      <c r="AE569" s="26">
        <f t="shared" si="396"/>
        <v>-5.2494685756539159</v>
      </c>
      <c r="AF569" s="26">
        <f t="shared" si="397"/>
        <v>-98.74712145461146</v>
      </c>
      <c r="AG569" s="26">
        <f t="shared" si="372"/>
        <v>64.037843837695164</v>
      </c>
      <c r="AH569" s="26">
        <f t="shared" si="398"/>
        <v>-193.31459219563638</v>
      </c>
      <c r="AI569" s="26">
        <f t="shared" si="399"/>
        <v>-89.999999987629337</v>
      </c>
      <c r="AJ569" s="26">
        <f t="shared" si="400"/>
        <v>100.91750108602575</v>
      </c>
      <c r="AK569" s="26">
        <f t="shared" si="401"/>
        <v>89.999484477555455</v>
      </c>
      <c r="AL569" s="27">
        <f t="shared" si="402"/>
        <v>-24.541910612931133</v>
      </c>
      <c r="AM569" s="26">
        <f t="shared" si="403"/>
        <v>-86.601542946085999</v>
      </c>
      <c r="AN569" s="26">
        <f t="shared" si="373"/>
        <v>-27.161138588494712</v>
      </c>
      <c r="AO569" s="26">
        <f t="shared" si="374"/>
        <v>-87.486927818703194</v>
      </c>
      <c r="AP569" s="26">
        <f t="shared" si="380"/>
        <v>-80.062296473341306</v>
      </c>
      <c r="AQ569" s="26">
        <f t="shared" si="381"/>
        <v>-174.08898627486309</v>
      </c>
      <c r="AR569" s="25">
        <f t="shared" si="375"/>
        <v>18.562359853877492</v>
      </c>
      <c r="AS569" s="25">
        <f t="shared" si="376"/>
        <v>-26.843517049310353</v>
      </c>
      <c r="AT569" s="56">
        <f t="shared" si="382"/>
        <v>-85.311765048995227</v>
      </c>
      <c r="AU569" s="57">
        <f t="shared" si="404"/>
        <v>-272.83610772947452</v>
      </c>
      <c r="AV569" s="26">
        <f t="shared" si="405"/>
        <v>8.6566808279388251E-3</v>
      </c>
      <c r="AW569" s="26">
        <f t="shared" si="406"/>
        <v>2.5576083317501355</v>
      </c>
      <c r="AX569" s="27">
        <f t="shared" si="407"/>
        <v>-8.6566808279388095E-3</v>
      </c>
      <c r="AY569" s="26">
        <f t="shared" si="408"/>
        <v>-2.5576083317501355</v>
      </c>
      <c r="AZ569" s="28">
        <f t="shared" si="409"/>
        <v>1.5612511283791264E-17</v>
      </c>
      <c r="BA569" s="29">
        <f t="shared" si="410"/>
        <v>0</v>
      </c>
      <c r="BB569" s="5">
        <f t="shared" si="383"/>
        <v>-146.51997165818256</v>
      </c>
      <c r="BC569" s="5">
        <f t="shared" si="384"/>
        <v>-476.81438518082479</v>
      </c>
      <c r="BD569" s="5">
        <f t="shared" si="411"/>
        <v>-296.81438518082479</v>
      </c>
      <c r="BE569" s="31"/>
      <c r="BF569" s="40">
        <f t="shared" si="412"/>
        <v>-147</v>
      </c>
      <c r="BG569" s="40">
        <f t="shared" si="413"/>
        <v>-477</v>
      </c>
      <c r="BH569" s="40">
        <f t="shared" si="414"/>
        <v>-297</v>
      </c>
      <c r="BL569" s="26">
        <f t="shared" si="377"/>
        <v>-21.039120356780998</v>
      </c>
      <c r="BM569" s="26">
        <f t="shared" si="378"/>
        <v>-84.909762283616146</v>
      </c>
      <c r="BO569" s="238" t="str">
        <f t="shared" si="385"/>
        <v>44668359.2151047i</v>
      </c>
      <c r="BP569" s="238" t="str">
        <f t="shared" si="386"/>
        <v>-0.00476488588548018-0.00857189154216004i</v>
      </c>
      <c r="BQ569" s="238">
        <f t="shared" si="387"/>
        <v>-40.169086252406345</v>
      </c>
      <c r="BR569" s="238">
        <f t="shared" si="388"/>
        <v>-119.06851516773413</v>
      </c>
    </row>
    <row r="570" spans="22:70" x14ac:dyDescent="0.3">
      <c r="V570" s="24">
        <v>6.6600000000000801</v>
      </c>
      <c r="W570" s="30">
        <f t="shared" si="389"/>
        <v>45708818.961495966</v>
      </c>
      <c r="X570" s="25">
        <f t="shared" si="379"/>
        <v>31.450501351730402</v>
      </c>
      <c r="Y570" s="26">
        <f t="shared" si="390"/>
        <v>-94.896767860884026</v>
      </c>
      <c r="Z570" s="26">
        <f t="shared" si="391"/>
        <v>-89.998968939286186</v>
      </c>
      <c r="AA570" s="26">
        <f t="shared" si="392"/>
        <v>42.272288623488102</v>
      </c>
      <c r="AB570" s="26">
        <f t="shared" si="393"/>
        <v>-89.558924951240627</v>
      </c>
      <c r="AC570" s="26">
        <f t="shared" si="394"/>
        <v>16.119498348347815</v>
      </c>
      <c r="AD570" s="26">
        <f t="shared" si="395"/>
        <v>81.006420057651226</v>
      </c>
      <c r="AE570" s="26">
        <f t="shared" si="396"/>
        <v>-5.0544795373177074</v>
      </c>
      <c r="AF570" s="26">
        <f t="shared" si="397"/>
        <v>-98.551473832875601</v>
      </c>
      <c r="AG570" s="26">
        <f t="shared" si="372"/>
        <v>64.037843837695164</v>
      </c>
      <c r="AH570" s="26">
        <f t="shared" si="398"/>
        <v>-193.51459219563637</v>
      </c>
      <c r="AI570" s="26">
        <f t="shared" si="399"/>
        <v>-89.999999987910925</v>
      </c>
      <c r="AJ570" s="26">
        <f t="shared" si="400"/>
        <v>101.11750108600992</v>
      </c>
      <c r="AK570" s="26">
        <f t="shared" si="401"/>
        <v>89.99949621227897</v>
      </c>
      <c r="AL570" s="27">
        <f t="shared" si="402"/>
        <v>-24.741223684239916</v>
      </c>
      <c r="AM570" s="26">
        <f t="shared" si="403"/>
        <v>-86.678726087444176</v>
      </c>
      <c r="AN570" s="26">
        <f t="shared" si="373"/>
        <v>-27.360762774193105</v>
      </c>
      <c r="AO570" s="26">
        <f t="shared" si="374"/>
        <v>-87.544061467653364</v>
      </c>
      <c r="AP570" s="26">
        <f t="shared" si="380"/>
        <v>-80.461233730364299</v>
      </c>
      <c r="AQ570" s="26">
        <f t="shared" si="381"/>
        <v>-174.2232913307295</v>
      </c>
      <c r="AR570" s="25">
        <f t="shared" si="375"/>
        <v>18.562359853877492</v>
      </c>
      <c r="AS570" s="25">
        <f t="shared" si="376"/>
        <v>-26.843517049310353</v>
      </c>
      <c r="AT570" s="56">
        <f t="shared" si="382"/>
        <v>-85.515713267682003</v>
      </c>
      <c r="AU570" s="57">
        <f t="shared" si="404"/>
        <v>-272.77476516360508</v>
      </c>
      <c r="AV570" s="26">
        <f t="shared" si="405"/>
        <v>9.0642321681157836E-3</v>
      </c>
      <c r="AW570" s="26">
        <f t="shared" si="406"/>
        <v>2.6171007945286973</v>
      </c>
      <c r="AX570" s="27">
        <f t="shared" si="407"/>
        <v>-9.0642321681156796E-3</v>
      </c>
      <c r="AY570" s="26">
        <f t="shared" si="408"/>
        <v>-2.6171007945286973</v>
      </c>
      <c r="AZ570" s="28">
        <f t="shared" si="409"/>
        <v>1.0408340855860843E-16</v>
      </c>
      <c r="BA570" s="29">
        <f t="shared" si="410"/>
        <v>0</v>
      </c>
      <c r="BB570" s="5">
        <f t="shared" si="383"/>
        <v>-147.17235863307721</v>
      </c>
      <c r="BC570" s="5">
        <f t="shared" si="384"/>
        <v>-477.45431310479</v>
      </c>
      <c r="BD570" s="5">
        <f t="shared" si="411"/>
        <v>-297.45431310479</v>
      </c>
      <c r="BE570" s="41"/>
      <c r="BF570" s="40">
        <f t="shared" si="412"/>
        <v>-147</v>
      </c>
      <c r="BG570" s="40">
        <f t="shared" si="413"/>
        <v>-477</v>
      </c>
      <c r="BH570" s="40">
        <f t="shared" si="414"/>
        <v>-297</v>
      </c>
      <c r="BL570" s="26">
        <f t="shared" si="377"/>
        <v>-21.237581375694624</v>
      </c>
      <c r="BM570" s="26">
        <f t="shared" si="378"/>
        <v>-85.025042021743275</v>
      </c>
      <c r="BO570" s="238" t="str">
        <f t="shared" si="385"/>
        <v>45708818.961496i</v>
      </c>
      <c r="BP570" s="238" t="str">
        <f t="shared" si="386"/>
        <v>-0.00471464618244508-0.0082809258082953i</v>
      </c>
      <c r="BQ570" s="238">
        <f t="shared" si="387"/>
        <v>-40.419063989700589</v>
      </c>
      <c r="BR570" s="238">
        <f t="shared" si="388"/>
        <v>-119.65450591944163</v>
      </c>
    </row>
    <row r="571" spans="22:70" x14ac:dyDescent="0.3">
      <c r="V571" s="24">
        <v>6.6700000000000799</v>
      </c>
      <c r="W571" s="32">
        <f t="shared" si="389"/>
        <v>46773514.128728472</v>
      </c>
      <c r="X571" s="25">
        <f t="shared" si="379"/>
        <v>31.450501351730402</v>
      </c>
      <c r="Y571" s="26">
        <f t="shared" si="390"/>
        <v>-95.096767860820734</v>
      </c>
      <c r="Z571" s="26">
        <f t="shared" si="391"/>
        <v>-89.99899240909339</v>
      </c>
      <c r="AA571" s="26">
        <f t="shared" si="392"/>
        <v>42.472277039980497</v>
      </c>
      <c r="AB571" s="26">
        <f t="shared" si="393"/>
        <v>-89.568964661895322</v>
      </c>
      <c r="AC571" s="26">
        <f t="shared" si="394"/>
        <v>16.314719123360405</v>
      </c>
      <c r="AD571" s="26">
        <f t="shared" si="395"/>
        <v>81.207904021313183</v>
      </c>
      <c r="AE571" s="26">
        <f t="shared" si="396"/>
        <v>-4.8592703457494295</v>
      </c>
      <c r="AF571" s="26">
        <f t="shared" si="397"/>
        <v>-98.360053049675528</v>
      </c>
      <c r="AG571" s="26">
        <f t="shared" si="372"/>
        <v>64.037843837695164</v>
      </c>
      <c r="AH571" s="26">
        <f t="shared" si="398"/>
        <v>-193.71459219563636</v>
      </c>
      <c r="AI571" s="26">
        <f t="shared" si="399"/>
        <v>-89.999999988186104</v>
      </c>
      <c r="AJ571" s="26">
        <f t="shared" si="400"/>
        <v>101.31750108599479</v>
      </c>
      <c r="AK571" s="26">
        <f t="shared" si="401"/>
        <v>89.999507679887543</v>
      </c>
      <c r="AL571" s="27">
        <f t="shared" si="402"/>
        <v>-24.940567570989998</v>
      </c>
      <c r="AM571" s="26">
        <f t="shared" si="403"/>
        <v>-86.754163988554041</v>
      </c>
      <c r="AN571" s="26">
        <f t="shared" si="373"/>
        <v>-27.560403843960511</v>
      </c>
      <c r="AO571" s="26">
        <f t="shared" si="374"/>
        <v>-87.59989931871857</v>
      </c>
      <c r="AP571" s="26">
        <f t="shared" si="380"/>
        <v>-80.860218686896914</v>
      </c>
      <c r="AQ571" s="26">
        <f t="shared" si="381"/>
        <v>-174.35455561557117</v>
      </c>
      <c r="AR571" s="25">
        <f t="shared" si="375"/>
        <v>18.562359853877492</v>
      </c>
      <c r="AS571" s="25">
        <f t="shared" si="376"/>
        <v>-26.843517049310353</v>
      </c>
      <c r="AT571" s="56">
        <f t="shared" si="382"/>
        <v>-85.719489032646351</v>
      </c>
      <c r="AU571" s="57">
        <f t="shared" si="404"/>
        <v>-272.71460866524671</v>
      </c>
      <c r="AV571" s="26">
        <f t="shared" si="405"/>
        <v>9.4909498235235309E-3</v>
      </c>
      <c r="AW571" s="26">
        <f t="shared" si="406"/>
        <v>2.6779731682996033</v>
      </c>
      <c r="AX571" s="27">
        <f t="shared" si="407"/>
        <v>-9.490949823523118E-3</v>
      </c>
      <c r="AY571" s="26">
        <f t="shared" si="408"/>
        <v>-2.6779731682996033</v>
      </c>
      <c r="AZ571" s="28">
        <f t="shared" si="409"/>
        <v>4.1286418728248009E-16</v>
      </c>
      <c r="BA571" s="29">
        <f t="shared" si="410"/>
        <v>0</v>
      </c>
      <c r="BB571" s="5">
        <f t="shared" si="383"/>
        <v>-147.826389774105</v>
      </c>
      <c r="BC571" s="5">
        <f t="shared" si="384"/>
        <v>-478.09900550011213</v>
      </c>
      <c r="BD571" s="5">
        <f t="shared" si="411"/>
        <v>-298.09900550011213</v>
      </c>
      <c r="BE571" s="31"/>
      <c r="BF571" s="40">
        <f t="shared" si="412"/>
        <v>-148</v>
      </c>
      <c r="BG571" s="40">
        <f t="shared" si="413"/>
        <v>-478</v>
      </c>
      <c r="BH571" s="40">
        <f t="shared" si="414"/>
        <v>-298</v>
      </c>
      <c r="BL571" s="26">
        <f t="shared" si="377"/>
        <v>-21.436111150898782</v>
      </c>
      <c r="BM571" s="26">
        <f t="shared" si="378"/>
        <v>-85.137736705336224</v>
      </c>
      <c r="BO571" s="238" t="str">
        <f t="shared" si="385"/>
        <v>46773514.1287285i</v>
      </c>
      <c r="BP571" s="238" t="str">
        <f t="shared" si="386"/>
        <v>-0.00466286495519342-0.00799661769429237i</v>
      </c>
      <c r="BQ571" s="238">
        <f t="shared" si="387"/>
        <v>-40.670789590559849</v>
      </c>
      <c r="BR571" s="238">
        <f t="shared" si="388"/>
        <v>-120.24666012952916</v>
      </c>
    </row>
    <row r="572" spans="22:70" x14ac:dyDescent="0.3">
      <c r="V572" s="24">
        <v>6.6800000000000797</v>
      </c>
      <c r="W572" s="32">
        <f t="shared" si="389"/>
        <v>47863009.232272685</v>
      </c>
      <c r="X572" s="25">
        <f t="shared" si="379"/>
        <v>31.450501351730402</v>
      </c>
      <c r="Y572" s="26">
        <f t="shared" si="390"/>
        <v>-95.296767860760269</v>
      </c>
      <c r="Z572" s="26">
        <f t="shared" si="391"/>
        <v>-89.999015344662553</v>
      </c>
      <c r="AA572" s="26">
        <f t="shared" si="392"/>
        <v>42.672265977787767</v>
      </c>
      <c r="AB572" s="26">
        <f t="shared" si="393"/>
        <v>-89.578775866412045</v>
      </c>
      <c r="AC572" s="26">
        <f t="shared" si="394"/>
        <v>16.510150084087726</v>
      </c>
      <c r="AD572" s="26">
        <f t="shared" si="395"/>
        <v>81.405013659443696</v>
      </c>
      <c r="AE572" s="26">
        <f t="shared" si="396"/>
        <v>-4.663850447154374</v>
      </c>
      <c r="AF572" s="26">
        <f t="shared" si="397"/>
        <v>-98.172777551630915</v>
      </c>
      <c r="AG572" s="26">
        <f t="shared" si="372"/>
        <v>64.037843837695164</v>
      </c>
      <c r="AH572" s="26">
        <f t="shared" si="398"/>
        <v>-193.91459219563637</v>
      </c>
      <c r="AI572" s="26">
        <f t="shared" si="399"/>
        <v>-89.999999988455031</v>
      </c>
      <c r="AJ572" s="26">
        <f t="shared" si="400"/>
        <v>101.51750108598037</v>
      </c>
      <c r="AK572" s="26">
        <f t="shared" si="401"/>
        <v>89.999518886461487</v>
      </c>
      <c r="AL572" s="27">
        <f t="shared" si="402"/>
        <v>-25.139940895155931</v>
      </c>
      <c r="AM572" s="26">
        <f t="shared" si="403"/>
        <v>-86.827895600800218</v>
      </c>
      <c r="AN572" s="26">
        <f t="shared" si="373"/>
        <v>-27.760061040555485</v>
      </c>
      <c r="AO572" s="26">
        <f t="shared" si="374"/>
        <v>-87.654470553366068</v>
      </c>
      <c r="AP572" s="26">
        <f t="shared" si="380"/>
        <v>-81.259249207672255</v>
      </c>
      <c r="AQ572" s="26">
        <f t="shared" si="381"/>
        <v>-174.48284725615983</v>
      </c>
      <c r="AR572" s="25">
        <f t="shared" si="375"/>
        <v>18.562359853877492</v>
      </c>
      <c r="AS572" s="25">
        <f t="shared" si="376"/>
        <v>-26.843517049310353</v>
      </c>
      <c r="AT572" s="56">
        <f t="shared" si="382"/>
        <v>-85.923099654826629</v>
      </c>
      <c r="AU572" s="57">
        <f t="shared" si="404"/>
        <v>-272.65562480779073</v>
      </c>
      <c r="AV572" s="26">
        <f t="shared" si="405"/>
        <v>9.9377331291897811E-3</v>
      </c>
      <c r="AW572" s="26">
        <f t="shared" si="406"/>
        <v>2.7402571784141734</v>
      </c>
      <c r="AX572" s="27">
        <f t="shared" si="407"/>
        <v>-9.9377331291900274E-3</v>
      </c>
      <c r="AY572" s="26">
        <f t="shared" si="408"/>
        <v>-2.7402571784141734</v>
      </c>
      <c r="AZ572" s="28">
        <f t="shared" si="409"/>
        <v>-2.4633073358870661E-16</v>
      </c>
      <c r="BA572" s="29">
        <f t="shared" si="410"/>
        <v>0</v>
      </c>
      <c r="BB572" s="5">
        <f t="shared" si="383"/>
        <v>-148.48210853103652</v>
      </c>
      <c r="BC572" s="5">
        <f t="shared" si="384"/>
        <v>-478.74834913698339</v>
      </c>
      <c r="BD572" s="5">
        <f t="shared" si="411"/>
        <v>-298.74834913698339</v>
      </c>
      <c r="BE572" s="31"/>
      <c r="BF572" s="40">
        <f t="shared" si="412"/>
        <v>-148</v>
      </c>
      <c r="BG572" s="40">
        <f t="shared" si="413"/>
        <v>-479</v>
      </c>
      <c r="BH572" s="40">
        <f t="shared" si="414"/>
        <v>-299</v>
      </c>
      <c r="BL572" s="26">
        <f t="shared" si="377"/>
        <v>-21.634706632345917</v>
      </c>
      <c r="BM572" s="26">
        <f t="shared" si="378"/>
        <v>-85.247902596844085</v>
      </c>
      <c r="BO572" s="238" t="str">
        <f t="shared" si="385"/>
        <v>47863009.2322727i</v>
      </c>
      <c r="BP572" s="238" t="str">
        <f t="shared" si="386"/>
        <v>-0.00460957222511335-0.00771889384433435i</v>
      </c>
      <c r="BQ572" s="238">
        <f t="shared" si="387"/>
        <v>-40.92430224386397</v>
      </c>
      <c r="BR572" s="238">
        <f t="shared" si="388"/>
        <v>-120.84482173234859</v>
      </c>
    </row>
    <row r="573" spans="22:70" x14ac:dyDescent="0.3">
      <c r="V573" s="24">
        <v>6.6900000000000803</v>
      </c>
      <c r="W573" s="30">
        <f t="shared" si="389"/>
        <v>48977881.936853759</v>
      </c>
      <c r="X573" s="25">
        <f t="shared" si="379"/>
        <v>31.450501351730402</v>
      </c>
      <c r="Y573" s="26">
        <f t="shared" si="390"/>
        <v>-95.496767860702562</v>
      </c>
      <c r="Z573" s="26">
        <f t="shared" si="391"/>
        <v>-89.999037758154429</v>
      </c>
      <c r="AA573" s="26">
        <f t="shared" si="392"/>
        <v>42.872255413449444</v>
      </c>
      <c r="AB573" s="26">
        <f t="shared" si="393"/>
        <v>-89.588363764518448</v>
      </c>
      <c r="AC573" s="26">
        <f t="shared" si="394"/>
        <v>16.705782193619477</v>
      </c>
      <c r="AD573" s="26">
        <f t="shared" si="395"/>
        <v>81.597834810130863</v>
      </c>
      <c r="AE573" s="26">
        <f t="shared" si="396"/>
        <v>-4.4682289019032453</v>
      </c>
      <c r="AF573" s="26">
        <f t="shared" si="397"/>
        <v>-97.989566712542015</v>
      </c>
      <c r="AG573" s="26">
        <f t="shared" si="372"/>
        <v>64.037843837695164</v>
      </c>
      <c r="AH573" s="26">
        <f t="shared" si="398"/>
        <v>-194.11459219563639</v>
      </c>
      <c r="AI573" s="26">
        <f t="shared" si="399"/>
        <v>-89.999999988717818</v>
      </c>
      <c r="AJ573" s="26">
        <f t="shared" si="400"/>
        <v>101.7175010859666</v>
      </c>
      <c r="AK573" s="26">
        <f t="shared" si="401"/>
        <v>89.999529837942646</v>
      </c>
      <c r="AL573" s="27">
        <f t="shared" si="402"/>
        <v>-25.339342339954321</v>
      </c>
      <c r="AM573" s="26">
        <f t="shared" si="403"/>
        <v>-86.899959040305802</v>
      </c>
      <c r="AN573" s="26">
        <f t="shared" si="373"/>
        <v>-27.95973364058402</v>
      </c>
      <c r="AO573" s="26">
        <f t="shared" si="374"/>
        <v>-87.707803709723805</v>
      </c>
      <c r="AP573" s="26">
        <f t="shared" si="380"/>
        <v>-81.658323252512957</v>
      </c>
      <c r="AQ573" s="26">
        <f t="shared" si="381"/>
        <v>-174.60823290080478</v>
      </c>
      <c r="AR573" s="25">
        <f t="shared" si="375"/>
        <v>18.562359853877492</v>
      </c>
      <c r="AS573" s="25">
        <f t="shared" si="376"/>
        <v>-26.843517049310353</v>
      </c>
      <c r="AT573" s="56">
        <f t="shared" si="382"/>
        <v>-86.126552154416203</v>
      </c>
      <c r="AU573" s="57">
        <f t="shared" si="404"/>
        <v>-272.59779961334681</v>
      </c>
      <c r="AV573" s="26">
        <f t="shared" si="405"/>
        <v>1.0405523425137977E-2</v>
      </c>
      <c r="AW573" s="26">
        <f t="shared" si="406"/>
        <v>2.8039852595352373</v>
      </c>
      <c r="AX573" s="27">
        <f t="shared" si="407"/>
        <v>-1.0405523425138195E-2</v>
      </c>
      <c r="AY573" s="26">
        <f t="shared" si="408"/>
        <v>-2.8039852595352373</v>
      </c>
      <c r="AZ573" s="28">
        <f t="shared" si="409"/>
        <v>-2.1857515797307769E-16</v>
      </c>
      <c r="BA573" s="29">
        <f t="shared" si="410"/>
        <v>0</v>
      </c>
      <c r="BB573" s="5">
        <f t="shared" si="383"/>
        <v>-149.13955757887769</v>
      </c>
      <c r="BC573" s="5">
        <f t="shared" si="384"/>
        <v>-479.40221668332009</v>
      </c>
      <c r="BD573" s="5">
        <f t="shared" si="411"/>
        <v>-299.40221668332009</v>
      </c>
      <c r="BE573" s="41"/>
      <c r="BF573" s="40">
        <f t="shared" si="412"/>
        <v>-149</v>
      </c>
      <c r="BG573" s="40">
        <f t="shared" si="413"/>
        <v>-479</v>
      </c>
      <c r="BH573" s="40">
        <f t="shared" si="414"/>
        <v>-299</v>
      </c>
      <c r="BL573" s="26">
        <f t="shared" si="377"/>
        <v>-21.833364903388524</v>
      </c>
      <c r="BM573" s="26">
        <f t="shared" si="378"/>
        <v>-85.355594847605872</v>
      </c>
      <c r="BO573" s="238" t="str">
        <f t="shared" si="385"/>
        <v>48977881.9368538i</v>
      </c>
      <c r="BP573" s="238" t="str">
        <f t="shared" si="386"/>
        <v>-0.00455480104122566-0.00744768398237273i</v>
      </c>
      <c r="BQ573" s="238">
        <f t="shared" si="387"/>
        <v>-41.179640521072955</v>
      </c>
      <c r="BR573" s="238">
        <f t="shared" si="388"/>
        <v>-121.44882222236744</v>
      </c>
    </row>
    <row r="574" spans="22:70" x14ac:dyDescent="0.3">
      <c r="V574" s="24">
        <v>6.7000000000000801</v>
      </c>
      <c r="W574" s="32">
        <f t="shared" si="389"/>
        <v>50118723.362736568</v>
      </c>
      <c r="X574" s="25">
        <f t="shared" si="379"/>
        <v>31.450501351730402</v>
      </c>
      <c r="Y574" s="26">
        <f t="shared" si="390"/>
        <v>-95.696767860647441</v>
      </c>
      <c r="Z574" s="26">
        <f t="shared" si="391"/>
        <v>-89.999059661452947</v>
      </c>
      <c r="AA574" s="26">
        <f t="shared" si="392"/>
        <v>43.072245324560654</v>
      </c>
      <c r="AB574" s="26">
        <f t="shared" si="393"/>
        <v>-89.597733437695865</v>
      </c>
      <c r="AC574" s="26">
        <f t="shared" si="394"/>
        <v>16.901606785747056</v>
      </c>
      <c r="AD574" s="26">
        <f t="shared" si="395"/>
        <v>81.786452230017588</v>
      </c>
      <c r="AE574" s="26">
        <f t="shared" si="396"/>
        <v>-4.2724143986093353</v>
      </c>
      <c r="AF574" s="26">
        <f t="shared" si="397"/>
        <v>-97.810340869131224</v>
      </c>
      <c r="AG574" s="26">
        <f t="shared" si="372"/>
        <v>64.037843837695164</v>
      </c>
      <c r="AH574" s="26">
        <f t="shared" si="398"/>
        <v>-194.31459219563638</v>
      </c>
      <c r="AI574" s="26">
        <f t="shared" si="399"/>
        <v>-89.999999988974636</v>
      </c>
      <c r="AJ574" s="26">
        <f t="shared" si="400"/>
        <v>101.91750108595343</v>
      </c>
      <c r="AK574" s="26">
        <f t="shared" si="401"/>
        <v>89.999540540137673</v>
      </c>
      <c r="AL574" s="27">
        <f t="shared" si="402"/>
        <v>-25.538770647155541</v>
      </c>
      <c r="AM574" s="26">
        <f t="shared" si="403"/>
        <v>-86.970391603554404</v>
      </c>
      <c r="AN574" s="26">
        <f t="shared" si="373"/>
        <v>-28.159420952996609</v>
      </c>
      <c r="AO574" s="26">
        <f t="shared" si="374"/>
        <v>-87.759926695837407</v>
      </c>
      <c r="AP574" s="26">
        <f t="shared" si="380"/>
        <v>-82.05743887213994</v>
      </c>
      <c r="AQ574" s="26">
        <f t="shared" si="381"/>
        <v>-174.73077774822877</v>
      </c>
      <c r="AR574" s="25">
        <f t="shared" si="375"/>
        <v>18.562359853877492</v>
      </c>
      <c r="AS574" s="25">
        <f t="shared" si="376"/>
        <v>-26.843517049310353</v>
      </c>
      <c r="AT574" s="56">
        <f t="shared" si="382"/>
        <v>-86.329853270749283</v>
      </c>
      <c r="AU574" s="57">
        <f t="shared" si="404"/>
        <v>-272.54111861735998</v>
      </c>
      <c r="AV574" s="26">
        <f t="shared" si="405"/>
        <v>1.0895305999618132E-2</v>
      </c>
      <c r="AW574" s="26">
        <f t="shared" si="406"/>
        <v>2.8691905700555509</v>
      </c>
      <c r="AX574" s="27">
        <f t="shared" si="407"/>
        <v>-1.0895305999617971E-2</v>
      </c>
      <c r="AY574" s="26">
        <f t="shared" si="408"/>
        <v>-2.8691905700555509</v>
      </c>
      <c r="AZ574" s="28">
        <f t="shared" si="409"/>
        <v>1.6132928326584306E-16</v>
      </c>
      <c r="BA574" s="29">
        <f t="shared" si="410"/>
        <v>0</v>
      </c>
      <c r="BB574" s="5">
        <f t="shared" si="383"/>
        <v>-149.79877871130162</v>
      </c>
      <c r="BC574" s="5">
        <f t="shared" si="384"/>
        <v>-480.06046680009553</v>
      </c>
      <c r="BD574" s="5">
        <f t="shared" si="411"/>
        <v>-300.06046680009553</v>
      </c>
      <c r="BE574" s="31"/>
      <c r="BF574" s="40">
        <f t="shared" si="412"/>
        <v>-150</v>
      </c>
      <c r="BG574" s="40">
        <f t="shared" si="413"/>
        <v>-480</v>
      </c>
      <c r="BH574" s="40">
        <f t="shared" si="414"/>
        <v>-300</v>
      </c>
      <c r="BL574" s="26">
        <f t="shared" si="377"/>
        <v>-22.032083175110806</v>
      </c>
      <c r="BM574" s="26">
        <f t="shared" si="378"/>
        <v>-85.460867512109914</v>
      </c>
      <c r="BO574" s="238" t="str">
        <f t="shared" si="385"/>
        <v>50118723.3627366i</v>
      </c>
      <c r="BP574" s="238" t="str">
        <f t="shared" si="386"/>
        <v>-0.00449858757450183-0.00718292060530554i</v>
      </c>
      <c r="BQ574" s="238">
        <f t="shared" si="387"/>
        <v>-41.436842265441527</v>
      </c>
      <c r="BR574" s="238">
        <f t="shared" si="388"/>
        <v>-122.0584806706256</v>
      </c>
    </row>
    <row r="575" spans="22:70" x14ac:dyDescent="0.3">
      <c r="V575" s="24">
        <v>6.7100000000000799</v>
      </c>
      <c r="W575" s="32">
        <f t="shared" si="389"/>
        <v>51286138.399145961</v>
      </c>
      <c r="X575" s="25">
        <f t="shared" si="379"/>
        <v>31.450501351730402</v>
      </c>
      <c r="Y575" s="26">
        <f t="shared" si="390"/>
        <v>-95.896767860594778</v>
      </c>
      <c r="Z575" s="26">
        <f t="shared" si="391"/>
        <v>-89.999081066171527</v>
      </c>
      <c r="AA575" s="26">
        <f t="shared" si="392"/>
        <v>43.272235689724774</v>
      </c>
      <c r="AB575" s="26">
        <f t="shared" si="393"/>
        <v>-89.606889851863357</v>
      </c>
      <c r="AC575" s="26">
        <f t="shared" si="394"/>
        <v>17.097615551299384</v>
      </c>
      <c r="AD575" s="26">
        <f t="shared" si="395"/>
        <v>81.970949565324204</v>
      </c>
      <c r="AE575" s="26">
        <f t="shared" si="396"/>
        <v>-4.0764152678402112</v>
      </c>
      <c r="AF575" s="26">
        <f t="shared" si="397"/>
        <v>-97.635021352710666</v>
      </c>
      <c r="AG575" s="26">
        <f t="shared" si="372"/>
        <v>64.037843837695164</v>
      </c>
      <c r="AH575" s="26">
        <f t="shared" si="398"/>
        <v>-194.51459219563634</v>
      </c>
      <c r="AI575" s="26">
        <f t="shared" si="399"/>
        <v>-89.9999999892256</v>
      </c>
      <c r="AJ575" s="26">
        <f t="shared" si="400"/>
        <v>102.11750108594086</v>
      </c>
      <c r="AK575" s="26">
        <f t="shared" si="401"/>
        <v>89.999550998721006</v>
      </c>
      <c r="AL575" s="27">
        <f t="shared" si="402"/>
        <v>-25.738224614510649</v>
      </c>
      <c r="AM575" s="26">
        <f t="shared" si="403"/>
        <v>-87.039229782878735</v>
      </c>
      <c r="AN575" s="26">
        <f t="shared" si="373"/>
        <v>-28.359122317651313</v>
      </c>
      <c r="AO575" s="26">
        <f t="shared" si="374"/>
        <v>-87.81086680271703</v>
      </c>
      <c r="AP575" s="26">
        <f t="shared" si="380"/>
        <v>-82.456594204162286</v>
      </c>
      <c r="AQ575" s="26">
        <f t="shared" si="381"/>
        <v>-174.85054557610036</v>
      </c>
      <c r="AR575" s="25">
        <f t="shared" si="375"/>
        <v>18.562359853877492</v>
      </c>
      <c r="AS575" s="25">
        <f t="shared" si="376"/>
        <v>-26.843517049310353</v>
      </c>
      <c r="AT575" s="56">
        <f t="shared" si="382"/>
        <v>-86.533009472002504</v>
      </c>
      <c r="AU575" s="57">
        <f t="shared" si="404"/>
        <v>-272.48556692881101</v>
      </c>
      <c r="AV575" s="26">
        <f t="shared" si="405"/>
        <v>1.1408112120430226E-2</v>
      </c>
      <c r="AW575" s="26">
        <f t="shared" si="406"/>
        <v>2.9359070067038937</v>
      </c>
      <c r="AX575" s="27">
        <f t="shared" si="407"/>
        <v>-1.1408112120430221E-2</v>
      </c>
      <c r="AY575" s="26">
        <f t="shared" si="408"/>
        <v>-2.9359070067038937</v>
      </c>
      <c r="AZ575" s="28">
        <f t="shared" si="409"/>
        <v>0</v>
      </c>
      <c r="BA575" s="29">
        <f t="shared" si="410"/>
        <v>0</v>
      </c>
      <c r="BB575" s="5">
        <f t="shared" si="383"/>
        <v>-150.4598127322229</v>
      </c>
      <c r="BC575" s="5">
        <f t="shared" si="384"/>
        <v>-480.72294428236501</v>
      </c>
      <c r="BD575" s="5">
        <f t="shared" si="411"/>
        <v>-300.72294428236501</v>
      </c>
      <c r="BE575" s="31"/>
      <c r="BF575" s="40">
        <f t="shared" si="412"/>
        <v>-150</v>
      </c>
      <c r="BG575" s="40">
        <f t="shared" si="413"/>
        <v>-481</v>
      </c>
      <c r="BH575" s="40">
        <f t="shared" si="414"/>
        <v>-301</v>
      </c>
      <c r="BL575" s="26">
        <f t="shared" si="377"/>
        <v>-22.230858780886816</v>
      </c>
      <c r="BM575" s="26">
        <f t="shared" si="378"/>
        <v>-85.563773562634779</v>
      </c>
      <c r="BO575" s="238" t="str">
        <f t="shared" si="385"/>
        <v>51286138.399146i</v>
      </c>
      <c r="BP575" s="238" t="str">
        <f t="shared" si="386"/>
        <v>-0.00444097119303687-0.00692453866648365i</v>
      </c>
      <c r="BQ575" s="238">
        <f t="shared" si="387"/>
        <v>-41.695944479333576</v>
      </c>
      <c r="BR575" s="238">
        <f t="shared" si="388"/>
        <v>-122.6736037909192</v>
      </c>
    </row>
    <row r="576" spans="22:70" x14ac:dyDescent="0.3">
      <c r="V576" s="24">
        <v>6.7200000000000797</v>
      </c>
      <c r="W576" s="30">
        <f t="shared" si="389"/>
        <v>52480746.024986945</v>
      </c>
      <c r="X576" s="25">
        <f t="shared" si="379"/>
        <v>31.450501351730402</v>
      </c>
      <c r="Y576" s="26">
        <f t="shared" si="390"/>
        <v>-96.096767860544489</v>
      </c>
      <c r="Z576" s="26">
        <f t="shared" si="391"/>
        <v>-89.999101983659216</v>
      </c>
      <c r="AA576" s="26">
        <f t="shared" si="392"/>
        <v>43.472226488507999</v>
      </c>
      <c r="AB576" s="26">
        <f t="shared" si="393"/>
        <v>-89.615837860001051</v>
      </c>
      <c r="AC576" s="26">
        <f t="shared" si="394"/>
        <v>17.293800524846571</v>
      </c>
      <c r="AD576" s="26">
        <f t="shared" si="395"/>
        <v>82.151409326627302</v>
      </c>
      <c r="AE576" s="26">
        <f t="shared" si="396"/>
        <v>-3.8802394954595094</v>
      </c>
      <c r="AF576" s="26">
        <f t="shared" si="397"/>
        <v>-97.463530517032964</v>
      </c>
      <c r="AG576" s="26">
        <f t="shared" si="372"/>
        <v>64.037843837695164</v>
      </c>
      <c r="AH576" s="26">
        <f t="shared" si="398"/>
        <v>-194.71459219563633</v>
      </c>
      <c r="AI576" s="26">
        <f t="shared" si="399"/>
        <v>-89.999999989470865</v>
      </c>
      <c r="AJ576" s="26">
        <f t="shared" si="400"/>
        <v>102.31750108592885</v>
      </c>
      <c r="AK576" s="26">
        <f t="shared" si="401"/>
        <v>89.999561219237904</v>
      </c>
      <c r="AL576" s="27">
        <f t="shared" si="402"/>
        <v>-25.937703093288519</v>
      </c>
      <c r="AM576" s="26">
        <f t="shared" si="403"/>
        <v>-87.106509281804477</v>
      </c>
      <c r="AN576" s="26">
        <f t="shared" si="373"/>
        <v>-28.558837103939755</v>
      </c>
      <c r="AO576" s="26">
        <f t="shared" si="374"/>
        <v>-87.860650717172945</v>
      </c>
      <c r="AP576" s="26">
        <f t="shared" si="380"/>
        <v>-82.855787469240582</v>
      </c>
      <c r="AQ576" s="26">
        <f t="shared" si="381"/>
        <v>-174.96759876921038</v>
      </c>
      <c r="AR576" s="25">
        <f t="shared" si="375"/>
        <v>18.562359853877492</v>
      </c>
      <c r="AS576" s="25">
        <f t="shared" si="376"/>
        <v>-26.843517049310353</v>
      </c>
      <c r="AT576" s="56">
        <f t="shared" si="382"/>
        <v>-86.736026964700088</v>
      </c>
      <c r="AU576" s="57">
        <f t="shared" si="404"/>
        <v>-272.43112928624333</v>
      </c>
      <c r="AV576" s="26">
        <f t="shared" si="405"/>
        <v>1.1945021158169212E-2</v>
      </c>
      <c r="AW576" s="26">
        <f t="shared" si="406"/>
        <v>3.0041692193327716</v>
      </c>
      <c r="AX576" s="27">
        <f t="shared" si="407"/>
        <v>-1.1945021158169481E-2</v>
      </c>
      <c r="AY576" s="26">
        <f t="shared" si="408"/>
        <v>-3.0041692193327716</v>
      </c>
      <c r="AZ576" s="28">
        <f t="shared" si="409"/>
        <v>-2.688821387764051E-16</v>
      </c>
      <c r="BA576" s="29">
        <f t="shared" si="410"/>
        <v>0</v>
      </c>
      <c r="BB576" s="5">
        <f t="shared" si="383"/>
        <v>-151.12269934607417</v>
      </c>
      <c r="BC576" s="5">
        <f t="shared" si="384"/>
        <v>-481.38948024829222</v>
      </c>
      <c r="BD576" s="5">
        <f t="shared" si="411"/>
        <v>-301.38948024829222</v>
      </c>
      <c r="BE576" s="41"/>
      <c r="BF576" s="40">
        <f t="shared" si="412"/>
        <v>-151</v>
      </c>
      <c r="BG576" s="40">
        <f t="shared" si="413"/>
        <v>-481</v>
      </c>
      <c r="BH576" s="40">
        <f t="shared" si="414"/>
        <v>-301</v>
      </c>
      <c r="BL576" s="26">
        <f t="shared" si="377"/>
        <v>-22.429689171156923</v>
      </c>
      <c r="BM576" s="26">
        <f t="shared" si="378"/>
        <v>-85.664364904218502</v>
      </c>
      <c r="BO576" s="238" t="str">
        <f t="shared" si="385"/>
        <v>52480746.0249869i</v>
      </c>
      <c r="BP576" s="238" t="str">
        <f t="shared" si="386"/>
        <v>-0.0043819945166103-0.00667247525098748i</v>
      </c>
      <c r="BQ576" s="238">
        <f t="shared" si="387"/>
        <v>-41.956983210217146</v>
      </c>
      <c r="BR576" s="238">
        <f t="shared" si="388"/>
        <v>-123.29398605783035</v>
      </c>
    </row>
    <row r="577" spans="22:70" x14ac:dyDescent="0.3">
      <c r="V577" s="24">
        <v>6.7300000000000804</v>
      </c>
      <c r="W577" s="32">
        <f t="shared" si="389"/>
        <v>53703179.637035273</v>
      </c>
      <c r="X577" s="25">
        <f t="shared" si="379"/>
        <v>31.450501351730402</v>
      </c>
      <c r="Y577" s="26">
        <f t="shared" si="390"/>
        <v>-96.296767860496487</v>
      </c>
      <c r="Z577" s="26">
        <f t="shared" si="391"/>
        <v>-89.999122425006746</v>
      </c>
      <c r="AA577" s="26">
        <f t="shared" si="392"/>
        <v>43.672217701396008</v>
      </c>
      <c r="AB577" s="26">
        <f t="shared" si="393"/>
        <v>-89.624582204714415</v>
      </c>
      <c r="AC577" s="26">
        <f t="shared" si="394"/>
        <v>17.490154071774327</v>
      </c>
      <c r="AD577" s="26">
        <f t="shared" si="395"/>
        <v>82.32791286715161</v>
      </c>
      <c r="AE577" s="26">
        <f t="shared" si="396"/>
        <v>-3.6838947355957572</v>
      </c>
      <c r="AF577" s="26">
        <f t="shared" si="397"/>
        <v>-97.295791762569536</v>
      </c>
      <c r="AG577" s="26">
        <f t="shared" si="372"/>
        <v>64.037843837695164</v>
      </c>
      <c r="AH577" s="26">
        <f t="shared" si="398"/>
        <v>-194.91459219563637</v>
      </c>
      <c r="AI577" s="26">
        <f t="shared" si="399"/>
        <v>-89.999999989710531</v>
      </c>
      <c r="AJ577" s="26">
        <f t="shared" si="400"/>
        <v>102.51750108591739</v>
      </c>
      <c r="AK577" s="26">
        <f t="shared" si="401"/>
        <v>89.999571207107437</v>
      </c>
      <c r="AL577" s="27">
        <f t="shared" si="402"/>
        <v>-26.137204985918991</v>
      </c>
      <c r="AM577" s="26">
        <f t="shared" si="403"/>
        <v>-87.17226503023906</v>
      </c>
      <c r="AN577" s="26">
        <f t="shared" si="373"/>
        <v>-28.758564709473447</v>
      </c>
      <c r="AO577" s="26">
        <f t="shared" si="374"/>
        <v>-87.909304534438917</v>
      </c>
      <c r="AP577" s="26">
        <f t="shared" si="380"/>
        <v>-83.255016967416253</v>
      </c>
      <c r="AQ577" s="26">
        <f t="shared" si="381"/>
        <v>-175.08199834728106</v>
      </c>
      <c r="AR577" s="25">
        <f t="shared" si="375"/>
        <v>18.562359853877492</v>
      </c>
      <c r="AS577" s="25">
        <f t="shared" si="376"/>
        <v>-26.843517049310353</v>
      </c>
      <c r="AT577" s="56">
        <f t="shared" si="382"/>
        <v>-86.93891170301201</v>
      </c>
      <c r="AU577" s="57">
        <f t="shared" si="404"/>
        <v>-272.37779010985059</v>
      </c>
      <c r="AV577" s="26">
        <f t="shared" si="405"/>
        <v>1.2507162805355854E-2</v>
      </c>
      <c r="AW577" s="26">
        <f t="shared" si="406"/>
        <v>3.0740126258809628</v>
      </c>
      <c r="AX577" s="27">
        <f t="shared" si="407"/>
        <v>-1.2507162805355436E-2</v>
      </c>
      <c r="AY577" s="26">
        <f t="shared" si="408"/>
        <v>-3.0740126258809628</v>
      </c>
      <c r="AZ577" s="28">
        <f t="shared" si="409"/>
        <v>4.1806835771041051E-16</v>
      </c>
      <c r="BA577" s="29">
        <f t="shared" si="410"/>
        <v>0</v>
      </c>
      <c r="BB577" s="5">
        <f t="shared" si="383"/>
        <v>-151.78747704739314</v>
      </c>
      <c r="BC577" s="5">
        <f t="shared" si="384"/>
        <v>-482.05989237816141</v>
      </c>
      <c r="BD577" s="5">
        <f t="shared" si="411"/>
        <v>-302.05989237816141</v>
      </c>
      <c r="BE577" s="31"/>
      <c r="BF577" s="40">
        <f t="shared" si="412"/>
        <v>-152</v>
      </c>
      <c r="BG577" s="40">
        <f t="shared" si="413"/>
        <v>-482</v>
      </c>
      <c r="BH577" s="40">
        <f t="shared" si="414"/>
        <v>-302</v>
      </c>
      <c r="BL577" s="26">
        <f t="shared" si="377"/>
        <v>-22.628571908415228</v>
      </c>
      <c r="BM577" s="26">
        <f t="shared" si="378"/>
        <v>-85.76269238990767</v>
      </c>
      <c r="BO577" s="238" t="str">
        <f t="shared" si="385"/>
        <v>53703179.6370353i</v>
      </c>
      <c r="BP577" s="238" t="str">
        <f t="shared" si="386"/>
        <v>-0.00432170344928934-0.00642666924432284i</v>
      </c>
      <c r="BQ577" s="238">
        <f t="shared" si="387"/>
        <v>-42.219993435965904</v>
      </c>
      <c r="BR577" s="238">
        <f t="shared" si="388"/>
        <v>-123.91940987840316</v>
      </c>
    </row>
    <row r="578" spans="22:70" x14ac:dyDescent="0.3">
      <c r="V578" s="24">
        <v>6.7400000000000801</v>
      </c>
      <c r="W578" s="32">
        <f t="shared" si="389"/>
        <v>54954087.385772683</v>
      </c>
      <c r="X578" s="25">
        <f t="shared" si="379"/>
        <v>31.450501351730402</v>
      </c>
      <c r="Y578" s="26">
        <f t="shared" si="390"/>
        <v>-96.496767860450632</v>
      </c>
      <c r="Z578" s="26">
        <f t="shared" si="391"/>
        <v>-89.999142401052396</v>
      </c>
      <c r="AA578" s="26">
        <f t="shared" si="392"/>
        <v>43.872209309752606</v>
      </c>
      <c r="AB578" s="26">
        <f t="shared" si="393"/>
        <v>-89.633127520740388</v>
      </c>
      <c r="AC578" s="26">
        <f t="shared" si="394"/>
        <v>17.686668875730529</v>
      </c>
      <c r="AD578" s="26">
        <f t="shared" si="395"/>
        <v>82.500540364342896</v>
      </c>
      <c r="AE578" s="26">
        <f t="shared" si="396"/>
        <v>-3.4873883232371021</v>
      </c>
      <c r="AF578" s="26">
        <f t="shared" si="397"/>
        <v>-97.131729557449887</v>
      </c>
      <c r="AG578" s="26">
        <f t="shared" si="372"/>
        <v>64.037843837695164</v>
      </c>
      <c r="AH578" s="26">
        <f t="shared" si="398"/>
        <v>-195.11459219563636</v>
      </c>
      <c r="AI578" s="26">
        <f t="shared" si="399"/>
        <v>-89.999999989944754</v>
      </c>
      <c r="AJ578" s="26">
        <f t="shared" si="400"/>
        <v>102.71750108590645</v>
      </c>
      <c r="AK578" s="26">
        <f t="shared" si="401"/>
        <v>89.999580967625306</v>
      </c>
      <c r="AL578" s="27">
        <f t="shared" si="402"/>
        <v>-26.336729243737462</v>
      </c>
      <c r="AM578" s="26">
        <f t="shared" si="403"/>
        <v>-87.236531199496554</v>
      </c>
      <c r="AN578" s="26">
        <f t="shared" si="373"/>
        <v>-28.958304558827891</v>
      </c>
      <c r="AO578" s="26">
        <f t="shared" si="374"/>
        <v>-87.956853770582953</v>
      </c>
      <c r="AP578" s="26">
        <f t="shared" si="380"/>
        <v>-83.654281074600107</v>
      </c>
      <c r="AQ578" s="26">
        <f t="shared" si="381"/>
        <v>-175.19380399239895</v>
      </c>
      <c r="AR578" s="25">
        <f t="shared" si="375"/>
        <v>18.562359853877492</v>
      </c>
      <c r="AS578" s="25">
        <f t="shared" si="376"/>
        <v>-26.843517049310353</v>
      </c>
      <c r="AT578" s="56">
        <f t="shared" si="382"/>
        <v>-87.141669397837205</v>
      </c>
      <c r="AU578" s="57">
        <f t="shared" si="404"/>
        <v>-272.32553354984884</v>
      </c>
      <c r="AV578" s="26">
        <f t="shared" si="405"/>
        <v>1.3095719395559403E-2</v>
      </c>
      <c r="AW578" s="26">
        <f t="shared" si="406"/>
        <v>3.1454734275031835</v>
      </c>
      <c r="AX578" s="27">
        <f t="shared" si="407"/>
        <v>-1.3095719395559017E-2</v>
      </c>
      <c r="AY578" s="26">
        <f t="shared" si="408"/>
        <v>-3.1454734275031835</v>
      </c>
      <c r="AZ578" s="28">
        <f t="shared" si="409"/>
        <v>3.8684333514282798E-16</v>
      </c>
      <c r="BA578" s="29">
        <f t="shared" si="410"/>
        <v>0</v>
      </c>
      <c r="BB578" s="5">
        <f t="shared" si="383"/>
        <v>-152.45418301037142</v>
      </c>
      <c r="BC578" s="5">
        <f t="shared" si="384"/>
        <v>-482.73398520499103</v>
      </c>
      <c r="BD578" s="5">
        <f t="shared" si="411"/>
        <v>-302.73398520499103</v>
      </c>
      <c r="BE578" s="31"/>
      <c r="BF578" s="40">
        <f t="shared" si="412"/>
        <v>-152</v>
      </c>
      <c r="BG578" s="40">
        <f t="shared" si="413"/>
        <v>-483</v>
      </c>
      <c r="BH578" s="40">
        <f t="shared" si="414"/>
        <v>-303</v>
      </c>
      <c r="BL578" s="26">
        <f t="shared" si="377"/>
        <v>-22.827504662400454</v>
      </c>
      <c r="BM578" s="26">
        <f t="shared" si="378"/>
        <v>-85.858805836241402</v>
      </c>
      <c r="BO578" s="238" t="str">
        <f t="shared" si="385"/>
        <v>54954087.3857727i</v>
      </c>
      <c r="BP578" s="238" t="str">
        <f t="shared" si="386"/>
        <v>-0.00426014718887796-0.00618706099638301i</v>
      </c>
      <c r="BQ578" s="238">
        <f t="shared" si="387"/>
        <v>-42.485008950133754</v>
      </c>
      <c r="BR578" s="238">
        <f t="shared" si="388"/>
        <v>-124.5496458189008</v>
      </c>
    </row>
    <row r="579" spans="22:70" x14ac:dyDescent="0.3">
      <c r="V579" s="24">
        <v>6.7500000000000799</v>
      </c>
      <c r="W579" s="30">
        <f t="shared" si="389"/>
        <v>56234132.519045368</v>
      </c>
      <c r="X579" s="25">
        <f t="shared" si="379"/>
        <v>31.450501351730402</v>
      </c>
      <c r="Y579" s="26">
        <f t="shared" si="390"/>
        <v>-96.696767860406837</v>
      </c>
      <c r="Z579" s="26">
        <f t="shared" si="391"/>
        <v>-89.999161922387756</v>
      </c>
      <c r="AA579" s="26">
        <f t="shared" si="392"/>
        <v>44.072201295780225</v>
      </c>
      <c r="AB579" s="26">
        <f t="shared" si="393"/>
        <v>-89.641478337397132</v>
      </c>
      <c r="AC579" s="26">
        <f t="shared" si="394"/>
        <v>17.883337926443904</v>
      </c>
      <c r="AD579" s="26">
        <f t="shared" si="395"/>
        <v>82.669370804500375</v>
      </c>
      <c r="AE579" s="26">
        <f t="shared" si="396"/>
        <v>-3.2907272864522987</v>
      </c>
      <c r="AF579" s="26">
        <f t="shared" si="397"/>
        <v>-96.971269455284528</v>
      </c>
      <c r="AG579" s="26">
        <f t="shared" si="372"/>
        <v>64.037843837695164</v>
      </c>
      <c r="AH579" s="26">
        <f t="shared" si="398"/>
        <v>-195.31459219563635</v>
      </c>
      <c r="AI579" s="26">
        <f t="shared" si="399"/>
        <v>-89.999999990173635</v>
      </c>
      <c r="AJ579" s="26">
        <f t="shared" si="400"/>
        <v>102.91750108589599</v>
      </c>
      <c r="AK579" s="26">
        <f t="shared" si="401"/>
        <v>89.999590505966665</v>
      </c>
      <c r="AL579" s="27">
        <f t="shared" si="402"/>
        <v>-26.536274864827057</v>
      </c>
      <c r="AM579" s="26">
        <f t="shared" si="403"/>
        <v>-87.299341217150342</v>
      </c>
      <c r="AN579" s="26">
        <f t="shared" si="373"/>
        <v>-29.158056102342048</v>
      </c>
      <c r="AO579" s="26">
        <f t="shared" si="374"/>
        <v>-88.003323374705474</v>
      </c>
      <c r="AP579" s="26">
        <f t="shared" si="380"/>
        <v>-84.053578239214303</v>
      </c>
      <c r="AQ579" s="26">
        <f t="shared" si="381"/>
        <v>-175.30307407606279</v>
      </c>
      <c r="AR579" s="25">
        <f t="shared" si="375"/>
        <v>18.562359853877492</v>
      </c>
      <c r="AS579" s="25">
        <f t="shared" si="376"/>
        <v>-26.843517049310353</v>
      </c>
      <c r="AT579" s="56">
        <f t="shared" si="382"/>
        <v>-87.344305525666599</v>
      </c>
      <c r="AU579" s="57">
        <f t="shared" si="404"/>
        <v>-272.27434353134731</v>
      </c>
      <c r="AV579" s="26">
        <f t="shared" si="405"/>
        <v>1.371192832683954E-2</v>
      </c>
      <c r="AW579" s="26">
        <f t="shared" si="406"/>
        <v>3.2185886238582078</v>
      </c>
      <c r="AX579" s="27">
        <f t="shared" si="407"/>
        <v>-1.3711928326839939E-2</v>
      </c>
      <c r="AY579" s="26">
        <f t="shared" si="408"/>
        <v>-3.2185886238582078</v>
      </c>
      <c r="AZ579" s="28">
        <f t="shared" si="409"/>
        <v>-3.9898639947466563E-16</v>
      </c>
      <c r="BA579" s="29">
        <f t="shared" si="410"/>
        <v>0</v>
      </c>
      <c r="BB579" s="5">
        <f t="shared" si="383"/>
        <v>-153.12285297905464</v>
      </c>
      <c r="BC579" s="5">
        <f t="shared" si="384"/>
        <v>-483.41155045795767</v>
      </c>
      <c r="BD579" s="5">
        <f t="shared" si="411"/>
        <v>-303.41155045795767</v>
      </c>
      <c r="BE579" s="41"/>
      <c r="BF579" s="40">
        <f t="shared" si="412"/>
        <v>-153</v>
      </c>
      <c r="BG579" s="40">
        <f t="shared" si="413"/>
        <v>-483</v>
      </c>
      <c r="BH579" s="40">
        <f t="shared" si="414"/>
        <v>-303</v>
      </c>
      <c r="BL579" s="26">
        <f t="shared" si="377"/>
        <v>-23.026485205483183</v>
      </c>
      <c r="BM579" s="26">
        <f t="shared" si="378"/>
        <v>-85.952754038927935</v>
      </c>
      <c r="BO579" s="238" t="str">
        <f t="shared" si="385"/>
        <v>56234132.5190454i</v>
      </c>
      <c r="BP579" s="238" t="str">
        <f t="shared" si="386"/>
        <v>-0.00419737821219496-0.00595359198270711i</v>
      </c>
      <c r="BQ579" s="238">
        <f t="shared" si="387"/>
        <v>-42.75206224790486</v>
      </c>
      <c r="BR579" s="238">
        <f t="shared" si="388"/>
        <v>-125.18445288768244</v>
      </c>
    </row>
    <row r="580" spans="22:70" x14ac:dyDescent="0.3">
      <c r="V580" s="24">
        <v>6.7600000000000797</v>
      </c>
      <c r="W580" s="32">
        <f t="shared" si="389"/>
        <v>57543993.733726382</v>
      </c>
      <c r="X580" s="25">
        <f t="shared" si="379"/>
        <v>31.450501351730402</v>
      </c>
      <c r="Y580" s="26">
        <f t="shared" si="390"/>
        <v>-96.896767860365017</v>
      </c>
      <c r="Z580" s="26">
        <f t="shared" si="391"/>
        <v>-89.999180999363276</v>
      </c>
      <c r="AA580" s="26">
        <f t="shared" si="392"/>
        <v>44.272193642482222</v>
      </c>
      <c r="AB580" s="26">
        <f t="shared" si="393"/>
        <v>-89.649639080978218</v>
      </c>
      <c r="AC580" s="26">
        <f t="shared" si="394"/>
        <v>18.080154507913324</v>
      </c>
      <c r="AD580" s="26">
        <f t="shared" si="395"/>
        <v>82.834481970258878</v>
      </c>
      <c r="AE580" s="26">
        <f t="shared" si="396"/>
        <v>-3.0939183582390619</v>
      </c>
      <c r="AF580" s="26">
        <f t="shared" si="397"/>
        <v>-96.814338110082616</v>
      </c>
      <c r="AG580" s="26">
        <f t="shared" ref="AG580:AG643" si="415">DC_gain_comp</f>
        <v>64.037843837695164</v>
      </c>
      <c r="AH580" s="26">
        <f t="shared" si="398"/>
        <v>-195.51459219563637</v>
      </c>
      <c r="AI580" s="26">
        <f t="shared" si="399"/>
        <v>-89.999999990397313</v>
      </c>
      <c r="AJ580" s="26">
        <f t="shared" si="400"/>
        <v>103.117501085886</v>
      </c>
      <c r="AK580" s="26">
        <f t="shared" si="401"/>
        <v>89.999599827188874</v>
      </c>
      <c r="AL580" s="27">
        <f t="shared" si="402"/>
        <v>-26.735840891953927</v>
      </c>
      <c r="AM580" s="26">
        <f t="shared" si="403"/>
        <v>-87.360727781706544</v>
      </c>
      <c r="AN580" s="26">
        <f t="shared" ref="AN580:AN643" si="416">20*LOG(1/SQRT((W580/fp3p)^2+1))</f>
        <v>-29.357818814970585</v>
      </c>
      <c r="AO580" s="26">
        <f t="shared" ref="AO580:AO643" si="417">-180/PI()*ATAN(W580/fp3p)</f>
        <v>-88.048737740925048</v>
      </c>
      <c r="AP580" s="26">
        <f t="shared" si="380"/>
        <v>-84.452906978979712</v>
      </c>
      <c r="AQ580" s="26">
        <f t="shared" si="381"/>
        <v>-175.40986568584003</v>
      </c>
      <c r="AR580" s="25">
        <f t="shared" ref="AR580:AR643" si="418">-20*LOG(GmPS*Rsns)</f>
        <v>18.562359853877492</v>
      </c>
      <c r="AS580" s="25">
        <f t="shared" ref="AS580:AS643" si="419">20*LOG(Vref/Vout)</f>
        <v>-26.843517049310353</v>
      </c>
      <c r="AT580" s="56">
        <f t="shared" si="382"/>
        <v>-87.546825337218777</v>
      </c>
      <c r="AU580" s="57">
        <f t="shared" si="404"/>
        <v>-272.22420379592268</v>
      </c>
      <c r="AV580" s="26">
        <f t="shared" si="405"/>
        <v>1.4357084593874123E-2</v>
      </c>
      <c r="AW580" s="26">
        <f t="shared" si="406"/>
        <v>3.2933960285455814</v>
      </c>
      <c r="AX580" s="27">
        <f t="shared" si="407"/>
        <v>-1.4357084593873932E-2</v>
      </c>
      <c r="AY580" s="26">
        <f t="shared" si="408"/>
        <v>-3.2933960285455814</v>
      </c>
      <c r="AZ580" s="28">
        <f t="shared" si="409"/>
        <v>1.9081958235744878E-16</v>
      </c>
      <c r="BA580" s="29">
        <f t="shared" si="410"/>
        <v>0</v>
      </c>
      <c r="BB580" s="5">
        <f t="shared" si="383"/>
        <v>-153.79352115891027</v>
      </c>
      <c r="BC580" s="5">
        <f t="shared" si="384"/>
        <v>-484.09236745940024</v>
      </c>
      <c r="BD580" s="5">
        <f t="shared" si="411"/>
        <v>-304.09236745940024</v>
      </c>
      <c r="BE580" s="31"/>
      <c r="BF580" s="40">
        <f t="shared" si="412"/>
        <v>-154</v>
      </c>
      <c r="BG580" s="40">
        <f t="shared" si="413"/>
        <v>-484</v>
      </c>
      <c r="BH580" s="40">
        <f t="shared" si="414"/>
        <v>-304</v>
      </c>
      <c r="BL580" s="26">
        <f t="shared" ref="BL580:BL643" si="420">20*LOG(1/SQRT((W580/fp_comp2p)^2+1))</f>
        <v>-23.225511408242056</v>
      </c>
      <c r="BM580" s="26">
        <f t="shared" ref="BM580:BM643" si="421">-180/PI()*ATAN(W580/fp_comp2p)</f>
        <v>-86.044584788675479</v>
      </c>
      <c r="BO580" s="238" t="str">
        <f t="shared" si="385"/>
        <v>57543993.7337264i</v>
      </c>
      <c r="BP580" s="238" t="str">
        <f t="shared" si="386"/>
        <v>-0.00413345223537225-0.00572620446523172i</v>
      </c>
      <c r="BQ580" s="238">
        <f t="shared" si="387"/>
        <v>-43.021184413449447</v>
      </c>
      <c r="BR580" s="238">
        <f t="shared" si="388"/>
        <v>-125.8235788748021</v>
      </c>
    </row>
    <row r="581" spans="22:70" x14ac:dyDescent="0.3">
      <c r="V581" s="24">
        <v>6.7700000000000804</v>
      </c>
      <c r="W581" s="32">
        <f t="shared" si="389"/>
        <v>58884365.535569832</v>
      </c>
      <c r="X581" s="25">
        <f t="shared" ref="X581:X644" si="422">DC_gain_power</f>
        <v>31.450501351730402</v>
      </c>
      <c r="Y581" s="26">
        <f t="shared" si="390"/>
        <v>-97.096767860325087</v>
      </c>
      <c r="Z581" s="26">
        <f t="shared" si="391"/>
        <v>-89.999199642093785</v>
      </c>
      <c r="AA581" s="26">
        <f t="shared" si="392"/>
        <v>44.472186333626766</v>
      </c>
      <c r="AB581" s="26">
        <f t="shared" si="393"/>
        <v>-89.65761407709266</v>
      </c>
      <c r="AC581" s="26">
        <f t="shared" si="394"/>
        <v>18.277112186965425</v>
      </c>
      <c r="AD581" s="26">
        <f t="shared" si="395"/>
        <v>82.995950430720811</v>
      </c>
      <c r="AE581" s="26">
        <f t="shared" si="396"/>
        <v>-2.8969679880025012</v>
      </c>
      <c r="AF581" s="26">
        <f t="shared" si="397"/>
        <v>-96.660863288465649</v>
      </c>
      <c r="AG581" s="26">
        <f t="shared" si="415"/>
        <v>64.037843837695164</v>
      </c>
      <c r="AH581" s="26">
        <f t="shared" si="398"/>
        <v>-195.71459219563636</v>
      </c>
      <c r="AI581" s="26">
        <f t="shared" si="399"/>
        <v>-89.999999990615905</v>
      </c>
      <c r="AJ581" s="26">
        <f t="shared" si="400"/>
        <v>103.31750108587647</v>
      </c>
      <c r="AK581" s="26">
        <f t="shared" si="401"/>
        <v>89.999608936234139</v>
      </c>
      <c r="AL581" s="27">
        <f t="shared" si="402"/>
        <v>-26.935426410592193</v>
      </c>
      <c r="AM581" s="26">
        <f t="shared" si="403"/>
        <v>-87.420722877091976</v>
      </c>
      <c r="AN581" s="26">
        <f t="shared" si="416"/>
        <v>-29.557592195186807</v>
      </c>
      <c r="AO581" s="26">
        <f t="shared" si="417"/>
        <v>-88.093120720152129</v>
      </c>
      <c r="AP581" s="26">
        <f t="shared" ref="AP581:AP644" si="423">AG581+AH581+AJ581+AL581+AN581</f>
        <v>-84.85226587784372</v>
      </c>
      <c r="AQ581" s="26">
        <f t="shared" ref="AQ581:AQ644" si="424">AI581+AK581+AM581+AO581</f>
        <v>-175.51423465162588</v>
      </c>
      <c r="AR581" s="25">
        <f t="shared" si="418"/>
        <v>18.562359853877492</v>
      </c>
      <c r="AS581" s="25">
        <f t="shared" si="419"/>
        <v>-26.843517049310353</v>
      </c>
      <c r="AT581" s="56">
        <f t="shared" ref="AT581:AT644" si="425">AE581+AP581</f>
        <v>-87.749233865846222</v>
      </c>
      <c r="AU581" s="57">
        <f t="shared" si="404"/>
        <v>-272.17509794009152</v>
      </c>
      <c r="AV581" s="26">
        <f t="shared" si="405"/>
        <v>1.5032543433443903E-2</v>
      </c>
      <c r="AW581" s="26">
        <f t="shared" si="406"/>
        <v>3.3699342846801215</v>
      </c>
      <c r="AX581" s="27">
        <f t="shared" si="407"/>
        <v>-1.5032543433443686E-2</v>
      </c>
      <c r="AY581" s="26">
        <f t="shared" si="408"/>
        <v>-3.3699342846801215</v>
      </c>
      <c r="AZ581" s="28">
        <f t="shared" si="409"/>
        <v>2.1684043449710089E-16</v>
      </c>
      <c r="BA581" s="29">
        <f t="shared" si="410"/>
        <v>0</v>
      </c>
      <c r="BB581" s="5">
        <f t="shared" ref="BB581:BB644" si="426">AT581+AZ581+BL581+BQ581</f>
        <v>-154.46622011050948</v>
      </c>
      <c r="BC581" s="5">
        <f t="shared" ref="BC581:BC644" si="427">AU581+BA581+BM581+BR581</f>
        <v>-484.77620357569526</v>
      </c>
      <c r="BD581" s="5">
        <f t="shared" si="411"/>
        <v>-304.77620357569526</v>
      </c>
      <c r="BE581" s="31"/>
      <c r="BF581" s="40">
        <f t="shared" si="412"/>
        <v>-154</v>
      </c>
      <c r="BG581" s="40">
        <f t="shared" si="413"/>
        <v>-485</v>
      </c>
      <c r="BH581" s="40">
        <f t="shared" si="414"/>
        <v>-305</v>
      </c>
      <c r="BL581" s="26">
        <f t="shared" si="420"/>
        <v>-23.424581235222249</v>
      </c>
      <c r="BM581" s="26">
        <f t="shared" si="421"/>
        <v>-86.134344887141467</v>
      </c>
      <c r="BO581" s="238" t="str">
        <f t="shared" ref="BO581:BO644" si="428">COMPLEX(0,W581)</f>
        <v>58884365.5355698i</v>
      </c>
      <c r="BP581" s="238" t="str">
        <f t="shared" ref="BP581:BP644" si="429">IMDIV(1,IMSUM(1,IMPRODUCT($BO$1,BO581),IMPRODUCT(IMPOWER(BO581,2),$BN$1)))</f>
        <v>-0.0040684281485958-0.00550484115487319i</v>
      </c>
      <c r="BQ581" s="238">
        <f t="shared" ref="BQ581:BQ644" si="430">20*LOG(IMABS(BP581))</f>
        <v>-43.292405009441026</v>
      </c>
      <c r="BR581" s="238">
        <f t="shared" ref="BR581:BR644" si="431">IMARGUMENT(BP581)*180/PI()</f>
        <v>-126.46676074846228</v>
      </c>
    </row>
    <row r="582" spans="22:70" x14ac:dyDescent="0.3">
      <c r="V582" s="24">
        <v>6.7800000000000802</v>
      </c>
      <c r="W582" s="30">
        <f t="shared" si="389"/>
        <v>60255958.607446961</v>
      </c>
      <c r="X582" s="25">
        <f t="shared" si="422"/>
        <v>31.450501351730402</v>
      </c>
      <c r="Y582" s="26">
        <f t="shared" si="390"/>
        <v>-97.296767860286934</v>
      </c>
      <c r="Z582" s="26">
        <f t="shared" si="391"/>
        <v>-89.999217860463958</v>
      </c>
      <c r="AA582" s="26">
        <f t="shared" si="392"/>
        <v>44.672179353712522</v>
      </c>
      <c r="AB582" s="26">
        <f t="shared" si="393"/>
        <v>-89.665407552952246</v>
      </c>
      <c r="AC582" s="26">
        <f t="shared" si="394"/>
        <v>18.474204802177145</v>
      </c>
      <c r="AD582" s="26">
        <f t="shared" si="395"/>
        <v>83.153851534048812</v>
      </c>
      <c r="AE582" s="26">
        <f t="shared" si="396"/>
        <v>-2.6998823526668723</v>
      </c>
      <c r="AF582" s="26">
        <f t="shared" si="397"/>
        <v>-96.510773879367406</v>
      </c>
      <c r="AG582" s="26">
        <f t="shared" si="415"/>
        <v>64.037843837695164</v>
      </c>
      <c r="AH582" s="26">
        <f t="shared" si="398"/>
        <v>-195.91459219563635</v>
      </c>
      <c r="AI582" s="26">
        <f t="shared" si="399"/>
        <v>-89.999999990829508</v>
      </c>
      <c r="AJ582" s="26">
        <f t="shared" si="400"/>
        <v>103.51750108586737</v>
      </c>
      <c r="AK582" s="26">
        <f t="shared" si="401"/>
        <v>89.999617837932249</v>
      </c>
      <c r="AL582" s="27">
        <f t="shared" si="402"/>
        <v>-27.135030547034546</v>
      </c>
      <c r="AM582" s="26">
        <f t="shared" si="403"/>
        <v>-87.47935778695107</v>
      </c>
      <c r="AN582" s="26">
        <f t="shared" si="416"/>
        <v>-29.757375763933972</v>
      </c>
      <c r="AO582" s="26">
        <f t="shared" si="417"/>
        <v>-88.136495631651883</v>
      </c>
      <c r="AP582" s="26">
        <f t="shared" si="423"/>
        <v>-85.251653583042327</v>
      </c>
      <c r="AQ582" s="26">
        <f t="shared" si="424"/>
        <v>-175.61623557150023</v>
      </c>
      <c r="AR582" s="25">
        <f t="shared" si="418"/>
        <v>18.562359853877492</v>
      </c>
      <c r="AS582" s="25">
        <f t="shared" si="419"/>
        <v>-26.843517049310353</v>
      </c>
      <c r="AT582" s="56">
        <f t="shared" si="425"/>
        <v>-87.951535935709202</v>
      </c>
      <c r="AU582" s="57">
        <f t="shared" si="404"/>
        <v>-272.1270094508676</v>
      </c>
      <c r="AV582" s="26">
        <f t="shared" si="405"/>
        <v>1.5739723087993953E-2</v>
      </c>
      <c r="AW582" s="26">
        <f t="shared" si="406"/>
        <v>3.4482428805920189</v>
      </c>
      <c r="AX582" s="27">
        <f t="shared" si="407"/>
        <v>-1.5739723087994022E-2</v>
      </c>
      <c r="AY582" s="26">
        <f t="shared" si="408"/>
        <v>-3.4482428805920189</v>
      </c>
      <c r="AZ582" s="28">
        <f t="shared" si="409"/>
        <v>-6.9388939039072284E-17</v>
      </c>
      <c r="BA582" s="29">
        <f t="shared" si="410"/>
        <v>0</v>
      </c>
      <c r="BB582" s="5">
        <f t="shared" si="426"/>
        <v>-155.14098064608146</v>
      </c>
      <c r="BC582" s="5">
        <f t="shared" si="427"/>
        <v>-485.46281472180124</v>
      </c>
      <c r="BD582" s="5">
        <f t="shared" si="411"/>
        <v>-305.46281472180124</v>
      </c>
      <c r="BE582" s="41"/>
      <c r="BF582" s="40">
        <f t="shared" si="412"/>
        <v>-155</v>
      </c>
      <c r="BG582" s="40">
        <f t="shared" si="413"/>
        <v>-485</v>
      </c>
      <c r="BH582" s="40">
        <f t="shared" si="414"/>
        <v>-305</v>
      </c>
      <c r="BL582" s="26">
        <f t="shared" si="420"/>
        <v>-23.62369274086938</v>
      </c>
      <c r="BM582" s="26">
        <f t="shared" si="421"/>
        <v>-86.222080162967174</v>
      </c>
      <c r="BO582" s="238" t="str">
        <f t="shared" si="428"/>
        <v>60255958.607447i</v>
      </c>
      <c r="BP582" s="238" t="str">
        <f t="shared" si="429"/>
        <v>-0.00400236792497017-0.00528944487839513i</v>
      </c>
      <c r="BQ582" s="238">
        <f t="shared" si="430"/>
        <v>-43.56575196950287</v>
      </c>
      <c r="BR582" s="238">
        <f t="shared" si="431"/>
        <v>-127.11372510796642</v>
      </c>
    </row>
    <row r="583" spans="22:70" x14ac:dyDescent="0.3">
      <c r="V583" s="24">
        <v>6.79000000000008</v>
      </c>
      <c r="W583" s="32">
        <f t="shared" si="389"/>
        <v>61659500.186159655</v>
      </c>
      <c r="X583" s="25">
        <f t="shared" si="422"/>
        <v>31.450501351730402</v>
      </c>
      <c r="Y583" s="26">
        <f t="shared" si="390"/>
        <v>-97.4967678602505</v>
      </c>
      <c r="Z583" s="26">
        <f t="shared" si="391"/>
        <v>-89.999235664133408</v>
      </c>
      <c r="AA583" s="26">
        <f t="shared" si="392"/>
        <v>44.872172687935688</v>
      </c>
      <c r="AB583" s="26">
        <f t="shared" si="393"/>
        <v>-89.673023639606782</v>
      </c>
      <c r="AC583" s="26">
        <f t="shared" si="394"/>
        <v>18.67142645315883</v>
      </c>
      <c r="AD583" s="26">
        <f t="shared" si="395"/>
        <v>83.308259402339729</v>
      </c>
      <c r="AE583" s="26">
        <f t="shared" si="396"/>
        <v>-2.5026673674255733</v>
      </c>
      <c r="AF583" s="26">
        <f t="shared" si="397"/>
        <v>-96.363999901400462</v>
      </c>
      <c r="AG583" s="26">
        <f t="shared" si="415"/>
        <v>64.037843837695164</v>
      </c>
      <c r="AH583" s="26">
        <f t="shared" si="398"/>
        <v>-196.11459219563639</v>
      </c>
      <c r="AI583" s="26">
        <f t="shared" si="399"/>
        <v>-89.999999991038251</v>
      </c>
      <c r="AJ583" s="26">
        <f t="shared" si="400"/>
        <v>103.71750108585869</v>
      </c>
      <c r="AK583" s="26">
        <f t="shared" si="401"/>
        <v>89.999626537002939</v>
      </c>
      <c r="AL583" s="27">
        <f t="shared" si="402"/>
        <v>-27.334652466585073</v>
      </c>
      <c r="AM583" s="26">
        <f t="shared" si="403"/>
        <v>-87.536663108747121</v>
      </c>
      <c r="AN583" s="26">
        <f t="shared" si="416"/>
        <v>-29.957169063623009</v>
      </c>
      <c r="AO583" s="26">
        <f t="shared" si="417"/>
        <v>-88.178885274396848</v>
      </c>
      <c r="AP583" s="26">
        <f t="shared" si="423"/>
        <v>-85.651068802290624</v>
      </c>
      <c r="AQ583" s="26">
        <f t="shared" si="424"/>
        <v>-175.71592183717928</v>
      </c>
      <c r="AR583" s="25">
        <f t="shared" si="418"/>
        <v>18.562359853877492</v>
      </c>
      <c r="AS583" s="25">
        <f t="shared" si="419"/>
        <v>-26.843517049310353</v>
      </c>
      <c r="AT583" s="56">
        <f t="shared" si="425"/>
        <v>-88.153736169716197</v>
      </c>
      <c r="AU583" s="57">
        <f t="shared" si="404"/>
        <v>-272.07992173857974</v>
      </c>
      <c r="AV583" s="26">
        <f t="shared" si="405"/>
        <v>1.6480107692237615E-2</v>
      </c>
      <c r="AW583" s="26">
        <f t="shared" si="406"/>
        <v>3.5283621656391353</v>
      </c>
      <c r="AX583" s="27">
        <f t="shared" si="407"/>
        <v>-1.6480107692237407E-2</v>
      </c>
      <c r="AY583" s="26">
        <f t="shared" si="408"/>
        <v>-3.5283621656391353</v>
      </c>
      <c r="AZ583" s="28">
        <f t="shared" si="409"/>
        <v>2.0816681711721685E-16</v>
      </c>
      <c r="BA583" s="29">
        <f t="shared" si="410"/>
        <v>0</v>
      </c>
      <c r="BB583" s="5">
        <f t="shared" si="426"/>
        <v>-155.81783172970876</v>
      </c>
      <c r="BC583" s="5">
        <f t="shared" si="427"/>
        <v>-486.15194591874246</v>
      </c>
      <c r="BD583" s="5">
        <f t="shared" si="411"/>
        <v>-306.15194591874246</v>
      </c>
      <c r="BE583" s="31"/>
      <c r="BF583" s="40">
        <f t="shared" si="412"/>
        <v>-156</v>
      </c>
      <c r="BG583" s="40">
        <f t="shared" si="413"/>
        <v>-486</v>
      </c>
      <c r="BH583" s="40">
        <f t="shared" si="414"/>
        <v>-306</v>
      </c>
      <c r="BL583" s="26">
        <f t="shared" si="420"/>
        <v>-23.822844065632278</v>
      </c>
      <c r="BM583" s="26">
        <f t="shared" si="421"/>
        <v>-86.307835487867322</v>
      </c>
      <c r="BO583" s="238" t="str">
        <f t="shared" si="428"/>
        <v>61659500.1861597i</v>
      </c>
      <c r="BP583" s="238" t="str">
        <f t="shared" si="429"/>
        <v>-0.00393533650346256-0.00507995825209913i</v>
      </c>
      <c r="BQ583" s="238">
        <f t="shared" si="430"/>
        <v>-43.841251494360272</v>
      </c>
      <c r="BR583" s="238">
        <f t="shared" si="431"/>
        <v>-127.76418869229536</v>
      </c>
    </row>
    <row r="584" spans="22:70" x14ac:dyDescent="0.3">
      <c r="V584" s="24">
        <v>6.8000000000000798</v>
      </c>
      <c r="W584" s="32">
        <f t="shared" si="389"/>
        <v>63095734.448031031</v>
      </c>
      <c r="X584" s="25">
        <f t="shared" si="422"/>
        <v>31.450501351730402</v>
      </c>
      <c r="Y584" s="26">
        <f t="shared" si="390"/>
        <v>-97.696767860215715</v>
      </c>
      <c r="Z584" s="26">
        <f t="shared" si="391"/>
        <v>-89.999253062541854</v>
      </c>
      <c r="AA584" s="26">
        <f t="shared" si="392"/>
        <v>45.072166322158687</v>
      </c>
      <c r="AB584" s="26">
        <f t="shared" si="393"/>
        <v>-89.680466374129068</v>
      </c>
      <c r="AC584" s="26">
        <f t="shared" si="394"/>
        <v>18.868771490192984</v>
      </c>
      <c r="AD584" s="26">
        <f t="shared" si="395"/>
        <v>83.459246928610284</v>
      </c>
      <c r="AE584" s="26">
        <f t="shared" si="396"/>
        <v>-2.3053286961336497</v>
      </c>
      <c r="AF584" s="26">
        <f t="shared" si="397"/>
        <v>-96.220472508060638</v>
      </c>
      <c r="AG584" s="26">
        <f t="shared" si="415"/>
        <v>64.037843837695164</v>
      </c>
      <c r="AH584" s="26">
        <f t="shared" si="398"/>
        <v>-196.31459219563638</v>
      </c>
      <c r="AI584" s="26">
        <f t="shared" si="399"/>
        <v>-89.999999991242234</v>
      </c>
      <c r="AJ584" s="26">
        <f t="shared" si="400"/>
        <v>103.91750108585036</v>
      </c>
      <c r="AK584" s="26">
        <f t="shared" si="401"/>
        <v>89.999635038058628</v>
      </c>
      <c r="AL584" s="27">
        <f t="shared" si="402"/>
        <v>-27.534291371830797</v>
      </c>
      <c r="AM584" s="26">
        <f t="shared" si="403"/>
        <v>-87.592668767663824</v>
      </c>
      <c r="AN584" s="26">
        <f t="shared" si="416"/>
        <v>-30.156971657174484</v>
      </c>
      <c r="AO584" s="26">
        <f t="shared" si="417"/>
        <v>-88.220311938210898</v>
      </c>
      <c r="AP584" s="26">
        <f t="shared" si="423"/>
        <v>-86.050510301096139</v>
      </c>
      <c r="AQ584" s="26">
        <f t="shared" si="424"/>
        <v>-175.81334565905831</v>
      </c>
      <c r="AR584" s="25">
        <f t="shared" si="418"/>
        <v>18.562359853877492</v>
      </c>
      <c r="AS584" s="25">
        <f t="shared" si="419"/>
        <v>-26.843517049310353</v>
      </c>
      <c r="AT584" s="56">
        <f t="shared" si="425"/>
        <v>-88.355838997229796</v>
      </c>
      <c r="AU584" s="57">
        <f t="shared" si="404"/>
        <v>-272.03381816711897</v>
      </c>
      <c r="AV584" s="26">
        <f t="shared" si="405"/>
        <v>1.7255250287933139E-2</v>
      </c>
      <c r="AW584" s="26">
        <f t="shared" si="406"/>
        <v>3.610333366116611</v>
      </c>
      <c r="AX584" s="27">
        <f t="shared" si="407"/>
        <v>-1.7255250287932924E-2</v>
      </c>
      <c r="AY584" s="26">
        <f t="shared" si="408"/>
        <v>-3.610333366116611</v>
      </c>
      <c r="AZ584" s="28">
        <f t="shared" si="409"/>
        <v>2.1510571102112408E-16</v>
      </c>
      <c r="BA584" s="29">
        <f t="shared" si="410"/>
        <v>0</v>
      </c>
      <c r="BB584" s="5">
        <f t="shared" si="426"/>
        <v>-156.49680038193014</v>
      </c>
      <c r="BC584" s="5">
        <f t="shared" si="427"/>
        <v>-486.84333190278028</v>
      </c>
      <c r="BD584" s="5">
        <f t="shared" si="411"/>
        <v>-306.84333190278028</v>
      </c>
      <c r="BE584" s="31"/>
      <c r="BF584" s="40">
        <f t="shared" si="412"/>
        <v>-156</v>
      </c>
      <c r="BG584" s="40">
        <f t="shared" si="413"/>
        <v>-487</v>
      </c>
      <c r="BH584" s="40">
        <f t="shared" si="414"/>
        <v>-307</v>
      </c>
      <c r="BL584" s="26">
        <f t="shared" si="420"/>
        <v>-24.022033432228259</v>
      </c>
      <c r="BM584" s="26">
        <f t="shared" si="421"/>
        <v>-86.391654792746891</v>
      </c>
      <c r="BO584" s="238" t="str">
        <f t="shared" si="428"/>
        <v>63095734.448031i</v>
      </c>
      <c r="BP584" s="238" t="str">
        <f t="shared" si="429"/>
        <v>-0.0038674016461759-0.00487632336492656i</v>
      </c>
      <c r="BQ584" s="238">
        <f t="shared" si="430"/>
        <v>-44.118927952472085</v>
      </c>
      <c r="BR584" s="238">
        <f t="shared" si="431"/>
        <v>-128.41785894291448</v>
      </c>
    </row>
    <row r="585" spans="22:70" x14ac:dyDescent="0.3">
      <c r="V585" s="24">
        <v>6.8100000000000804</v>
      </c>
      <c r="W585" s="30">
        <f t="shared" si="389"/>
        <v>64565422.903477632</v>
      </c>
      <c r="X585" s="25">
        <f t="shared" si="422"/>
        <v>31.450501351730402</v>
      </c>
      <c r="Y585" s="26">
        <f t="shared" si="390"/>
        <v>-97.896767860182507</v>
      </c>
      <c r="Z585" s="26">
        <f t="shared" si="391"/>
        <v>-89.999270064914171</v>
      </c>
      <c r="AA585" s="26">
        <f t="shared" si="392"/>
        <v>45.272160242880155</v>
      </c>
      <c r="AB585" s="26">
        <f t="shared" si="393"/>
        <v>-89.687739701750161</v>
      </c>
      <c r="AC585" s="26">
        <f t="shared" si="394"/>
        <v>19.066234504222951</v>
      </c>
      <c r="AD585" s="26">
        <f t="shared" si="395"/>
        <v>83.606885775734284</v>
      </c>
      <c r="AE585" s="26">
        <f t="shared" si="396"/>
        <v>-2.1078717613490063</v>
      </c>
      <c r="AF585" s="26">
        <f t="shared" si="397"/>
        <v>-96.080123990930062</v>
      </c>
      <c r="AG585" s="26">
        <f t="shared" si="415"/>
        <v>64.037843837695164</v>
      </c>
      <c r="AH585" s="26">
        <f t="shared" si="398"/>
        <v>-196.51459219563637</v>
      </c>
      <c r="AI585" s="26">
        <f t="shared" si="399"/>
        <v>-89.999999991441598</v>
      </c>
      <c r="AJ585" s="26">
        <f t="shared" si="400"/>
        <v>104.11750108584245</v>
      </c>
      <c r="AK585" s="26">
        <f t="shared" si="401"/>
        <v>89.999643345606657</v>
      </c>
      <c r="AL585" s="27">
        <f t="shared" si="402"/>
        <v>-27.733946500988583</v>
      </c>
      <c r="AM585" s="26">
        <f t="shared" si="403"/>
        <v>-87.647404030303633</v>
      </c>
      <c r="AN585" s="26">
        <f t="shared" si="416"/>
        <v>-30.356783127103032</v>
      </c>
      <c r="AO585" s="26">
        <f t="shared" si="417"/>
        <v>-88.26079741470592</v>
      </c>
      <c r="AP585" s="26">
        <f t="shared" si="423"/>
        <v>-86.449976900190364</v>
      </c>
      <c r="AQ585" s="26">
        <f t="shared" si="424"/>
        <v>-175.90855809084451</v>
      </c>
      <c r="AR585" s="25">
        <f t="shared" si="418"/>
        <v>18.562359853877492</v>
      </c>
      <c r="AS585" s="25">
        <f t="shared" si="419"/>
        <v>-26.843517049310353</v>
      </c>
      <c r="AT585" s="56">
        <f t="shared" si="425"/>
        <v>-88.557848661539367</v>
      </c>
      <c r="AU585" s="57">
        <f t="shared" si="404"/>
        <v>-271.98868208177458</v>
      </c>
      <c r="AV585" s="26">
        <f t="shared" si="405"/>
        <v>1.8066775972085385E-2</v>
      </c>
      <c r="AW585" s="26">
        <f t="shared" si="406"/>
        <v>3.6941986012474417</v>
      </c>
      <c r="AX585" s="27">
        <f t="shared" si="407"/>
        <v>-1.8066775972085222E-2</v>
      </c>
      <c r="AY585" s="26">
        <f t="shared" si="408"/>
        <v>-3.6941986012474417</v>
      </c>
      <c r="AZ585" s="28">
        <f t="shared" si="409"/>
        <v>1.6306400674181987E-16</v>
      </c>
      <c r="BA585" s="29">
        <f t="shared" si="410"/>
        <v>0</v>
      </c>
      <c r="BB585" s="5">
        <f t="shared" si="426"/>
        <v>-157.17791158950857</v>
      </c>
      <c r="BC585" s="5">
        <f t="shared" si="427"/>
        <v>-487.53669778446601</v>
      </c>
      <c r="BD585" s="5">
        <f t="shared" si="411"/>
        <v>-307.53669778446601</v>
      </c>
      <c r="BE585" s="41"/>
      <c r="BF585" s="40">
        <f t="shared" si="412"/>
        <v>-157</v>
      </c>
      <c r="BG585" s="40">
        <f t="shared" si="413"/>
        <v>-488</v>
      </c>
      <c r="BH585" s="40">
        <f t="shared" si="414"/>
        <v>-308</v>
      </c>
      <c r="BL585" s="26">
        <f t="shared" si="420"/>
        <v>-24.221259142064689</v>
      </c>
      <c r="BM585" s="26">
        <f t="shared" si="421"/>
        <v>-86.473581083819155</v>
      </c>
      <c r="BO585" s="238" t="str">
        <f t="shared" si="428"/>
        <v>64565422.9034776i</v>
      </c>
      <c r="BP585" s="238" t="str">
        <f t="shared" si="429"/>
        <v>-0.00379863377050233-0.00467848147357203i</v>
      </c>
      <c r="BQ585" s="238">
        <f t="shared" si="430"/>
        <v>-44.398803785904512</v>
      </c>
      <c r="BR585" s="238">
        <f t="shared" si="431"/>
        <v>-129.07443461887226</v>
      </c>
    </row>
    <row r="586" spans="22:70" x14ac:dyDescent="0.3">
      <c r="V586" s="24">
        <v>6.8200000000000802</v>
      </c>
      <c r="W586" s="32">
        <f t="shared" si="389"/>
        <v>66069344.800771847</v>
      </c>
      <c r="X586" s="25">
        <f t="shared" si="422"/>
        <v>31.450501351730402</v>
      </c>
      <c r="Y586" s="26">
        <f t="shared" si="390"/>
        <v>-98.096767860150777</v>
      </c>
      <c r="Z586" s="26">
        <f t="shared" si="391"/>
        <v>-89.999286680265243</v>
      </c>
      <c r="AA586" s="26">
        <f t="shared" si="392"/>
        <v>45.472154437206243</v>
      </c>
      <c r="AB586" s="26">
        <f t="shared" si="393"/>
        <v>-89.694847477946453</v>
      </c>
      <c r="AC586" s="26">
        <f t="shared" si="394"/>
        <v>19.263810317185243</v>
      </c>
      <c r="AD586" s="26">
        <f t="shared" si="395"/>
        <v>83.75124637717991</v>
      </c>
      <c r="AE586" s="26">
        <f t="shared" si="396"/>
        <v>-1.9103017540288967</v>
      </c>
      <c r="AF586" s="26">
        <f t="shared" si="397"/>
        <v>-95.942887781031772</v>
      </c>
      <c r="AG586" s="26">
        <f t="shared" si="415"/>
        <v>64.037843837695164</v>
      </c>
      <c r="AH586" s="26">
        <f t="shared" si="398"/>
        <v>-196.71459219563638</v>
      </c>
      <c r="AI586" s="26">
        <f t="shared" si="399"/>
        <v>-89.999999991636415</v>
      </c>
      <c r="AJ586" s="26">
        <f t="shared" si="400"/>
        <v>104.31750108583486</v>
      </c>
      <c r="AK586" s="26">
        <f t="shared" si="401"/>
        <v>89.999651464051809</v>
      </c>
      <c r="AL586" s="27">
        <f t="shared" si="402"/>
        <v>-27.933617126324258</v>
      </c>
      <c r="AM586" s="26">
        <f t="shared" si="403"/>
        <v>-87.700897518180383</v>
      </c>
      <c r="AN586" s="26">
        <f t="shared" si="416"/>
        <v>-30.556603074642229</v>
      </c>
      <c r="AO586" s="26">
        <f t="shared" si="417"/>
        <v>-88.300363008012866</v>
      </c>
      <c r="AP586" s="26">
        <f t="shared" si="423"/>
        <v>-86.849467473072849</v>
      </c>
      <c r="AQ586" s="26">
        <f t="shared" si="424"/>
        <v>-176.00160905377786</v>
      </c>
      <c r="AR586" s="25">
        <f t="shared" si="418"/>
        <v>18.562359853877492</v>
      </c>
      <c r="AS586" s="25">
        <f t="shared" si="419"/>
        <v>-26.843517049310353</v>
      </c>
      <c r="AT586" s="56">
        <f t="shared" si="425"/>
        <v>-88.759769227101742</v>
      </c>
      <c r="AU586" s="57">
        <f t="shared" si="404"/>
        <v>-271.94449683480963</v>
      </c>
      <c r="AV586" s="26">
        <f t="shared" si="405"/>
        <v>1.8916385184076456E-2</v>
      </c>
      <c r="AW586" s="26">
        <f t="shared" si="406"/>
        <v>3.7800008992359713</v>
      </c>
      <c r="AX586" s="27">
        <f t="shared" si="407"/>
        <v>-1.8916385184076328E-2</v>
      </c>
      <c r="AY586" s="26">
        <f t="shared" si="408"/>
        <v>-3.7800008992359713</v>
      </c>
      <c r="AZ586" s="28">
        <f t="shared" si="409"/>
        <v>1.2836953722228372E-16</v>
      </c>
      <c r="BA586" s="29">
        <f t="shared" si="410"/>
        <v>0</v>
      </c>
      <c r="BB586" s="5">
        <f t="shared" si="426"/>
        <v>-157.86118822110001</v>
      </c>
      <c r="BC586" s="5">
        <f t="shared" si="427"/>
        <v>-488.23175975524487</v>
      </c>
      <c r="BD586" s="5">
        <f t="shared" si="411"/>
        <v>-308.23175975524487</v>
      </c>
      <c r="BE586" s="31"/>
      <c r="BF586" s="40">
        <f t="shared" si="412"/>
        <v>-158</v>
      </c>
      <c r="BG586" s="40">
        <f t="shared" si="413"/>
        <v>-488</v>
      </c>
      <c r="BH586" s="40">
        <f t="shared" si="414"/>
        <v>-308</v>
      </c>
      <c r="BL586" s="26">
        <f t="shared" si="420"/>
        <v>-24.42051957181075</v>
      </c>
      <c r="BM586" s="26">
        <f t="shared" si="421"/>
        <v>-86.553656458701653</v>
      </c>
      <c r="BO586" s="238" t="str">
        <f t="shared" si="428"/>
        <v>66069344.8007718i</v>
      </c>
      <c r="BP586" s="238" t="str">
        <f t="shared" si="429"/>
        <v>-0.00372910575702018-0.00448637271218219i</v>
      </c>
      <c r="BQ586" s="238">
        <f t="shared" si="430"/>
        <v>-44.680899422187522</v>
      </c>
      <c r="BR586" s="238">
        <f t="shared" si="431"/>
        <v>-129.73360646173359</v>
      </c>
    </row>
    <row r="587" spans="22:70" x14ac:dyDescent="0.3">
      <c r="V587" s="24">
        <v>6.83000000000008</v>
      </c>
      <c r="W587" s="32">
        <f t="shared" si="389"/>
        <v>67608297.539210707</v>
      </c>
      <c r="X587" s="25">
        <f t="shared" si="422"/>
        <v>31.450501351730402</v>
      </c>
      <c r="Y587" s="26">
        <f t="shared" si="390"/>
        <v>-98.296767860120468</v>
      </c>
      <c r="Z587" s="26">
        <f t="shared" si="391"/>
        <v>-89.999302917404748</v>
      </c>
      <c r="AA587" s="26">
        <f t="shared" si="392"/>
        <v>45.672148892823479</v>
      </c>
      <c r="AB587" s="26">
        <f t="shared" si="393"/>
        <v>-89.701793470479359</v>
      </c>
      <c r="AC587" s="26">
        <f t="shared" si="394"/>
        <v>19.461493972679136</v>
      </c>
      <c r="AD587" s="26">
        <f t="shared" si="395"/>
        <v>83.89239793940483</v>
      </c>
      <c r="AE587" s="26">
        <f t="shared" si="396"/>
        <v>-1.7126236428874577</v>
      </c>
      <c r="AF587" s="26">
        <f t="shared" si="397"/>
        <v>-95.808698448479262</v>
      </c>
      <c r="AG587" s="26">
        <f t="shared" si="415"/>
        <v>64.037843837695164</v>
      </c>
      <c r="AH587" s="26">
        <f t="shared" si="398"/>
        <v>-196.91459219563637</v>
      </c>
      <c r="AI587" s="26">
        <f t="shared" si="399"/>
        <v>-89.999999991826783</v>
      </c>
      <c r="AJ587" s="26">
        <f t="shared" si="400"/>
        <v>104.51750108582763</v>
      </c>
      <c r="AK587" s="26">
        <f t="shared" si="401"/>
        <v>89.999659397698593</v>
      </c>
      <c r="AL587" s="27">
        <f t="shared" si="402"/>
        <v>-28.133302552641037</v>
      </c>
      <c r="AM587" s="26">
        <f t="shared" si="403"/>
        <v>-87.753177221003554</v>
      </c>
      <c r="AN587" s="26">
        <f t="shared" si="416"/>
        <v>-30.756431118908463</v>
      </c>
      <c r="AO587" s="26">
        <f t="shared" si="417"/>
        <v>-88.339029545308918</v>
      </c>
      <c r="AP587" s="26">
        <f t="shared" si="423"/>
        <v>-87.248980943663085</v>
      </c>
      <c r="AQ587" s="26">
        <f t="shared" si="424"/>
        <v>-176.09254736044068</v>
      </c>
      <c r="AR587" s="25">
        <f t="shared" si="418"/>
        <v>18.562359853877492</v>
      </c>
      <c r="AS587" s="25">
        <f t="shared" si="419"/>
        <v>-26.843517049310353</v>
      </c>
      <c r="AT587" s="56">
        <f t="shared" si="425"/>
        <v>-88.96160458655055</v>
      </c>
      <c r="AU587" s="57">
        <f t="shared" si="404"/>
        <v>-271.90124580891995</v>
      </c>
      <c r="AV587" s="26">
        <f t="shared" si="405"/>
        <v>1.9805857137383448E-2</v>
      </c>
      <c r="AW587" s="26">
        <f t="shared" si="406"/>
        <v>3.8677842133646974</v>
      </c>
      <c r="AX587" s="27">
        <f t="shared" si="407"/>
        <v>-1.9805857137383254E-2</v>
      </c>
      <c r="AY587" s="26">
        <f t="shared" si="408"/>
        <v>-3.8677842133646974</v>
      </c>
      <c r="AZ587" s="28">
        <f t="shared" si="409"/>
        <v>1.9428902930940239E-16</v>
      </c>
      <c r="BA587" s="29">
        <f t="shared" si="410"/>
        <v>0</v>
      </c>
      <c r="BB587" s="5">
        <f t="shared" si="426"/>
        <v>-158.54665094953111</v>
      </c>
      <c r="BC587" s="5">
        <f t="shared" si="427"/>
        <v>-488.92822583874477</v>
      </c>
      <c r="BD587" s="5">
        <f t="shared" si="411"/>
        <v>-308.92822583874477</v>
      </c>
      <c r="BE587" s="31"/>
      <c r="BF587" s="40">
        <f t="shared" si="412"/>
        <v>-159</v>
      </c>
      <c r="BG587" s="40">
        <f t="shared" si="413"/>
        <v>-489</v>
      </c>
      <c r="BH587" s="40">
        <f t="shared" si="414"/>
        <v>-309</v>
      </c>
      <c r="BL587" s="26">
        <f t="shared" si="420"/>
        <v>-24.61981317011384</v>
      </c>
      <c r="BM587" s="26">
        <f t="shared" si="421"/>
        <v>-86.631922122468453</v>
      </c>
      <c r="BO587" s="238" t="str">
        <f t="shared" si="428"/>
        <v>67608297.5392107i</v>
      </c>
      <c r="BP587" s="238" t="str">
        <f t="shared" si="429"/>
        <v>-0.00365889273430475-0.00429993581914437i</v>
      </c>
      <c r="BQ587" s="238">
        <f t="shared" si="430"/>
        <v>-44.965233192866734</v>
      </c>
      <c r="BR587" s="238">
        <f t="shared" si="431"/>
        <v>-130.39505790735635</v>
      </c>
    </row>
    <row r="588" spans="22:70" x14ac:dyDescent="0.3">
      <c r="V588" s="24">
        <v>6.8400000000000798</v>
      </c>
      <c r="W588" s="30">
        <f t="shared" si="389"/>
        <v>69183097.091906458</v>
      </c>
      <c r="X588" s="25">
        <f t="shared" si="422"/>
        <v>31.450501351730402</v>
      </c>
      <c r="Y588" s="26">
        <f t="shared" si="390"/>
        <v>-98.496767860091552</v>
      </c>
      <c r="Z588" s="26">
        <f t="shared" si="391"/>
        <v>-89.999318784941835</v>
      </c>
      <c r="AA588" s="26">
        <f t="shared" si="392"/>
        <v>45.872143597972439</v>
      </c>
      <c r="AB588" s="26">
        <f t="shared" si="393"/>
        <v>-89.708581361388951</v>
      </c>
      <c r="AC588" s="26">
        <f t="shared" si="394"/>
        <v>19.659280726965893</v>
      </c>
      <c r="AD588" s="26">
        <f t="shared" si="395"/>
        <v>84.030408445774285</v>
      </c>
      <c r="AE588" s="26">
        <f t="shared" si="396"/>
        <v>-1.5148421834228252</v>
      </c>
      <c r="AF588" s="26">
        <f t="shared" si="397"/>
        <v>-95.677491700556502</v>
      </c>
      <c r="AG588" s="26">
        <f t="shared" si="415"/>
        <v>64.037843837695164</v>
      </c>
      <c r="AH588" s="26">
        <f t="shared" si="398"/>
        <v>-197.11459219563636</v>
      </c>
      <c r="AI588" s="26">
        <f t="shared" si="399"/>
        <v>-89.999999992012832</v>
      </c>
      <c r="AJ588" s="26">
        <f t="shared" si="400"/>
        <v>104.71750108582071</v>
      </c>
      <c r="AK588" s="26">
        <f t="shared" si="401"/>
        <v>89.99966715075351</v>
      </c>
      <c r="AL588" s="27">
        <f t="shared" si="402"/>
        <v>-28.333002115833914</v>
      </c>
      <c r="AM588" s="26">
        <f t="shared" si="403"/>
        <v>-87.804270509752712</v>
      </c>
      <c r="AN588" s="26">
        <f t="shared" si="416"/>
        <v>-30.956266896101635</v>
      </c>
      <c r="AO588" s="26">
        <f t="shared" si="417"/>
        <v>-88.376817387142992</v>
      </c>
      <c r="AP588" s="26">
        <f t="shared" si="423"/>
        <v>-87.648516284056029</v>
      </c>
      <c r="AQ588" s="26">
        <f t="shared" si="424"/>
        <v>-176.18142073815503</v>
      </c>
      <c r="AR588" s="25">
        <f t="shared" si="418"/>
        <v>18.562359853877492</v>
      </c>
      <c r="AS588" s="25">
        <f t="shared" si="419"/>
        <v>-26.843517049310353</v>
      </c>
      <c r="AT588" s="56">
        <f t="shared" si="425"/>
        <v>-89.163358467478858</v>
      </c>
      <c r="AU588" s="57">
        <f t="shared" si="404"/>
        <v>-271.85891243871151</v>
      </c>
      <c r="AV588" s="26">
        <f t="shared" si="405"/>
        <v>2.0737053401693097E-2</v>
      </c>
      <c r="AW588" s="26">
        <f t="shared" si="406"/>
        <v>3.9575934381125766</v>
      </c>
      <c r="AX588" s="27">
        <f t="shared" si="407"/>
        <v>-2.0737053401693281E-2</v>
      </c>
      <c r="AY588" s="26">
        <f t="shared" si="408"/>
        <v>-3.9575934381125766</v>
      </c>
      <c r="AZ588" s="28">
        <f t="shared" si="409"/>
        <v>-1.8388068845354155E-16</v>
      </c>
      <c r="BA588" s="29">
        <f t="shared" si="410"/>
        <v>0</v>
      </c>
      <c r="BB588" s="5">
        <f t="shared" si="426"/>
        <v>-159.23431818135379</v>
      </c>
      <c r="BC588" s="5">
        <f t="shared" si="427"/>
        <v>-489.6257966833756</v>
      </c>
      <c r="BD588" s="5">
        <f t="shared" si="411"/>
        <v>-309.6257966833756</v>
      </c>
      <c r="BE588" s="41"/>
      <c r="BF588" s="40">
        <f t="shared" si="412"/>
        <v>-159</v>
      </c>
      <c r="BG588" s="40">
        <f t="shared" si="413"/>
        <v>-490</v>
      </c>
      <c r="BH588" s="40">
        <f t="shared" si="414"/>
        <v>-310</v>
      </c>
      <c r="BL588" s="26">
        <f t="shared" si="420"/>
        <v>-24.819138454454475</v>
      </c>
      <c r="BM588" s="26">
        <f t="shared" si="421"/>
        <v>-86.708418403638987</v>
      </c>
      <c r="BO588" s="238" t="str">
        <f t="shared" si="428"/>
        <v>69183097.0919065i</v>
      </c>
      <c r="BP588" s="238" t="str">
        <f t="shared" si="429"/>
        <v>-0.00358807184212928-0.00411910788336138i</v>
      </c>
      <c r="BQ588" s="238">
        <f t="shared" si="430"/>
        <v>-45.251821259420453</v>
      </c>
      <c r="BR588" s="238">
        <f t="shared" si="431"/>
        <v>-131.05846584102511</v>
      </c>
    </row>
    <row r="589" spans="22:70" x14ac:dyDescent="0.3">
      <c r="V589" s="24">
        <v>6.8500000000000796</v>
      </c>
      <c r="W589" s="32">
        <f t="shared" si="389"/>
        <v>70794578.438426882</v>
      </c>
      <c r="X589" s="25">
        <f t="shared" si="422"/>
        <v>31.450501351730402</v>
      </c>
      <c r="Y589" s="26">
        <f t="shared" si="390"/>
        <v>-98.696767860063915</v>
      </c>
      <c r="Z589" s="26">
        <f t="shared" si="391"/>
        <v>-89.999334291289685</v>
      </c>
      <c r="AA589" s="26">
        <f t="shared" si="392"/>
        <v>46.072138541422916</v>
      </c>
      <c r="AB589" s="26">
        <f t="shared" si="393"/>
        <v>-89.715214748942216</v>
      </c>
      <c r="AC589" s="26">
        <f t="shared" si="394"/>
        <v>19.857166040290807</v>
      </c>
      <c r="AD589" s="26">
        <f t="shared" si="395"/>
        <v>84.165344661876318</v>
      </c>
      <c r="AE589" s="26">
        <f t="shared" si="396"/>
        <v>-1.3169619266197969</v>
      </c>
      <c r="AF589" s="26">
        <f t="shared" si="397"/>
        <v>-95.549204378355583</v>
      </c>
      <c r="AG589" s="26">
        <f t="shared" si="415"/>
        <v>64.037843837695164</v>
      </c>
      <c r="AH589" s="26">
        <f t="shared" si="398"/>
        <v>-197.31459219563635</v>
      </c>
      <c r="AI589" s="26">
        <f t="shared" si="399"/>
        <v>-89.999999992194645</v>
      </c>
      <c r="AJ589" s="26">
        <f t="shared" si="400"/>
        <v>104.91750108581412</v>
      </c>
      <c r="AK589" s="26">
        <f t="shared" si="401"/>
        <v>89.999674727327374</v>
      </c>
      <c r="AL589" s="27">
        <f t="shared" si="402"/>
        <v>-28.532715181507655</v>
      </c>
      <c r="AM589" s="26">
        <f t="shared" si="403"/>
        <v>-87.85420414954082</v>
      </c>
      <c r="AN589" s="26">
        <f t="shared" si="416"/>
        <v>-31.156110058741522</v>
      </c>
      <c r="AO589" s="26">
        <f t="shared" si="417"/>
        <v>-88.413746437561215</v>
      </c>
      <c r="AP589" s="26">
        <f t="shared" si="423"/>
        <v>-88.048072512376237</v>
      </c>
      <c r="AQ589" s="26">
        <f t="shared" si="424"/>
        <v>-176.26827585196929</v>
      </c>
      <c r="AR589" s="25">
        <f t="shared" si="418"/>
        <v>18.562359853877492</v>
      </c>
      <c r="AS589" s="25">
        <f t="shared" si="419"/>
        <v>-26.843517049310353</v>
      </c>
      <c r="AT589" s="56">
        <f t="shared" si="425"/>
        <v>-89.365034438996034</v>
      </c>
      <c r="AU589" s="57">
        <f t="shared" si="404"/>
        <v>-271.81748023032486</v>
      </c>
      <c r="AV589" s="26">
        <f t="shared" si="405"/>
        <v>2.1711921641459277E-2</v>
      </c>
      <c r="AW589" s="26">
        <f t="shared" si="406"/>
        <v>4.0494744252714323</v>
      </c>
      <c r="AX589" s="27">
        <f t="shared" si="407"/>
        <v>-2.1711921641458975E-2</v>
      </c>
      <c r="AY589" s="26">
        <f t="shared" si="408"/>
        <v>-4.0494744252714323</v>
      </c>
      <c r="AZ589" s="28">
        <f t="shared" si="409"/>
        <v>3.0184188481996443E-16</v>
      </c>
      <c r="BA589" s="29">
        <f t="shared" si="410"/>
        <v>0</v>
      </c>
      <c r="BB589" s="5">
        <f t="shared" si="426"/>
        <v>-159.92420599429562</v>
      </c>
      <c r="BC589" s="5">
        <f t="shared" si="427"/>
        <v>-490.32416639238397</v>
      </c>
      <c r="BD589" s="5">
        <f t="shared" si="411"/>
        <v>-310.32416639238397</v>
      </c>
      <c r="BE589" s="31"/>
      <c r="BF589" s="40">
        <f t="shared" si="412"/>
        <v>-160</v>
      </c>
      <c r="BG589" s="40">
        <f t="shared" si="413"/>
        <v>-490</v>
      </c>
      <c r="BH589" s="40">
        <f t="shared" si="414"/>
        <v>-310</v>
      </c>
      <c r="BL589" s="26">
        <f t="shared" si="420"/>
        <v>-25.018494008134763</v>
      </c>
      <c r="BM589" s="26">
        <f t="shared" si="421"/>
        <v>-86.783184770085427</v>
      </c>
      <c r="BO589" s="238" t="str">
        <f t="shared" si="428"/>
        <v>70794578.4384269i</v>
      </c>
      <c r="BP589" s="238" t="str">
        <f t="shared" si="429"/>
        <v>-0.00351672197482334-0.00394382411225685i</v>
      </c>
      <c r="BQ589" s="238">
        <f t="shared" si="430"/>
        <v>-45.540677547164833</v>
      </c>
      <c r="BR589" s="238">
        <f t="shared" si="431"/>
        <v>-131.72350139197368</v>
      </c>
    </row>
    <row r="590" spans="22:70" x14ac:dyDescent="0.3">
      <c r="V590" s="24">
        <v>6.8600000000000803</v>
      </c>
      <c r="W590" s="32">
        <f t="shared" si="389"/>
        <v>72443596.007512525</v>
      </c>
      <c r="X590" s="25">
        <f t="shared" si="422"/>
        <v>31.450501351730402</v>
      </c>
      <c r="Y590" s="26">
        <f t="shared" si="390"/>
        <v>-98.896767860037542</v>
      </c>
      <c r="Z590" s="26">
        <f t="shared" si="391"/>
        <v>-89.999349444669974</v>
      </c>
      <c r="AA590" s="26">
        <f t="shared" si="392"/>
        <v>46.272133712450135</v>
      </c>
      <c r="AB590" s="26">
        <f t="shared" si="393"/>
        <v>-89.721697149537349</v>
      </c>
      <c r="AC590" s="26">
        <f t="shared" si="394"/>
        <v>20.055145568519976</v>
      </c>
      <c r="AD590" s="26">
        <f t="shared" si="395"/>
        <v>84.297272142115204</v>
      </c>
      <c r="AE590" s="26">
        <f t="shared" si="396"/>
        <v>-1.1189872273370227</v>
      </c>
      <c r="AF590" s="26">
        <f t="shared" si="397"/>
        <v>-95.423774452092132</v>
      </c>
      <c r="AG590" s="26">
        <f t="shared" si="415"/>
        <v>64.037843837695164</v>
      </c>
      <c r="AH590" s="26">
        <f t="shared" si="398"/>
        <v>-197.5145921956364</v>
      </c>
      <c r="AI590" s="26">
        <f t="shared" si="399"/>
        <v>-89.999999992372324</v>
      </c>
      <c r="AJ590" s="26">
        <f t="shared" si="400"/>
        <v>105.11750108580783</v>
      </c>
      <c r="AK590" s="26">
        <f t="shared" si="401"/>
        <v>89.999682131437339</v>
      </c>
      <c r="AL590" s="27">
        <f t="shared" si="402"/>
        <v>-28.732441143655443</v>
      </c>
      <c r="AM590" s="26">
        <f t="shared" si="403"/>
        <v>-87.903004312265296</v>
      </c>
      <c r="AN590" s="26">
        <f t="shared" si="416"/>
        <v>-31.355960274937988</v>
      </c>
      <c r="AO590" s="26">
        <f t="shared" si="417"/>
        <v>-88.449836154035154</v>
      </c>
      <c r="AP590" s="26">
        <f t="shared" si="423"/>
        <v>-88.447648690726837</v>
      </c>
      <c r="AQ590" s="26">
        <f t="shared" si="424"/>
        <v>-176.35315832723543</v>
      </c>
      <c r="AR590" s="25">
        <f t="shared" si="418"/>
        <v>18.562359853877492</v>
      </c>
      <c r="AS590" s="25">
        <f t="shared" si="419"/>
        <v>-26.843517049310353</v>
      </c>
      <c r="AT590" s="56">
        <f t="shared" si="425"/>
        <v>-89.566635918063866</v>
      </c>
      <c r="AU590" s="57">
        <f t="shared" si="404"/>
        <v>-271.77693277932758</v>
      </c>
      <c r="AV590" s="26">
        <f t="shared" si="405"/>
        <v>2.2732499517100581E-2</v>
      </c>
      <c r="AW590" s="26">
        <f t="shared" si="406"/>
        <v>4.1434740000346295</v>
      </c>
      <c r="AX590" s="27">
        <f t="shared" si="407"/>
        <v>-2.2732499517100171E-2</v>
      </c>
      <c r="AY590" s="26">
        <f t="shared" si="408"/>
        <v>-4.1434740000346295</v>
      </c>
      <c r="AZ590" s="28">
        <f t="shared" si="409"/>
        <v>4.0939474033052647E-16</v>
      </c>
      <c r="BA590" s="29">
        <f t="shared" si="410"/>
        <v>0</v>
      </c>
      <c r="BB590" s="5">
        <f t="shared" si="426"/>
        <v>-160.61632808316966</v>
      </c>
      <c r="BC590" s="5">
        <f t="shared" si="427"/>
        <v>-491.0230233870563</v>
      </c>
      <c r="BD590" s="5">
        <f t="shared" si="411"/>
        <v>-311.0230233870563</v>
      </c>
      <c r="BE590" s="31"/>
      <c r="BF590" s="40">
        <f t="shared" si="412"/>
        <v>-161</v>
      </c>
      <c r="BG590" s="40">
        <f t="shared" si="413"/>
        <v>-491</v>
      </c>
      <c r="BH590" s="40">
        <f t="shared" si="414"/>
        <v>-311</v>
      </c>
      <c r="BL590" s="26">
        <f t="shared" si="420"/>
        <v>-25.217878477394756</v>
      </c>
      <c r="BM590" s="26">
        <f t="shared" si="421"/>
        <v>-86.856259844842612</v>
      </c>
      <c r="BO590" s="238" t="str">
        <f t="shared" si="428"/>
        <v>72443596.0075125i</v>
      </c>
      <c r="BP590" s="238" t="str">
        <f t="shared" si="429"/>
        <v>-0.00344492350683037-0.00377401762356598i</v>
      </c>
      <c r="BQ590" s="238">
        <f t="shared" si="430"/>
        <v>-45.831813687711062</v>
      </c>
      <c r="BR590" s="238">
        <f t="shared" si="431"/>
        <v>-132.38983076288611</v>
      </c>
    </row>
    <row r="591" spans="22:70" x14ac:dyDescent="0.3">
      <c r="V591" s="24">
        <v>6.87000000000008</v>
      </c>
      <c r="W591" s="30">
        <f t="shared" si="389"/>
        <v>74131024.130105585</v>
      </c>
      <c r="X591" s="25">
        <f t="shared" si="422"/>
        <v>31.450501351730402</v>
      </c>
      <c r="Y591" s="26">
        <f t="shared" si="390"/>
        <v>-99.096767860012349</v>
      </c>
      <c r="Z591" s="26">
        <f t="shared" si="391"/>
        <v>-89.999364253117193</v>
      </c>
      <c r="AA591" s="26">
        <f t="shared" si="392"/>
        <v>46.472129100811905</v>
      </c>
      <c r="AB591" s="26">
        <f t="shared" si="393"/>
        <v>-89.728031999564735</v>
      </c>
      <c r="AC591" s="26">
        <f t="shared" si="394"/>
        <v>20.253215155084085</v>
      </c>
      <c r="AD591" s="26">
        <f t="shared" si="395"/>
        <v>84.426255237471125</v>
      </c>
      <c r="AE591" s="26">
        <f t="shared" si="396"/>
        <v>-0.92092225238594949</v>
      </c>
      <c r="AF591" s="26">
        <f t="shared" si="397"/>
        <v>-95.301141015210803</v>
      </c>
      <c r="AG591" s="26">
        <f t="shared" si="415"/>
        <v>64.037843837695164</v>
      </c>
      <c r="AH591" s="26">
        <f t="shared" si="398"/>
        <v>-197.71459219563638</v>
      </c>
      <c r="AI591" s="26">
        <f t="shared" si="399"/>
        <v>-89.999999992545938</v>
      </c>
      <c r="AJ591" s="26">
        <f t="shared" si="400"/>
        <v>105.31750108580182</v>
      </c>
      <c r="AK591" s="26">
        <f t="shared" si="401"/>
        <v>89.999689367009211</v>
      </c>
      <c r="AL591" s="27">
        <f t="shared" si="402"/>
        <v>-28.932179423395496</v>
      </c>
      <c r="AM591" s="26">
        <f t="shared" si="403"/>
        <v>-87.950696589046743</v>
      </c>
      <c r="AN591" s="26">
        <f t="shared" si="416"/>
        <v>-31.555817227693556</v>
      </c>
      <c r="AO591" s="26">
        <f t="shared" si="417"/>
        <v>-88.485105557194572</v>
      </c>
      <c r="AP591" s="26">
        <f t="shared" si="423"/>
        <v>-88.847243923228447</v>
      </c>
      <c r="AQ591" s="26">
        <f t="shared" si="424"/>
        <v>-176.43611277177803</v>
      </c>
      <c r="AR591" s="25">
        <f t="shared" si="418"/>
        <v>18.562359853877492</v>
      </c>
      <c r="AS591" s="25">
        <f t="shared" si="419"/>
        <v>-26.843517049310353</v>
      </c>
      <c r="AT591" s="56">
        <f t="shared" si="425"/>
        <v>-89.768166175614397</v>
      </c>
      <c r="AU591" s="57">
        <f t="shared" si="404"/>
        <v>-271.73725378698884</v>
      </c>
      <c r="AV591" s="26">
        <f t="shared" si="405"/>
        <v>2.3800918755227329E-2</v>
      </c>
      <c r="AW591" s="26">
        <f t="shared" si="406"/>
        <v>4.2396399770299915</v>
      </c>
      <c r="AX591" s="27">
        <f t="shared" si="407"/>
        <v>-2.3800918755227198E-2</v>
      </c>
      <c r="AY591" s="26">
        <f t="shared" si="408"/>
        <v>-4.2396399770299915</v>
      </c>
      <c r="AZ591" s="28">
        <f t="shared" si="409"/>
        <v>1.3183898417423734E-16</v>
      </c>
      <c r="BA591" s="29">
        <f t="shared" si="410"/>
        <v>0</v>
      </c>
      <c r="BB591" s="5">
        <f t="shared" si="426"/>
        <v>-161.31069571473779</v>
      </c>
      <c r="BC591" s="5">
        <f t="shared" si="427"/>
        <v>-491.72205129836073</v>
      </c>
      <c r="BD591" s="5">
        <f t="shared" si="411"/>
        <v>-311.72205129836073</v>
      </c>
      <c r="BE591" s="41"/>
      <c r="BF591" s="40">
        <f t="shared" si="412"/>
        <v>-161</v>
      </c>
      <c r="BG591" s="40">
        <f t="shared" si="413"/>
        <v>-492</v>
      </c>
      <c r="BH591" s="40">
        <f t="shared" si="414"/>
        <v>-312</v>
      </c>
      <c r="BL591" s="26">
        <f t="shared" si="420"/>
        <v>-25.417290568651779</v>
      </c>
      <c r="BM591" s="26">
        <f t="shared" si="421"/>
        <v>-86.927681421805119</v>
      </c>
      <c r="BO591" s="238" t="str">
        <f t="shared" si="428"/>
        <v>74131024.1301056i</v>
      </c>
      <c r="BP591" s="238" t="str">
        <f t="shared" si="429"/>
        <v>-0.00337275800275711-0.00360961926273944i</v>
      </c>
      <c r="BQ591" s="238">
        <f t="shared" si="430"/>
        <v>-46.125238970471599</v>
      </c>
      <c r="BR591" s="238">
        <f t="shared" si="431"/>
        <v>-133.05711608956673</v>
      </c>
    </row>
    <row r="592" spans="22:70" x14ac:dyDescent="0.3">
      <c r="V592" s="24">
        <v>6.8800000000000798</v>
      </c>
      <c r="W592" s="32">
        <f t="shared" si="389"/>
        <v>75857757.502932385</v>
      </c>
      <c r="X592" s="25">
        <f t="shared" si="422"/>
        <v>31.450501351730402</v>
      </c>
      <c r="Y592" s="26">
        <f t="shared" si="390"/>
        <v>-99.29676785998825</v>
      </c>
      <c r="Z592" s="26">
        <f t="shared" si="391"/>
        <v>-89.999378724483023</v>
      </c>
      <c r="AA592" s="26">
        <f t="shared" si="392"/>
        <v>46.672124696726996</v>
      </c>
      <c r="AB592" s="26">
        <f t="shared" si="393"/>
        <v>-89.734222657225814</v>
      </c>
      <c r="AC592" s="26">
        <f t="shared" si="394"/>
        <v>20.451370823221247</v>
      </c>
      <c r="AD592" s="26">
        <f t="shared" si="395"/>
        <v>84.552357104322368</v>
      </c>
      <c r="AE592" s="26">
        <f t="shared" si="396"/>
        <v>-0.72277098830961251</v>
      </c>
      <c r="AF592" s="26">
        <f t="shared" si="397"/>
        <v>-95.181244277386469</v>
      </c>
      <c r="AG592" s="26">
        <f t="shared" si="415"/>
        <v>64.037843837695164</v>
      </c>
      <c r="AH592" s="26">
        <f t="shared" si="398"/>
        <v>-197.91459219563635</v>
      </c>
      <c r="AI592" s="26">
        <f t="shared" si="399"/>
        <v>-89.999999992715615</v>
      </c>
      <c r="AJ592" s="26">
        <f t="shared" si="400"/>
        <v>105.51750108579606</v>
      </c>
      <c r="AK592" s="26">
        <f t="shared" si="401"/>
        <v>89.999696437879336</v>
      </c>
      <c r="AL592" s="27">
        <f t="shared" si="402"/>
        <v>-29.131929467763442</v>
      </c>
      <c r="AM592" s="26">
        <f t="shared" si="403"/>
        <v>-87.997306002454778</v>
      </c>
      <c r="AN592" s="26">
        <f t="shared" si="416"/>
        <v>-31.755680614237164</v>
      </c>
      <c r="AO592" s="26">
        <f t="shared" si="417"/>
        <v>-88.519573240367563</v>
      </c>
      <c r="AP592" s="26">
        <f t="shared" si="423"/>
        <v>-89.246857354145732</v>
      </c>
      <c r="AQ592" s="26">
        <f t="shared" si="424"/>
        <v>-176.51718279765862</v>
      </c>
      <c r="AR592" s="25">
        <f t="shared" si="418"/>
        <v>18.562359853877492</v>
      </c>
      <c r="AS592" s="25">
        <f t="shared" si="419"/>
        <v>-26.843517049310353</v>
      </c>
      <c r="AT592" s="56">
        <f t="shared" si="425"/>
        <v>-89.969628342455337</v>
      </c>
      <c r="AU592" s="57">
        <f t="shared" si="404"/>
        <v>-271.69842707504506</v>
      </c>
      <c r="AV592" s="26">
        <f t="shared" si="405"/>
        <v>2.4919409394473669E-2</v>
      </c>
      <c r="AW592" s="26">
        <f t="shared" si="406"/>
        <v>4.3380211762666185</v>
      </c>
      <c r="AX592" s="27">
        <f t="shared" si="407"/>
        <v>-2.4919409394473357E-2</v>
      </c>
      <c r="AY592" s="26">
        <f t="shared" si="408"/>
        <v>-4.3380211762666185</v>
      </c>
      <c r="AZ592" s="28">
        <f t="shared" si="409"/>
        <v>3.1225022567582528E-16</v>
      </c>
      <c r="BA592" s="29">
        <f t="shared" si="410"/>
        <v>0</v>
      </c>
      <c r="BB592" s="5">
        <f t="shared" si="426"/>
        <v>-162.00731769195446</v>
      </c>
      <c r="BC592" s="5">
        <f t="shared" si="427"/>
        <v>-492.42092988196646</v>
      </c>
      <c r="BD592" s="5">
        <f t="shared" si="411"/>
        <v>-312.42092988196646</v>
      </c>
      <c r="BE592" s="31"/>
      <c r="BF592" s="40">
        <f t="shared" si="412"/>
        <v>-162</v>
      </c>
      <c r="BG592" s="40">
        <f t="shared" si="413"/>
        <v>-492</v>
      </c>
      <c r="BH592" s="40">
        <f t="shared" si="414"/>
        <v>-312</v>
      </c>
      <c r="BL592" s="26">
        <f t="shared" si="420"/>
        <v>-25.616729045857731</v>
      </c>
      <c r="BM592" s="26">
        <f t="shared" si="421"/>
        <v>-86.997486481298694</v>
      </c>
      <c r="BO592" s="238" t="str">
        <f t="shared" si="428"/>
        <v>75857757.5029324i</v>
      </c>
      <c r="BP592" s="238" t="str">
        <f t="shared" si="429"/>
        <v>-0.00330030791442776-0.0034505574475257i</v>
      </c>
      <c r="BQ592" s="238">
        <f t="shared" si="430"/>
        <v>-46.42096030364138</v>
      </c>
      <c r="BR592" s="238">
        <f t="shared" si="431"/>
        <v>-133.72501632562276</v>
      </c>
    </row>
    <row r="593" spans="22:70" x14ac:dyDescent="0.3">
      <c r="V593" s="24">
        <v>6.8900000000000796</v>
      </c>
      <c r="W593" s="32">
        <f t="shared" si="389"/>
        <v>77624711.662883505</v>
      </c>
      <c r="X593" s="25">
        <f t="shared" si="422"/>
        <v>31.450501351730402</v>
      </c>
      <c r="Y593" s="26">
        <f t="shared" si="390"/>
        <v>-99.496767859965288</v>
      </c>
      <c r="Z593" s="26">
        <f t="shared" si="391"/>
        <v>-89.999392866440346</v>
      </c>
      <c r="AA593" s="26">
        <f t="shared" si="392"/>
        <v>46.872120490854414</v>
      </c>
      <c r="AB593" s="26">
        <f t="shared" si="393"/>
        <v>-89.740272404310772</v>
      </c>
      <c r="AC593" s="26">
        <f t="shared" si="394"/>
        <v>20.649608768510625</v>
      </c>
      <c r="AD593" s="26">
        <f t="shared" si="395"/>
        <v>84.675639714231096</v>
      </c>
      <c r="AE593" s="26">
        <f t="shared" si="396"/>
        <v>-0.52453724886984077</v>
      </c>
      <c r="AF593" s="26">
        <f t="shared" si="397"/>
        <v>-95.064025556520022</v>
      </c>
      <c r="AG593" s="26">
        <f t="shared" si="415"/>
        <v>64.037843837695164</v>
      </c>
      <c r="AH593" s="26">
        <f t="shared" si="398"/>
        <v>-198.11459219563636</v>
      </c>
      <c r="AI593" s="26">
        <f t="shared" si="399"/>
        <v>-89.999999992881442</v>
      </c>
      <c r="AJ593" s="26">
        <f t="shared" si="400"/>
        <v>105.71750108579056</v>
      </c>
      <c r="AK593" s="26">
        <f t="shared" si="401"/>
        <v>89.999703347796824</v>
      </c>
      <c r="AL593" s="27">
        <f t="shared" si="402"/>
        <v>-29.331690748557854</v>
      </c>
      <c r="AM593" s="26">
        <f t="shared" si="403"/>
        <v>-88.04285701852163</v>
      </c>
      <c r="AN593" s="26">
        <f t="shared" si="416"/>
        <v>-31.955550145387459</v>
      </c>
      <c r="AO593" s="26">
        <f t="shared" si="417"/>
        <v>-88.553257378930226</v>
      </c>
      <c r="AP593" s="26">
        <f t="shared" si="423"/>
        <v>-89.646488166095949</v>
      </c>
      <c r="AQ593" s="26">
        <f t="shared" si="424"/>
        <v>-176.59641104253649</v>
      </c>
      <c r="AR593" s="25">
        <f t="shared" si="418"/>
        <v>18.562359853877492</v>
      </c>
      <c r="AS593" s="25">
        <f t="shared" si="419"/>
        <v>-26.843517049310353</v>
      </c>
      <c r="AT593" s="56">
        <f t="shared" si="425"/>
        <v>-90.171025414965783</v>
      </c>
      <c r="AU593" s="57">
        <f t="shared" si="404"/>
        <v>-271.66043659905654</v>
      </c>
      <c r="AV593" s="26">
        <f t="shared" si="405"/>
        <v>2.6090304213686483E-2</v>
      </c>
      <c r="AW593" s="26">
        <f t="shared" si="406"/>
        <v>4.438667438962443</v>
      </c>
      <c r="AX593" s="27">
        <f t="shared" si="407"/>
        <v>-2.609030421368648E-2</v>
      </c>
      <c r="AY593" s="26">
        <f t="shared" si="408"/>
        <v>-4.438667438962443</v>
      </c>
      <c r="AZ593" s="28">
        <f t="shared" si="409"/>
        <v>0</v>
      </c>
      <c r="BA593" s="29">
        <f t="shared" si="410"/>
        <v>0</v>
      </c>
      <c r="BB593" s="5">
        <f t="shared" si="426"/>
        <v>-162.70620032793317</v>
      </c>
      <c r="BC593" s="5">
        <f t="shared" si="427"/>
        <v>-493.11933595126862</v>
      </c>
      <c r="BD593" s="5">
        <f t="shared" si="411"/>
        <v>-313.11933595126862</v>
      </c>
      <c r="BE593" s="31"/>
      <c r="BF593" s="40">
        <f t="shared" si="412"/>
        <v>-163</v>
      </c>
      <c r="BG593" s="40">
        <f t="shared" si="413"/>
        <v>-493</v>
      </c>
      <c r="BH593" s="40">
        <f t="shared" si="414"/>
        <v>-313</v>
      </c>
      <c r="BL593" s="26">
        <f t="shared" si="420"/>
        <v>-25.816192727969664</v>
      </c>
      <c r="BM593" s="26">
        <f t="shared" si="421"/>
        <v>-87.065711205513594</v>
      </c>
      <c r="BO593" s="238" t="str">
        <f t="shared" si="428"/>
        <v>77624711.6628835i</v>
      </c>
      <c r="BP593" s="238" t="str">
        <f t="shared" si="429"/>
        <v>-0.00322765626764296-0.00329675804100824i</v>
      </c>
      <c r="BQ593" s="238">
        <f t="shared" si="430"/>
        <v>-46.718982184997714</v>
      </c>
      <c r="BR593" s="238">
        <f t="shared" si="431"/>
        <v>-134.39318814669849</v>
      </c>
    </row>
    <row r="594" spans="22:70" x14ac:dyDescent="0.3">
      <c r="V594" s="24">
        <v>6.9000000000000803</v>
      </c>
      <c r="W594" s="30">
        <f t="shared" si="389"/>
        <v>79432823.472442955</v>
      </c>
      <c r="X594" s="25">
        <f t="shared" si="422"/>
        <v>31.450501351730402</v>
      </c>
      <c r="Y594" s="26">
        <f t="shared" si="390"/>
        <v>-99.69676785994335</v>
      </c>
      <c r="Z594" s="26">
        <f t="shared" si="391"/>
        <v>-89.999406686487404</v>
      </c>
      <c r="AA594" s="26">
        <f t="shared" si="392"/>
        <v>47.072116474273493</v>
      </c>
      <c r="AB594" s="26">
        <f t="shared" si="393"/>
        <v>-89.746184447935661</v>
      </c>
      <c r="AC594" s="26">
        <f t="shared" si="394"/>
        <v>20.847925351688609</v>
      </c>
      <c r="AD594" s="26">
        <f t="shared" si="395"/>
        <v>84.796163864601354</v>
      </c>
      <c r="AE594" s="26">
        <f t="shared" si="396"/>
        <v>-0.32622468225085299</v>
      </c>
      <c r="AF594" s="26">
        <f t="shared" si="397"/>
        <v>-94.949427269821726</v>
      </c>
      <c r="AG594" s="26">
        <f t="shared" si="415"/>
        <v>64.037843837695164</v>
      </c>
      <c r="AH594" s="26">
        <f t="shared" si="398"/>
        <v>-198.31459219563638</v>
      </c>
      <c r="AI594" s="26">
        <f t="shared" si="399"/>
        <v>-89.99999999304346</v>
      </c>
      <c r="AJ594" s="26">
        <f t="shared" si="400"/>
        <v>105.91750108578535</v>
      </c>
      <c r="AK594" s="26">
        <f t="shared" si="401"/>
        <v>89.999710100425361</v>
      </c>
      <c r="AL594" s="27">
        <f t="shared" si="402"/>
        <v>-29.531462761236611</v>
      </c>
      <c r="AM594" s="26">
        <f t="shared" si="403"/>
        <v>-88.087373558543476</v>
      </c>
      <c r="AN594" s="26">
        <f t="shared" si="416"/>
        <v>-32.155425544944336</v>
      </c>
      <c r="AO594" s="26">
        <f t="shared" si="417"/>
        <v>-88.586175739468572</v>
      </c>
      <c r="AP594" s="26">
        <f t="shared" si="423"/>
        <v>-90.046135578336816</v>
      </c>
      <c r="AQ594" s="26">
        <f t="shared" si="424"/>
        <v>-176.67383919063013</v>
      </c>
      <c r="AR594" s="25">
        <f t="shared" si="418"/>
        <v>18.562359853877492</v>
      </c>
      <c r="AS594" s="25">
        <f t="shared" si="419"/>
        <v>-26.843517049310353</v>
      </c>
      <c r="AT594" s="56">
        <f t="shared" si="425"/>
        <v>-90.372360260587669</v>
      </c>
      <c r="AU594" s="57">
        <f t="shared" si="404"/>
        <v>-271.62326646045187</v>
      </c>
      <c r="AV594" s="26">
        <f t="shared" si="405"/>
        <v>2.7316043349398238E-2</v>
      </c>
      <c r="AW594" s="26">
        <f t="shared" si="406"/>
        <v>4.5416296432167309</v>
      </c>
      <c r="AX594" s="27">
        <f t="shared" si="407"/>
        <v>-2.7316043349398279E-2</v>
      </c>
      <c r="AY594" s="26">
        <f t="shared" si="408"/>
        <v>-4.5416296432167309</v>
      </c>
      <c r="AZ594" s="28">
        <f t="shared" si="409"/>
        <v>-4.163336342344337E-17</v>
      </c>
      <c r="BA594" s="29">
        <f t="shared" si="410"/>
        <v>0</v>
      </c>
      <c r="BB594" s="5">
        <f t="shared" si="426"/>
        <v>-163.40734742989505</v>
      </c>
      <c r="BC594" s="5">
        <f t="shared" si="427"/>
        <v>-493.81694432282507</v>
      </c>
      <c r="BD594" s="5">
        <f t="shared" si="411"/>
        <v>-313.81694432282507</v>
      </c>
      <c r="BE594" s="41"/>
      <c r="BF594" s="40">
        <f t="shared" si="412"/>
        <v>-163</v>
      </c>
      <c r="BG594" s="40">
        <f t="shared" si="413"/>
        <v>-494</v>
      </c>
      <c r="BH594" s="40">
        <f t="shared" si="414"/>
        <v>-314</v>
      </c>
      <c r="BL594" s="26">
        <f t="shared" si="420"/>
        <v>-26.015680486528815</v>
      </c>
      <c r="BM594" s="26">
        <f t="shared" si="421"/>
        <v>-87.132390993788803</v>
      </c>
      <c r="BO594" s="238" t="str">
        <f t="shared" si="428"/>
        <v>79432823.472443i</v>
      </c>
      <c r="BP594" s="238" t="str">
        <f t="shared" si="429"/>
        <v>-0.00315488634149235-0.00314814425405758i</v>
      </c>
      <c r="BQ594" s="238">
        <f t="shared" si="430"/>
        <v>-47.019306682778563</v>
      </c>
      <c r="BR594" s="238">
        <f t="shared" si="431"/>
        <v>-135.06128686858435</v>
      </c>
    </row>
    <row r="595" spans="22:70" x14ac:dyDescent="0.3">
      <c r="V595" s="24">
        <v>6.9100000000000801</v>
      </c>
      <c r="W595" s="32">
        <f t="shared" si="389"/>
        <v>81283051.616425052</v>
      </c>
      <c r="X595" s="25">
        <f t="shared" si="422"/>
        <v>31.450501351730402</v>
      </c>
      <c r="Y595" s="26">
        <f t="shared" si="390"/>
        <v>-99.896767859922377</v>
      </c>
      <c r="Z595" s="26">
        <f t="shared" si="391"/>
        <v>-89.999420191951799</v>
      </c>
      <c r="AA595" s="26">
        <f t="shared" si="392"/>
        <v>47.272112638464996</v>
      </c>
      <c r="AB595" s="26">
        <f t="shared" si="393"/>
        <v>-89.751961922240412</v>
      </c>
      <c r="AC595" s="26">
        <f t="shared" si="394"/>
        <v>21.046317091739454</v>
      </c>
      <c r="AD595" s="26">
        <f t="shared" si="395"/>
        <v>84.913989190123459</v>
      </c>
      <c r="AE595" s="26">
        <f t="shared" si="396"/>
        <v>-0.12783677798751825</v>
      </c>
      <c r="AF595" s="26">
        <f t="shared" si="397"/>
        <v>-94.837392924068752</v>
      </c>
      <c r="AG595" s="26">
        <f t="shared" si="415"/>
        <v>64.037843837695164</v>
      </c>
      <c r="AH595" s="26">
        <f t="shared" si="398"/>
        <v>-198.51459219563637</v>
      </c>
      <c r="AI595" s="26">
        <f t="shared" si="399"/>
        <v>-89.999999993201811</v>
      </c>
      <c r="AJ595" s="26">
        <f t="shared" si="400"/>
        <v>106.11750108578035</v>
      </c>
      <c r="AK595" s="26">
        <f t="shared" si="401"/>
        <v>89.999716699345328</v>
      </c>
      <c r="AL595" s="27">
        <f t="shared" si="402"/>
        <v>-29.73124502386198</v>
      </c>
      <c r="AM595" s="26">
        <f t="shared" si="403"/>
        <v>-88.130879010670824</v>
      </c>
      <c r="AN595" s="26">
        <f t="shared" si="416"/>
        <v>-32.355306549107723</v>
      </c>
      <c r="AO595" s="26">
        <f t="shared" si="417"/>
        <v>-88.618345688755383</v>
      </c>
      <c r="AP595" s="26">
        <f t="shared" si="423"/>
        <v>-90.445798845130554</v>
      </c>
      <c r="AQ595" s="26">
        <f t="shared" si="424"/>
        <v>-176.74950799328269</v>
      </c>
      <c r="AR595" s="25">
        <f t="shared" si="418"/>
        <v>18.562359853877492</v>
      </c>
      <c r="AS595" s="25">
        <f t="shared" si="419"/>
        <v>-26.843517049310353</v>
      </c>
      <c r="AT595" s="56">
        <f t="shared" si="425"/>
        <v>-90.573635623118065</v>
      </c>
      <c r="AU595" s="57">
        <f t="shared" si="404"/>
        <v>-271.58690091735144</v>
      </c>
      <c r="AV595" s="26">
        <f t="shared" si="405"/>
        <v>2.8599179109711024E-2</v>
      </c>
      <c r="AW595" s="26">
        <f t="shared" si="406"/>
        <v>4.6469597194887955</v>
      </c>
      <c r="AX595" s="27">
        <f t="shared" si="407"/>
        <v>-2.8599179109710972E-2</v>
      </c>
      <c r="AY595" s="26">
        <f t="shared" si="408"/>
        <v>-4.6469597194887955</v>
      </c>
      <c r="AZ595" s="28">
        <f t="shared" si="409"/>
        <v>5.2041704279304213E-17</v>
      </c>
      <c r="BA595" s="29">
        <f t="shared" si="410"/>
        <v>0</v>
      </c>
      <c r="BB595" s="5">
        <f t="shared" si="426"/>
        <v>-164.11076029327256</v>
      </c>
      <c r="BC595" s="5">
        <f t="shared" si="427"/>
        <v>-494.51342876842943</v>
      </c>
      <c r="BD595" s="5">
        <f t="shared" si="411"/>
        <v>-314.51342876842943</v>
      </c>
      <c r="BE595" s="31"/>
      <c r="BF595" s="40">
        <f t="shared" si="412"/>
        <v>-164</v>
      </c>
      <c r="BG595" s="40">
        <f t="shared" si="413"/>
        <v>-495</v>
      </c>
      <c r="BH595" s="40">
        <f t="shared" si="414"/>
        <v>-315</v>
      </c>
      <c r="BL595" s="26">
        <f t="shared" si="420"/>
        <v>-26.215191243343938</v>
      </c>
      <c r="BM595" s="26">
        <f t="shared" si="421"/>
        <v>-87.197560477737966</v>
      </c>
      <c r="BO595" s="238" t="str">
        <f t="shared" si="428"/>
        <v>81283051.6164251i</v>
      </c>
      <c r="BP595" s="238" t="str">
        <f t="shared" si="429"/>
        <v>-0.00308208134317444-0.0030046365778253i</v>
      </c>
      <c r="BQ595" s="238">
        <f t="shared" si="430"/>
        <v>-47.32193342681056</v>
      </c>
      <c r="BR595" s="238">
        <f t="shared" si="431"/>
        <v>-135.72896737334003</v>
      </c>
    </row>
    <row r="596" spans="22:70" x14ac:dyDescent="0.3">
      <c r="V596" s="24">
        <v>6.9200000000000799</v>
      </c>
      <c r="W596" s="32">
        <f t="shared" si="389"/>
        <v>83176377.110282585</v>
      </c>
      <c r="X596" s="25">
        <f t="shared" si="422"/>
        <v>31.450501351730402</v>
      </c>
      <c r="Y596" s="26">
        <f t="shared" si="390"/>
        <v>-100.09676785990237</v>
      </c>
      <c r="Z596" s="26">
        <f t="shared" si="391"/>
        <v>-89.99943338999428</v>
      </c>
      <c r="AA596" s="26">
        <f t="shared" si="392"/>
        <v>47.472108975293168</v>
      </c>
      <c r="AB596" s="26">
        <f t="shared" si="393"/>
        <v>-89.757607890048163</v>
      </c>
      <c r="AC596" s="26">
        <f t="shared" si="394"/>
        <v>21.244780659252143</v>
      </c>
      <c r="AD596" s="26">
        <f t="shared" si="395"/>
        <v>85.02917417492435</v>
      </c>
      <c r="AE596" s="26">
        <f t="shared" si="396"/>
        <v>7.0623126373334344E-2</v>
      </c>
      <c r="AF596" s="26">
        <f t="shared" si="397"/>
        <v>-94.727867105118094</v>
      </c>
      <c r="AG596" s="26">
        <f t="shared" si="415"/>
        <v>64.037843837695164</v>
      </c>
      <c r="AH596" s="26">
        <f t="shared" si="398"/>
        <v>-198.71459219563636</v>
      </c>
      <c r="AI596" s="26">
        <f t="shared" si="399"/>
        <v>-89.999999993356553</v>
      </c>
      <c r="AJ596" s="26">
        <f t="shared" si="400"/>
        <v>106.31750108577556</v>
      </c>
      <c r="AK596" s="26">
        <f t="shared" si="401"/>
        <v>89.999723148055537</v>
      </c>
      <c r="AL596" s="27">
        <f t="shared" si="402"/>
        <v>-29.93103707609248</v>
      </c>
      <c r="AM596" s="26">
        <f t="shared" si="403"/>
        <v>-88.173396241288657</v>
      </c>
      <c r="AN596" s="26">
        <f t="shared" si="416"/>
        <v>-32.555192905922269</v>
      </c>
      <c r="AO596" s="26">
        <f t="shared" si="417"/>
        <v>-88.64978420254441</v>
      </c>
      <c r="AP596" s="26">
        <f t="shared" si="423"/>
        <v>-90.845477254180381</v>
      </c>
      <c r="AQ596" s="26">
        <f t="shared" si="424"/>
        <v>-176.82345728913407</v>
      </c>
      <c r="AR596" s="25">
        <f t="shared" si="418"/>
        <v>18.562359853877492</v>
      </c>
      <c r="AS596" s="25">
        <f t="shared" si="419"/>
        <v>-26.843517049310353</v>
      </c>
      <c r="AT596" s="56">
        <f t="shared" si="425"/>
        <v>-90.774854127807046</v>
      </c>
      <c r="AU596" s="57">
        <f t="shared" si="404"/>
        <v>-271.55132439425216</v>
      </c>
      <c r="AV596" s="26">
        <f t="shared" si="405"/>
        <v>2.9942380991818691E-2</v>
      </c>
      <c r="AW596" s="26">
        <f t="shared" si="406"/>
        <v>4.7547106658410421</v>
      </c>
      <c r="AX596" s="27">
        <f t="shared" si="407"/>
        <v>-2.9942380991818809E-2</v>
      </c>
      <c r="AY596" s="26">
        <f t="shared" si="408"/>
        <v>-4.7547106658410421</v>
      </c>
      <c r="AZ596" s="28">
        <f t="shared" si="409"/>
        <v>-1.1796119636642288E-16</v>
      </c>
      <c r="BA596" s="29">
        <f t="shared" si="410"/>
        <v>0</v>
      </c>
      <c r="BB596" s="5">
        <f t="shared" si="426"/>
        <v>-164.81643770604742</v>
      </c>
      <c r="BC596" s="5">
        <f t="shared" si="427"/>
        <v>-495.20846296795139</v>
      </c>
      <c r="BD596" s="5">
        <f t="shared" si="411"/>
        <v>-315.20846296795139</v>
      </c>
      <c r="BE596" s="31"/>
      <c r="BF596" s="40">
        <f t="shared" si="412"/>
        <v>-165</v>
      </c>
      <c r="BG596" s="40">
        <f t="shared" si="413"/>
        <v>-495</v>
      </c>
      <c r="BH596" s="40">
        <f t="shared" si="414"/>
        <v>-315</v>
      </c>
      <c r="BL596" s="26">
        <f t="shared" si="420"/>
        <v>-26.414723968274586</v>
      </c>
      <c r="BM596" s="26">
        <f t="shared" si="421"/>
        <v>-87.261253536207789</v>
      </c>
      <c r="BO596" s="238" t="str">
        <f t="shared" si="428"/>
        <v>83176377.1102826i</v>
      </c>
      <c r="BP596" s="238" t="str">
        <f t="shared" si="429"/>
        <v>-0.00300932408134036-0.00286615274656032i</v>
      </c>
      <c r="BQ596" s="238">
        <f t="shared" si="430"/>
        <v>-47.626859609965791</v>
      </c>
      <c r="BR596" s="238">
        <f t="shared" si="431"/>
        <v>-136.39588503749144</v>
      </c>
    </row>
    <row r="597" spans="22:70" x14ac:dyDescent="0.3">
      <c r="V597" s="24">
        <v>6.9300000000000797</v>
      </c>
      <c r="W597" s="30">
        <f t="shared" si="389"/>
        <v>85113803.820253327</v>
      </c>
      <c r="X597" s="25">
        <f t="shared" si="422"/>
        <v>31.450501351730402</v>
      </c>
      <c r="Y597" s="26">
        <f t="shared" si="390"/>
        <v>-100.29676785988323</v>
      </c>
      <c r="Z597" s="26">
        <f t="shared" si="391"/>
        <v>-89.999446287612642</v>
      </c>
      <c r="AA597" s="26">
        <f t="shared" si="392"/>
        <v>47.672105476988321</v>
      </c>
      <c r="AB597" s="26">
        <f t="shared" si="393"/>
        <v>-89.763125344486923</v>
      </c>
      <c r="AC597" s="26">
        <f t="shared" si="394"/>
        <v>21.443312870035101</v>
      </c>
      <c r="AD597" s="26">
        <f t="shared" si="395"/>
        <v>85.1417761653491</v>
      </c>
      <c r="AE597" s="26">
        <f t="shared" si="396"/>
        <v>0.26915183887058447</v>
      </c>
      <c r="AF597" s="26">
        <f t="shared" si="397"/>
        <v>-94.620795466750465</v>
      </c>
      <c r="AG597" s="26">
        <f t="shared" si="415"/>
        <v>64.037843837695164</v>
      </c>
      <c r="AH597" s="26">
        <f t="shared" si="398"/>
        <v>-198.91459219563637</v>
      </c>
      <c r="AI597" s="26">
        <f t="shared" si="399"/>
        <v>-89.999999993507785</v>
      </c>
      <c r="AJ597" s="26">
        <f t="shared" si="400"/>
        <v>106.51750108577097</v>
      </c>
      <c r="AK597" s="26">
        <f t="shared" si="401"/>
        <v>89.999729449975177</v>
      </c>
      <c r="AL597" s="27">
        <f t="shared" si="402"/>
        <v>-30.130838478219104</v>
      </c>
      <c r="AM597" s="26">
        <f t="shared" si="403"/>
        <v>-88.214947606187536</v>
      </c>
      <c r="AN597" s="26">
        <f t="shared" si="416"/>
        <v>-32.75508437474663</v>
      </c>
      <c r="AO597" s="26">
        <f t="shared" si="417"/>
        <v>-88.680507874184897</v>
      </c>
      <c r="AP597" s="26">
        <f t="shared" si="423"/>
        <v>-91.245170125135971</v>
      </c>
      <c r="AQ597" s="26">
        <f t="shared" si="424"/>
        <v>-176.89572602390504</v>
      </c>
      <c r="AR597" s="25">
        <f t="shared" si="418"/>
        <v>18.562359853877492</v>
      </c>
      <c r="AS597" s="25">
        <f t="shared" si="419"/>
        <v>-26.843517049310353</v>
      </c>
      <c r="AT597" s="56">
        <f t="shared" si="425"/>
        <v>-90.976018286265386</v>
      </c>
      <c r="AU597" s="57">
        <f t="shared" si="404"/>
        <v>-271.51652149065552</v>
      </c>
      <c r="AV597" s="26">
        <f t="shared" si="405"/>
        <v>3.1348440910655549E-2</v>
      </c>
      <c r="AW597" s="26">
        <f t="shared" si="406"/>
        <v>4.864936562900926</v>
      </c>
      <c r="AX597" s="27">
        <f t="shared" si="407"/>
        <v>-3.1348440910655431E-2</v>
      </c>
      <c r="AY597" s="26">
        <f t="shared" si="408"/>
        <v>-4.864936562900926</v>
      </c>
      <c r="AZ597" s="28">
        <f t="shared" si="409"/>
        <v>1.1796119636642288E-16</v>
      </c>
      <c r="BA597" s="29">
        <f t="shared" si="410"/>
        <v>0</v>
      </c>
      <c r="BB597" s="5">
        <f t="shared" si="426"/>
        <v>-165.52437596330913</v>
      </c>
      <c r="BC597" s="5">
        <f t="shared" si="427"/>
        <v>-495.90172145703775</v>
      </c>
      <c r="BD597" s="5">
        <f t="shared" si="411"/>
        <v>-315.90172145703775</v>
      </c>
      <c r="BE597" s="41"/>
      <c r="BF597" s="40">
        <f t="shared" si="412"/>
        <v>-166</v>
      </c>
      <c r="BG597" s="40">
        <f t="shared" si="413"/>
        <v>-496</v>
      </c>
      <c r="BH597" s="40">
        <f t="shared" si="414"/>
        <v>-316</v>
      </c>
      <c r="BL597" s="26">
        <f t="shared" si="420"/>
        <v>-26.61427767711006</v>
      </c>
      <c r="BM597" s="26">
        <f t="shared" si="421"/>
        <v>-87.323503310061426</v>
      </c>
      <c r="BO597" s="238" t="str">
        <f t="shared" si="428"/>
        <v>85113803.8202533i</v>
      </c>
      <c r="BP597" s="238" t="str">
        <f t="shared" si="429"/>
        <v>-0.00293669664099296-0.0027326077306767i</v>
      </c>
      <c r="BQ597" s="238">
        <f t="shared" si="430"/>
        <v>-47.934079999933687</v>
      </c>
      <c r="BR597" s="238">
        <f t="shared" si="431"/>
        <v>-137.06169665632081</v>
      </c>
    </row>
    <row r="598" spans="22:70" x14ac:dyDescent="0.3">
      <c r="V598" s="24">
        <v>6.9400000000000803</v>
      </c>
      <c r="W598" s="32">
        <f t="shared" si="389"/>
        <v>87096358.995624259</v>
      </c>
      <c r="X598" s="25">
        <f t="shared" si="422"/>
        <v>31.450501351730402</v>
      </c>
      <c r="Y598" s="26">
        <f t="shared" si="390"/>
        <v>-100.49676785986499</v>
      </c>
      <c r="Z598" s="26">
        <f t="shared" si="391"/>
        <v>-89.999458891645375</v>
      </c>
      <c r="AA598" s="26">
        <f t="shared" si="392"/>
        <v>47.872102136130543</v>
      </c>
      <c r="AB598" s="26">
        <f t="shared" si="393"/>
        <v>-89.768517210574515</v>
      </c>
      <c r="AC598" s="26">
        <f t="shared" si="394"/>
        <v>21.641910678980835</v>
      </c>
      <c r="AD598" s="26">
        <f t="shared" si="395"/>
        <v>85.251851383303659</v>
      </c>
      <c r="AE598" s="26">
        <f t="shared" si="396"/>
        <v>0.46774630697679953</v>
      </c>
      <c r="AF598" s="26">
        <f t="shared" si="397"/>
        <v>-94.516124718916245</v>
      </c>
      <c r="AG598" s="26">
        <f t="shared" si="415"/>
        <v>64.037843837695164</v>
      </c>
      <c r="AH598" s="26">
        <f t="shared" si="398"/>
        <v>-199.11459219563636</v>
      </c>
      <c r="AI598" s="26">
        <f t="shared" si="399"/>
        <v>-89.999999993655564</v>
      </c>
      <c r="AJ598" s="26">
        <f t="shared" si="400"/>
        <v>106.71750108576663</v>
      </c>
      <c r="AK598" s="26">
        <f t="shared" si="401"/>
        <v>89.999735608445619</v>
      </c>
      <c r="AL598" s="27">
        <f t="shared" si="402"/>
        <v>-30.330648810244341</v>
      </c>
      <c r="AM598" s="26">
        <f t="shared" si="403"/>
        <v>-88.255554961527338</v>
      </c>
      <c r="AN598" s="26">
        <f t="shared" si="416"/>
        <v>-32.954980725746658</v>
      </c>
      <c r="AO598" s="26">
        <f t="shared" si="417"/>
        <v>-88.71053292305902</v>
      </c>
      <c r="AP598" s="26">
        <f t="shared" si="423"/>
        <v>-91.644876808165577</v>
      </c>
      <c r="AQ598" s="26">
        <f t="shared" si="424"/>
        <v>-176.96635226979629</v>
      </c>
      <c r="AR598" s="25">
        <f t="shared" si="418"/>
        <v>18.562359853877492</v>
      </c>
      <c r="AS598" s="25">
        <f t="shared" si="419"/>
        <v>-26.843517049310353</v>
      </c>
      <c r="AT598" s="56">
        <f t="shared" si="425"/>
        <v>-91.17713050118877</v>
      </c>
      <c r="AU598" s="57">
        <f t="shared" si="404"/>
        <v>-271.48247698871251</v>
      </c>
      <c r="AV598" s="26">
        <f t="shared" si="405"/>
        <v>3.2820278646219718E-2</v>
      </c>
      <c r="AW598" s="26">
        <f t="shared" si="406"/>
        <v>4.9776925884932037</v>
      </c>
      <c r="AX598" s="27">
        <f t="shared" si="407"/>
        <v>-3.2820278646219891E-2</v>
      </c>
      <c r="AY598" s="26">
        <f t="shared" si="408"/>
        <v>-4.9776925884932037</v>
      </c>
      <c r="AZ598" s="28">
        <f t="shared" si="409"/>
        <v>-1.7347234759768071E-16</v>
      </c>
      <c r="BA598" s="29">
        <f t="shared" si="410"/>
        <v>0</v>
      </c>
      <c r="BB598" s="5">
        <f t="shared" si="426"/>
        <v>-166.23456889193113</v>
      </c>
      <c r="BC598" s="5">
        <f t="shared" si="427"/>
        <v>-496.59288056381956</v>
      </c>
      <c r="BD598" s="5">
        <f t="shared" si="411"/>
        <v>-316.59288056381956</v>
      </c>
      <c r="BE598" s="31"/>
      <c r="BF598" s="40">
        <f t="shared" si="412"/>
        <v>-166</v>
      </c>
      <c r="BG598" s="40">
        <f t="shared" si="413"/>
        <v>-497</v>
      </c>
      <c r="BH598" s="40">
        <f t="shared" si="414"/>
        <v>-317</v>
      </c>
      <c r="BL598" s="26">
        <f t="shared" si="420"/>
        <v>-26.813851429540307</v>
      </c>
      <c r="BM598" s="26">
        <f t="shared" si="421"/>
        <v>-87.384342216780198</v>
      </c>
      <c r="BO598" s="238" t="str">
        <f t="shared" si="428"/>
        <v>87096358.9956243i</v>
      </c>
      <c r="BP598" s="238" t="str">
        <f t="shared" si="429"/>
        <v>-0.00286428006294237-0.0026039137596505i</v>
      </c>
      <c r="BQ598" s="238">
        <f t="shared" si="430"/>
        <v>-48.24358696120207</v>
      </c>
      <c r="BR598" s="238">
        <f t="shared" si="431"/>
        <v>-137.72606135832689</v>
      </c>
    </row>
    <row r="599" spans="22:70" x14ac:dyDescent="0.3">
      <c r="V599" s="24">
        <v>6.9500000000000899</v>
      </c>
      <c r="W599" s="32">
        <f t="shared" si="389"/>
        <v>89125093.813393027</v>
      </c>
      <c r="X599" s="25">
        <f t="shared" si="422"/>
        <v>31.450501351730402</v>
      </c>
      <c r="Y599" s="26">
        <f t="shared" si="390"/>
        <v>-100.69676785984775</v>
      </c>
      <c r="Z599" s="26">
        <f t="shared" si="391"/>
        <v>-89.99947120877529</v>
      </c>
      <c r="AA599" s="26">
        <f t="shared" si="392"/>
        <v>48.072098945633897</v>
      </c>
      <c r="AB599" s="26">
        <f t="shared" si="393"/>
        <v>-89.773786346767508</v>
      </c>
      <c r="AC599" s="26">
        <f t="shared" si="394"/>
        <v>21.840571174172318</v>
      </c>
      <c r="AD599" s="26">
        <f t="shared" si="395"/>
        <v>85.359454940093755</v>
      </c>
      <c r="AE599" s="26">
        <f t="shared" si="396"/>
        <v>0.66640361168887097</v>
      </c>
      <c r="AF599" s="26">
        <f t="shared" si="397"/>
        <v>-94.413802615449029</v>
      </c>
      <c r="AG599" s="26">
        <f t="shared" si="415"/>
        <v>64.037843837695164</v>
      </c>
      <c r="AH599" s="26">
        <f t="shared" si="398"/>
        <v>-199.31459219563658</v>
      </c>
      <c r="AI599" s="26">
        <f t="shared" si="399"/>
        <v>-89.999999993799975</v>
      </c>
      <c r="AJ599" s="26">
        <f t="shared" si="400"/>
        <v>106.91750108576267</v>
      </c>
      <c r="AK599" s="26">
        <f t="shared" si="401"/>
        <v>89.999741626732146</v>
      </c>
      <c r="AL599" s="27">
        <f t="shared" si="402"/>
        <v>-30.530467671002</v>
      </c>
      <c r="AM599" s="26">
        <f t="shared" si="403"/>
        <v>-88.295239674595095</v>
      </c>
      <c r="AN599" s="26">
        <f t="shared" si="416"/>
        <v>-33.154881739411046</v>
      </c>
      <c r="AO599" s="26">
        <f t="shared" si="417"/>
        <v>-88.739875202845028</v>
      </c>
      <c r="AP599" s="26">
        <f t="shared" si="423"/>
        <v>-92.044596682591788</v>
      </c>
      <c r="AQ599" s="26">
        <f t="shared" si="424"/>
        <v>-177.03537324450795</v>
      </c>
      <c r="AR599" s="25">
        <f t="shared" si="418"/>
        <v>18.562359853877492</v>
      </c>
      <c r="AS599" s="25">
        <f t="shared" si="419"/>
        <v>-26.843517049310353</v>
      </c>
      <c r="AT599" s="56">
        <f t="shared" si="425"/>
        <v>-91.37819307090291</v>
      </c>
      <c r="AU599" s="57">
        <f t="shared" si="404"/>
        <v>-271.44917585995699</v>
      </c>
      <c r="AV599" s="26">
        <f t="shared" si="405"/>
        <v>3.436094751729895E-2</v>
      </c>
      <c r="AW599" s="26">
        <f t="shared" si="406"/>
        <v>5.0930350318897331</v>
      </c>
      <c r="AX599" s="27">
        <f t="shared" si="407"/>
        <v>-3.4360947517299033E-2</v>
      </c>
      <c r="AY599" s="26">
        <f t="shared" si="408"/>
        <v>-5.0930350318897331</v>
      </c>
      <c r="AZ599" s="28">
        <f t="shared" si="409"/>
        <v>-8.3266726846886741E-17</v>
      </c>
      <c r="BA599" s="29">
        <f t="shared" si="410"/>
        <v>0</v>
      </c>
      <c r="BB599" s="5">
        <f t="shared" si="426"/>
        <v>-166.94700788516835</v>
      </c>
      <c r="BC599" s="5">
        <f t="shared" si="427"/>
        <v>-497.28161932887463</v>
      </c>
      <c r="BD599" s="5">
        <f t="shared" si="411"/>
        <v>-317.28161932887463</v>
      </c>
      <c r="BE599" s="31"/>
      <c r="BF599" s="40">
        <f t="shared" si="412"/>
        <v>-167</v>
      </c>
      <c r="BG599" s="40">
        <f t="shared" si="413"/>
        <v>-497</v>
      </c>
      <c r="BH599" s="40">
        <f t="shared" si="414"/>
        <v>-317</v>
      </c>
      <c r="BL599" s="26">
        <f t="shared" si="420"/>
        <v>-27.01344432721481</v>
      </c>
      <c r="BM599" s="26">
        <f t="shared" si="421"/>
        <v>-87.443801964877409</v>
      </c>
      <c r="BO599" s="238" t="str">
        <f t="shared" si="428"/>
        <v>89125093.813393i</v>
      </c>
      <c r="BP599" s="238" t="str">
        <f t="shared" si="429"/>
        <v>-0.00279215403074247-0.00247998037398059i</v>
      </c>
      <c r="BQ599" s="238">
        <f t="shared" si="430"/>
        <v>-48.555370487050631</v>
      </c>
      <c r="BR599" s="238">
        <f t="shared" si="431"/>
        <v>-138.38864150404018</v>
      </c>
    </row>
    <row r="600" spans="22:70" x14ac:dyDescent="0.3">
      <c r="V600" s="24">
        <v>6.9600000000000897</v>
      </c>
      <c r="W600" s="30">
        <f t="shared" si="389"/>
        <v>91201083.935609847</v>
      </c>
      <c r="X600" s="25">
        <f t="shared" si="422"/>
        <v>31.450501351730402</v>
      </c>
      <c r="Y600" s="26">
        <f t="shared" si="390"/>
        <v>-100.89676785983109</v>
      </c>
      <c r="Z600" s="26">
        <f t="shared" si="391"/>
        <v>-89.999483245533099</v>
      </c>
      <c r="AA600" s="26">
        <f t="shared" si="392"/>
        <v>48.272095898730889</v>
      </c>
      <c r="AB600" s="26">
        <f t="shared" si="393"/>
        <v>-89.778935546474926</v>
      </c>
      <c r="AC600" s="26">
        <f t="shared" si="394"/>
        <v>22.039291571222531</v>
      </c>
      <c r="AD600" s="26">
        <f t="shared" si="395"/>
        <v>85.464640850699013</v>
      </c>
      <c r="AE600" s="26">
        <f t="shared" si="396"/>
        <v>0.86512096185274245</v>
      </c>
      <c r="AF600" s="26">
        <f t="shared" si="397"/>
        <v>-94.313777941309027</v>
      </c>
      <c r="AG600" s="26">
        <f t="shared" si="415"/>
        <v>64.037843837695164</v>
      </c>
      <c r="AH600" s="26">
        <f t="shared" si="398"/>
        <v>-199.51459219563657</v>
      </c>
      <c r="AI600" s="26">
        <f t="shared" si="399"/>
        <v>-89.999999993941117</v>
      </c>
      <c r="AJ600" s="26">
        <f t="shared" si="400"/>
        <v>107.11750108575869</v>
      </c>
      <c r="AK600" s="26">
        <f t="shared" si="401"/>
        <v>89.999747508025749</v>
      </c>
      <c r="AL600" s="27">
        <f t="shared" si="402"/>
        <v>-30.730294677315353</v>
      </c>
      <c r="AM600" s="26">
        <f t="shared" si="403"/>
        <v>-88.334022634358661</v>
      </c>
      <c r="AN600" s="26">
        <f t="shared" si="416"/>
        <v>-33.354787206088091</v>
      </c>
      <c r="AO600" s="26">
        <f t="shared" si="417"/>
        <v>-88.76855020960879</v>
      </c>
      <c r="AP600" s="26">
        <f t="shared" si="423"/>
        <v>-92.444329155586161</v>
      </c>
      <c r="AQ600" s="26">
        <f t="shared" si="424"/>
        <v>-177.10282532988282</v>
      </c>
      <c r="AR600" s="25">
        <f t="shared" si="418"/>
        <v>18.562359853877492</v>
      </c>
      <c r="AS600" s="25">
        <f t="shared" si="419"/>
        <v>-26.843517049310353</v>
      </c>
      <c r="AT600" s="56">
        <f t="shared" si="425"/>
        <v>-91.579208193733422</v>
      </c>
      <c r="AU600" s="57">
        <f t="shared" si="404"/>
        <v>-271.41660327119183</v>
      </c>
      <c r="AV600" s="26">
        <f t="shared" si="405"/>
        <v>3.5973640289480795E-2</v>
      </c>
      <c r="AW600" s="26">
        <f t="shared" si="406"/>
        <v>5.211021307619859</v>
      </c>
      <c r="AX600" s="27">
        <f t="shared" si="407"/>
        <v>-3.5973640289480364E-2</v>
      </c>
      <c r="AY600" s="26">
        <f t="shared" si="408"/>
        <v>-5.211021307619859</v>
      </c>
      <c r="AZ600" s="28">
        <f t="shared" si="409"/>
        <v>4.3021142204224816E-16</v>
      </c>
      <c r="BA600" s="29">
        <f t="shared" si="410"/>
        <v>0</v>
      </c>
      <c r="BB600" s="5">
        <f t="shared" si="426"/>
        <v>-167.66168194688896</v>
      </c>
      <c r="BC600" s="5">
        <f t="shared" si="427"/>
        <v>-497.96762040288229</v>
      </c>
      <c r="BD600" s="5">
        <f t="shared" si="411"/>
        <v>-317.96762040288229</v>
      </c>
      <c r="BE600" s="41"/>
      <c r="BF600" s="40">
        <f t="shared" si="412"/>
        <v>-168</v>
      </c>
      <c r="BG600" s="40">
        <f t="shared" si="413"/>
        <v>-498</v>
      </c>
      <c r="BH600" s="40">
        <f t="shared" si="414"/>
        <v>-318</v>
      </c>
      <c r="BL600" s="26">
        <f t="shared" si="420"/>
        <v>-27.21305551188518</v>
      </c>
      <c r="BM600" s="26">
        <f t="shared" si="421"/>
        <v>-87.501913568119193</v>
      </c>
      <c r="BO600" s="238" t="str">
        <f t="shared" si="428"/>
        <v>91201083.9356098i</v>
      </c>
      <c r="BP600" s="238" t="str">
        <f t="shared" si="429"/>
        <v>-0.00272039656791317-0.00236071450511935i</v>
      </c>
      <c r="BQ600" s="238">
        <f t="shared" si="430"/>
        <v>-48.869418241270353</v>
      </c>
      <c r="BR600" s="238">
        <f t="shared" si="431"/>
        <v>-139.04910356357126</v>
      </c>
    </row>
    <row r="601" spans="22:70" x14ac:dyDescent="0.3">
      <c r="V601" s="24">
        <v>6.9700000000000903</v>
      </c>
      <c r="W601" s="32">
        <f t="shared" si="389"/>
        <v>93325430.079718754</v>
      </c>
      <c r="X601" s="25">
        <f t="shared" si="422"/>
        <v>31.450501351730402</v>
      </c>
      <c r="Y601" s="26">
        <f t="shared" si="390"/>
        <v>-101.09676785981522</v>
      </c>
      <c r="Z601" s="26">
        <f t="shared" si="391"/>
        <v>-89.999495008300855</v>
      </c>
      <c r="AA601" s="26">
        <f t="shared" si="392"/>
        <v>48.472092988959147</v>
      </c>
      <c r="AB601" s="26">
        <f t="shared" si="393"/>
        <v>-89.783967539537727</v>
      </c>
      <c r="AC601" s="26">
        <f t="shared" si="394"/>
        <v>22.238069207841601</v>
      </c>
      <c r="AD601" s="26">
        <f t="shared" si="395"/>
        <v>85.567462048426918</v>
      </c>
      <c r="AE601" s="26">
        <f t="shared" si="396"/>
        <v>1.0638956887159416</v>
      </c>
      <c r="AF601" s="26">
        <f t="shared" si="397"/>
        <v>-94.216000499411663</v>
      </c>
      <c r="AG601" s="26">
        <f t="shared" si="415"/>
        <v>64.037843837695164</v>
      </c>
      <c r="AH601" s="26">
        <f t="shared" si="398"/>
        <v>-199.71459219563658</v>
      </c>
      <c r="AI601" s="26">
        <f t="shared" si="399"/>
        <v>-89.999999994079033</v>
      </c>
      <c r="AJ601" s="26">
        <f t="shared" si="400"/>
        <v>107.31750108575491</v>
      </c>
      <c r="AK601" s="26">
        <f t="shared" si="401"/>
        <v>89.999753255444773</v>
      </c>
      <c r="AL601" s="27">
        <f t="shared" si="402"/>
        <v>-30.930129463194298</v>
      </c>
      <c r="AM601" s="26">
        <f t="shared" si="403"/>
        <v>-88.371924261818549</v>
      </c>
      <c r="AN601" s="26">
        <f t="shared" si="416"/>
        <v>-33.55469692554464</v>
      </c>
      <c r="AO601" s="26">
        <f t="shared" si="417"/>
        <v>-88.796573089726891</v>
      </c>
      <c r="AP601" s="26">
        <f t="shared" si="423"/>
        <v>-92.844073660925446</v>
      </c>
      <c r="AQ601" s="26">
        <f t="shared" si="424"/>
        <v>-177.1687440901797</v>
      </c>
      <c r="AR601" s="25">
        <f t="shared" si="418"/>
        <v>18.562359853877492</v>
      </c>
      <c r="AS601" s="25">
        <f t="shared" si="419"/>
        <v>-26.843517049310353</v>
      </c>
      <c r="AT601" s="56">
        <f t="shared" si="425"/>
        <v>-91.780177972209501</v>
      </c>
      <c r="AU601" s="57">
        <f t="shared" si="404"/>
        <v>-271.38474458959138</v>
      </c>
      <c r="AV601" s="26">
        <f t="shared" si="405"/>
        <v>3.7661695325396309E-2</v>
      </c>
      <c r="AW601" s="26">
        <f t="shared" si="406"/>
        <v>5.3317099687818521</v>
      </c>
      <c r="AX601" s="27">
        <f t="shared" si="407"/>
        <v>-3.7661695325396295E-2</v>
      </c>
      <c r="AY601" s="26">
        <f t="shared" si="408"/>
        <v>-5.3317099687818521</v>
      </c>
      <c r="AZ601" s="28">
        <f t="shared" si="409"/>
        <v>0</v>
      </c>
      <c r="BA601" s="29">
        <f t="shared" si="410"/>
        <v>0</v>
      </c>
      <c r="BB601" s="5">
        <f t="shared" si="426"/>
        <v>-168.37857774508416</v>
      </c>
      <c r="BC601" s="5">
        <f t="shared" si="427"/>
        <v>-498.65057091665574</v>
      </c>
      <c r="BD601" s="5">
        <f t="shared" si="411"/>
        <v>-318.65057091665574</v>
      </c>
      <c r="BE601" s="31"/>
      <c r="BF601" s="40">
        <f t="shared" si="412"/>
        <v>-168</v>
      </c>
      <c r="BG601" s="40">
        <f t="shared" si="413"/>
        <v>-499</v>
      </c>
      <c r="BH601" s="40">
        <f t="shared" si="414"/>
        <v>-319</v>
      </c>
      <c r="BL601" s="26">
        <f t="shared" si="420"/>
        <v>-27.412684163630185</v>
      </c>
      <c r="BM601" s="26">
        <f t="shared" si="421"/>
        <v>-87.558707359548492</v>
      </c>
      <c r="BO601" s="238" t="str">
        <f t="shared" si="428"/>
        <v>93325430.0797188i</v>
      </c>
      <c r="BP601" s="238" t="str">
        <f t="shared" si="429"/>
        <v>-0.00264908374809006-0.00224602058196934i</v>
      </c>
      <c r="BQ601" s="238">
        <f t="shared" si="430"/>
        <v>-49.185715609244475</v>
      </c>
      <c r="BR601" s="238">
        <f t="shared" si="431"/>
        <v>-139.70711896751581</v>
      </c>
    </row>
    <row r="602" spans="22:70" x14ac:dyDescent="0.3">
      <c r="V602" s="24">
        <v>6.9800000000000901</v>
      </c>
      <c r="W602" s="32">
        <f t="shared" si="389"/>
        <v>95499258.602163702</v>
      </c>
      <c r="X602" s="25">
        <f t="shared" si="422"/>
        <v>31.450501351730402</v>
      </c>
      <c r="Y602" s="26">
        <f t="shared" si="390"/>
        <v>-101.29676785980004</v>
      </c>
      <c r="Z602" s="26">
        <f t="shared" si="391"/>
        <v>-89.999506503315317</v>
      </c>
      <c r="AA602" s="26">
        <f t="shared" si="392"/>
        <v>48.672090210146848</v>
      </c>
      <c r="AB602" s="26">
        <f t="shared" si="393"/>
        <v>-89.788884993674557</v>
      </c>
      <c r="AC602" s="26">
        <f t="shared" si="394"/>
        <v>22.436901538620244</v>
      </c>
      <c r="AD602" s="26">
        <f t="shared" si="395"/>
        <v>85.667970399892795</v>
      </c>
      <c r="AE602" s="26">
        <f t="shared" si="396"/>
        <v>1.2627252406974456</v>
      </c>
      <c r="AF602" s="26">
        <f t="shared" si="397"/>
        <v>-94.120421097097079</v>
      </c>
      <c r="AG602" s="26">
        <f t="shared" si="415"/>
        <v>64.037843837695164</v>
      </c>
      <c r="AH602" s="26">
        <f t="shared" si="398"/>
        <v>-199.9145921956366</v>
      </c>
      <c r="AI602" s="26">
        <f t="shared" si="399"/>
        <v>-89.999999994213809</v>
      </c>
      <c r="AJ602" s="26">
        <f t="shared" si="400"/>
        <v>107.51750108575129</v>
      </c>
      <c r="AK602" s="26">
        <f t="shared" si="401"/>
        <v>89.999758872036566</v>
      </c>
      <c r="AL602" s="27">
        <f t="shared" si="402"/>
        <v>-31.129971679066205</v>
      </c>
      <c r="AM602" s="26">
        <f t="shared" si="403"/>
        <v>-88.408964520159515</v>
      </c>
      <c r="AN602" s="26">
        <f t="shared" si="416"/>
        <v>-33.754610706542984</v>
      </c>
      <c r="AO602" s="26">
        <f t="shared" si="417"/>
        <v>-88.823958647643622</v>
      </c>
      <c r="AP602" s="26">
        <f t="shared" si="423"/>
        <v>-93.243829657799324</v>
      </c>
      <c r="AQ602" s="26">
        <f t="shared" si="424"/>
        <v>-177.23316428998038</v>
      </c>
      <c r="AR602" s="25">
        <f t="shared" si="418"/>
        <v>18.562359853877492</v>
      </c>
      <c r="AS602" s="25">
        <f t="shared" si="419"/>
        <v>-26.843517049310353</v>
      </c>
      <c r="AT602" s="56">
        <f t="shared" si="425"/>
        <v>-91.981104417101875</v>
      </c>
      <c r="AU602" s="57">
        <f t="shared" si="404"/>
        <v>-271.35358538707749</v>
      </c>
      <c r="AV602" s="26">
        <f t="shared" si="405"/>
        <v>3.9428602985268998E-2</v>
      </c>
      <c r="AW602" s="26">
        <f t="shared" si="406"/>
        <v>5.4551607197878971</v>
      </c>
      <c r="AX602" s="27">
        <f t="shared" si="407"/>
        <v>-3.9428602985268735E-2</v>
      </c>
      <c r="AY602" s="26">
        <f t="shared" si="408"/>
        <v>-5.4551607197878971</v>
      </c>
      <c r="AZ602" s="28">
        <f t="shared" si="409"/>
        <v>2.6367796834847468E-16</v>
      </c>
      <c r="BA602" s="29">
        <f t="shared" si="410"/>
        <v>0</v>
      </c>
      <c r="BB602" s="5">
        <f t="shared" si="426"/>
        <v>-169.09767967419651</v>
      </c>
      <c r="BC602" s="5">
        <f t="shared" si="427"/>
        <v>-499.33016331853611</v>
      </c>
      <c r="BD602" s="5">
        <f t="shared" si="411"/>
        <v>-319.33016331853611</v>
      </c>
      <c r="BE602" s="31"/>
      <c r="BF602" s="40">
        <f t="shared" si="412"/>
        <v>-169</v>
      </c>
      <c r="BG602" s="40">
        <f t="shared" si="413"/>
        <v>-499</v>
      </c>
      <c r="BH602" s="40">
        <f t="shared" si="414"/>
        <v>-319</v>
      </c>
      <c r="BL602" s="26">
        <f t="shared" si="420"/>
        <v>-27.612329499156296</v>
      </c>
      <c r="BM602" s="26">
        <f t="shared" si="421"/>
        <v>-87.614213005307178</v>
      </c>
      <c r="BO602" s="238" t="str">
        <f t="shared" si="428"/>
        <v>95499258.6021637i</v>
      </c>
      <c r="BP602" s="238" t="str">
        <f t="shared" si="429"/>
        <v>-0.0025782894205474-0.00213580066226237i</v>
      </c>
      <c r="BQ602" s="238">
        <f t="shared" si="430"/>
        <v>-49.504245757938357</v>
      </c>
      <c r="BR602" s="238">
        <f t="shared" si="431"/>
        <v>-140.36236492615143</v>
      </c>
    </row>
    <row r="603" spans="22:70" x14ac:dyDescent="0.3">
      <c r="V603" s="24">
        <v>6.9900000000000899</v>
      </c>
      <c r="W603" s="30">
        <f t="shared" si="389"/>
        <v>97723722.095601618</v>
      </c>
      <c r="X603" s="25">
        <f t="shared" si="422"/>
        <v>31.450501351730402</v>
      </c>
      <c r="Y603" s="26">
        <f t="shared" si="390"/>
        <v>-101.49676785978555</v>
      </c>
      <c r="Z603" s="26">
        <f t="shared" si="391"/>
        <v>-89.999517736671308</v>
      </c>
      <c r="AA603" s="26">
        <f t="shared" si="392"/>
        <v>48.872087556400047</v>
      </c>
      <c r="AB603" s="26">
        <f t="shared" si="393"/>
        <v>-89.793690515894738</v>
      </c>
      <c r="AC603" s="26">
        <f t="shared" si="394"/>
        <v>22.635786130025064</v>
      </c>
      <c r="AD603" s="26">
        <f t="shared" si="395"/>
        <v>85.766216720278351</v>
      </c>
      <c r="AE603" s="26">
        <f t="shared" si="396"/>
        <v>1.4616071783699702</v>
      </c>
      <c r="AF603" s="26">
        <f t="shared" si="397"/>
        <v>-94.026991532287695</v>
      </c>
      <c r="AG603" s="26">
        <f t="shared" si="415"/>
        <v>64.037843837695164</v>
      </c>
      <c r="AH603" s="26">
        <f t="shared" si="398"/>
        <v>-200.11459219563659</v>
      </c>
      <c r="AI603" s="26">
        <f t="shared" si="399"/>
        <v>-89.999999994345515</v>
      </c>
      <c r="AJ603" s="26">
        <f t="shared" si="400"/>
        <v>107.71750108574781</v>
      </c>
      <c r="AK603" s="26">
        <f t="shared" si="401"/>
        <v>89.99976436077911</v>
      </c>
      <c r="AL603" s="27">
        <f t="shared" si="402"/>
        <v>-31.329820991042222</v>
      </c>
      <c r="AM603" s="26">
        <f t="shared" si="403"/>
        <v>-88.445162924704221</v>
      </c>
      <c r="AN603" s="26">
        <f t="shared" si="416"/>
        <v>-33.954528366437742</v>
      </c>
      <c r="AO603" s="26">
        <f t="shared" si="417"/>
        <v>-88.850721353464948</v>
      </c>
      <c r="AP603" s="26">
        <f t="shared" si="423"/>
        <v>-93.643596629673581</v>
      </c>
      <c r="AQ603" s="26">
        <f t="shared" si="424"/>
        <v>-177.29611991173556</v>
      </c>
      <c r="AR603" s="25">
        <f t="shared" si="418"/>
        <v>18.562359853877492</v>
      </c>
      <c r="AS603" s="25">
        <f t="shared" si="419"/>
        <v>-26.843517049310353</v>
      </c>
      <c r="AT603" s="56">
        <f t="shared" si="425"/>
        <v>-92.181989451303608</v>
      </c>
      <c r="AU603" s="57">
        <f t="shared" si="404"/>
        <v>-271.32311144402325</v>
      </c>
      <c r="AV603" s="26">
        <f t="shared" si="405"/>
        <v>4.1278012285921609E-2</v>
      </c>
      <c r="AW603" s="26">
        <f t="shared" si="406"/>
        <v>5.5814344284743305</v>
      </c>
      <c r="AX603" s="27">
        <f t="shared" si="407"/>
        <v>-4.1278012285922094E-2</v>
      </c>
      <c r="AY603" s="26">
        <f t="shared" si="408"/>
        <v>-5.5814344284743305</v>
      </c>
      <c r="AZ603" s="28">
        <f t="shared" si="409"/>
        <v>-4.8572257327350599E-16</v>
      </c>
      <c r="BA603" s="29">
        <f t="shared" si="410"/>
        <v>0</v>
      </c>
      <c r="BB603" s="5">
        <f t="shared" si="426"/>
        <v>-169.81896992576301</v>
      </c>
      <c r="BC603" s="5">
        <f t="shared" si="427"/>
        <v>-500.00609617450436</v>
      </c>
      <c r="BD603" s="5">
        <f t="shared" si="411"/>
        <v>-320.00609617450436</v>
      </c>
      <c r="BE603" s="41"/>
      <c r="BF603" s="40">
        <f t="shared" si="412"/>
        <v>-170</v>
      </c>
      <c r="BG603" s="40">
        <f t="shared" si="413"/>
        <v>-500</v>
      </c>
      <c r="BH603" s="40">
        <f t="shared" si="414"/>
        <v>-320</v>
      </c>
      <c r="BL603" s="26">
        <f t="shared" si="420"/>
        <v>-27.811990770173583</v>
      </c>
      <c r="BM603" s="26">
        <f t="shared" si="421"/>
        <v>-87.668459518254522</v>
      </c>
      <c r="BO603" s="238" t="str">
        <f t="shared" si="428"/>
        <v>97723722.0956016i</v>
      </c>
      <c r="BP603" s="238" t="str">
        <f t="shared" si="429"/>
        <v>-0.00250808495330487-0.00202995458688202i</v>
      </c>
      <c r="BQ603" s="238">
        <f t="shared" si="430"/>
        <v>-49.824989704285834</v>
      </c>
      <c r="BR603" s="238">
        <f t="shared" si="431"/>
        <v>-141.0145252122266</v>
      </c>
    </row>
    <row r="604" spans="22:70" x14ac:dyDescent="0.3">
      <c r="V604" s="24">
        <v>7.0000000000000897</v>
      </c>
      <c r="W604" s="32">
        <f t="shared" si="389"/>
        <v>100000000.00002068</v>
      </c>
      <c r="X604" s="25">
        <f t="shared" si="422"/>
        <v>31.450501351730402</v>
      </c>
      <c r="Y604" s="26">
        <f t="shared" si="390"/>
        <v>-101.69676785977167</v>
      </c>
      <c r="Z604" s="26">
        <f t="shared" si="391"/>
        <v>-89.999528714324896</v>
      </c>
      <c r="AA604" s="26">
        <f t="shared" si="392"/>
        <v>49.072085022089993</v>
      </c>
      <c r="AB604" s="26">
        <f t="shared" si="393"/>
        <v>-89.798386653879163</v>
      </c>
      <c r="AC604" s="26">
        <f t="shared" si="394"/>
        <v>22.834720655596605</v>
      </c>
      <c r="AD604" s="26">
        <f t="shared" si="395"/>
        <v>85.862250788823161</v>
      </c>
      <c r="AE604" s="26">
        <f t="shared" si="396"/>
        <v>1.6605391696453395</v>
      </c>
      <c r="AF604" s="26">
        <f t="shared" si="397"/>
        <v>-93.935664579380898</v>
      </c>
      <c r="AG604" s="26">
        <f t="shared" si="415"/>
        <v>64.037843837695164</v>
      </c>
      <c r="AH604" s="26">
        <f t="shared" si="398"/>
        <v>-200.31459219563655</v>
      </c>
      <c r="AI604" s="26">
        <f t="shared" si="399"/>
        <v>-89.999999994474237</v>
      </c>
      <c r="AJ604" s="26">
        <f t="shared" si="400"/>
        <v>107.91750108574449</v>
      </c>
      <c r="AK604" s="26">
        <f t="shared" si="401"/>
        <v>89.999769724582634</v>
      </c>
      <c r="AL604" s="27">
        <f t="shared" si="402"/>
        <v>-31.52967708021556</v>
      </c>
      <c r="AM604" s="26">
        <f t="shared" si="403"/>
        <v>-88.480538552671689</v>
      </c>
      <c r="AN604" s="26">
        <f t="shared" si="416"/>
        <v>-34.154449730790326</v>
      </c>
      <c r="AO604" s="26">
        <f t="shared" si="417"/>
        <v>-88.876875350392282</v>
      </c>
      <c r="AP604" s="26">
        <f t="shared" si="423"/>
        <v>-94.043374083202792</v>
      </c>
      <c r="AQ604" s="26">
        <f t="shared" si="424"/>
        <v>-177.35764417295559</v>
      </c>
      <c r="AR604" s="25">
        <f t="shared" si="418"/>
        <v>18.562359853877492</v>
      </c>
      <c r="AS604" s="25">
        <f t="shared" si="419"/>
        <v>-26.843517049310353</v>
      </c>
      <c r="AT604" s="56">
        <f t="shared" si="425"/>
        <v>-92.382834913557446</v>
      </c>
      <c r="AU604" s="57">
        <f t="shared" si="404"/>
        <v>-271.29330875233649</v>
      </c>
      <c r="AV604" s="26">
        <f t="shared" si="405"/>
        <v>4.3213737826444262E-2</v>
      </c>
      <c r="AW604" s="26">
        <f t="shared" si="406"/>
        <v>5.7105931375008163</v>
      </c>
      <c r="AX604" s="27">
        <f t="shared" si="407"/>
        <v>-4.3213737826444006E-2</v>
      </c>
      <c r="AY604" s="26">
        <f t="shared" si="408"/>
        <v>-5.7105931375008163</v>
      </c>
      <c r="AZ604" s="28">
        <f t="shared" si="409"/>
        <v>2.5673907444456745E-16</v>
      </c>
      <c r="BA604" s="29">
        <f t="shared" si="410"/>
        <v>0</v>
      </c>
      <c r="BB604" s="5">
        <f t="shared" si="426"/>
        <v>-170.54242856678636</v>
      </c>
      <c r="BC604" s="5">
        <f t="shared" si="427"/>
        <v>-500.67807492677332</v>
      </c>
      <c r="BD604" s="5">
        <f t="shared" si="411"/>
        <v>-320.67807492677332</v>
      </c>
      <c r="BE604" s="31"/>
      <c r="BF604" s="40">
        <f t="shared" si="412"/>
        <v>-171</v>
      </c>
      <c r="BG604" s="40">
        <f t="shared" si="413"/>
        <v>-501</v>
      </c>
      <c r="BH604" s="40">
        <f t="shared" si="414"/>
        <v>-321</v>
      </c>
      <c r="BL604" s="26">
        <f t="shared" si="420"/>
        <v>-28.011667261842117</v>
      </c>
      <c r="BM604" s="26">
        <f t="shared" si="421"/>
        <v>-87.72147527137848</v>
      </c>
      <c r="BO604" s="238" t="str">
        <f t="shared" si="428"/>
        <v>100000000.000021i</v>
      </c>
      <c r="BP604" s="238" t="str">
        <f t="shared" si="429"/>
        <v>-0.00243853899577187-0.00192838015497635i</v>
      </c>
      <c r="BQ604" s="238">
        <f t="shared" si="430"/>
        <v>-50.147926391386797</v>
      </c>
      <c r="BR604" s="238">
        <f t="shared" si="431"/>
        <v>-141.66329090305831</v>
      </c>
    </row>
    <row r="605" spans="22:70" x14ac:dyDescent="0.3">
      <c r="V605" s="24">
        <v>7.0100000000000904</v>
      </c>
      <c r="W605" s="32">
        <f t="shared" si="389"/>
        <v>102329299.22809692</v>
      </c>
      <c r="X605" s="25">
        <f t="shared" si="422"/>
        <v>31.450501351730402</v>
      </c>
      <c r="Y605" s="26">
        <f t="shared" si="390"/>
        <v>-101.89676785975847</v>
      </c>
      <c r="Z605" s="26">
        <f t="shared" si="391"/>
        <v>-89.999539442096591</v>
      </c>
      <c r="AA605" s="26">
        <f t="shared" si="392"/>
        <v>49.272082601841348</v>
      </c>
      <c r="AB605" s="26">
        <f t="shared" si="393"/>
        <v>-89.80297589732983</v>
      </c>
      <c r="AC605" s="26">
        <f t="shared" si="394"/>
        <v>23.033702891343605</v>
      </c>
      <c r="AD605" s="26">
        <f t="shared" si="395"/>
        <v>85.956121364507737</v>
      </c>
      <c r="AE605" s="26">
        <f t="shared" si="396"/>
        <v>1.8595189851568925</v>
      </c>
      <c r="AF605" s="26">
        <f t="shared" si="397"/>
        <v>-93.846393974918669</v>
      </c>
      <c r="AG605" s="26">
        <f t="shared" si="415"/>
        <v>64.037843837695164</v>
      </c>
      <c r="AH605" s="26">
        <f t="shared" si="398"/>
        <v>-200.51459219563657</v>
      </c>
      <c r="AI605" s="26">
        <f t="shared" si="399"/>
        <v>-89.999999994600017</v>
      </c>
      <c r="AJ605" s="26">
        <f t="shared" si="400"/>
        <v>108.11750108574137</v>
      </c>
      <c r="AK605" s="26">
        <f t="shared" si="401"/>
        <v>89.999774966291085</v>
      </c>
      <c r="AL605" s="27">
        <f t="shared" si="402"/>
        <v>-31.729539641991341</v>
      </c>
      <c r="AM605" s="26">
        <f t="shared" si="403"/>
        <v>-88.515110052742315</v>
      </c>
      <c r="AN605" s="26">
        <f t="shared" si="416"/>
        <v>-34.354374633000951</v>
      </c>
      <c r="AO605" s="26">
        <f t="shared" si="417"/>
        <v>-88.902434461998766</v>
      </c>
      <c r="AP605" s="26">
        <f t="shared" si="423"/>
        <v>-94.443161547192318</v>
      </c>
      <c r="AQ605" s="26">
        <f t="shared" si="424"/>
        <v>-177.41776954305001</v>
      </c>
      <c r="AR605" s="25">
        <f t="shared" si="418"/>
        <v>18.562359853877492</v>
      </c>
      <c r="AS605" s="25">
        <f t="shared" si="419"/>
        <v>-26.843517049310353</v>
      </c>
      <c r="AT605" s="56">
        <f t="shared" si="425"/>
        <v>-92.583642562035422</v>
      </c>
      <c r="AU605" s="57">
        <f t="shared" si="404"/>
        <v>-271.26416351796865</v>
      </c>
      <c r="AV605" s="26">
        <f t="shared" si="405"/>
        <v>4.5239766988740687E-2</v>
      </c>
      <c r="AW605" s="26">
        <f t="shared" si="406"/>
        <v>5.8427000749584428</v>
      </c>
      <c r="AX605" s="27">
        <f t="shared" si="407"/>
        <v>-4.523976698874102E-2</v>
      </c>
      <c r="AY605" s="26">
        <f t="shared" si="408"/>
        <v>-5.8427000749584428</v>
      </c>
      <c r="AZ605" s="28">
        <f t="shared" si="409"/>
        <v>-3.3306690738754696E-16</v>
      </c>
      <c r="BA605" s="29">
        <f t="shared" si="410"/>
        <v>0</v>
      </c>
      <c r="BB605" s="5">
        <f t="shared" si="426"/>
        <v>-171.26803362520238</v>
      </c>
      <c r="BC605" s="5">
        <f t="shared" si="427"/>
        <v>-501.34581260706852</v>
      </c>
      <c r="BD605" s="5">
        <f t="shared" si="411"/>
        <v>-321.34581260706852</v>
      </c>
      <c r="BE605" s="31"/>
      <c r="BF605" s="40">
        <f t="shared" si="412"/>
        <v>-171</v>
      </c>
      <c r="BG605" s="40">
        <f t="shared" si="413"/>
        <v>-501</v>
      </c>
      <c r="BH605" s="40">
        <f t="shared" si="414"/>
        <v>-321</v>
      </c>
      <c r="BL605" s="26">
        <f t="shared" si="420"/>
        <v>-28.211358291286672</v>
      </c>
      <c r="BM605" s="26">
        <f t="shared" si="421"/>
        <v>-87.773288010998243</v>
      </c>
      <c r="BO605" s="238" t="str">
        <f t="shared" si="428"/>
        <v>102329299.228097i</v>
      </c>
      <c r="BP605" s="238" t="str">
        <f t="shared" si="429"/>
        <v>-0.00236971726259959-0.00183097331752722i</v>
      </c>
      <c r="BQ605" s="238">
        <f t="shared" si="430"/>
        <v>-50.473032771880277</v>
      </c>
      <c r="BR605" s="238">
        <f t="shared" si="431"/>
        <v>-142.3083610781016</v>
      </c>
    </row>
    <row r="606" spans="22:70" x14ac:dyDescent="0.3">
      <c r="V606" s="24">
        <v>7.0200000000000902</v>
      </c>
      <c r="W606" s="30">
        <f t="shared" si="389"/>
        <v>104712854.80511194</v>
      </c>
      <c r="X606" s="25">
        <f t="shared" si="422"/>
        <v>31.450501351730402</v>
      </c>
      <c r="Y606" s="26">
        <f t="shared" si="390"/>
        <v>-102.09676785974582</v>
      </c>
      <c r="Z606" s="26">
        <f t="shared" si="391"/>
        <v>-89.999549925674387</v>
      </c>
      <c r="AA606" s="26">
        <f t="shared" si="392"/>
        <v>49.472080290520559</v>
      </c>
      <c r="AB606" s="26">
        <f t="shared" si="393"/>
        <v>-89.807460679288695</v>
      </c>
      <c r="AC606" s="26">
        <f t="shared" si="394"/>
        <v>23.232730711325743</v>
      </c>
      <c r="AD606" s="26">
        <f t="shared" si="395"/>
        <v>86.047876201889096</v>
      </c>
      <c r="AE606" s="26">
        <f t="shared" si="396"/>
        <v>2.0585444938308726</v>
      </c>
      <c r="AF606" s="26">
        <f t="shared" si="397"/>
        <v>-93.759134403073972</v>
      </c>
      <c r="AG606" s="26">
        <f t="shared" si="415"/>
        <v>64.037843837695164</v>
      </c>
      <c r="AH606" s="26">
        <f t="shared" si="398"/>
        <v>-200.71459219563656</v>
      </c>
      <c r="AI606" s="26">
        <f t="shared" si="399"/>
        <v>-89.999999994722927</v>
      </c>
      <c r="AJ606" s="26">
        <f t="shared" si="400"/>
        <v>108.31750108573836</v>
      </c>
      <c r="AK606" s="26">
        <f t="shared" si="401"/>
        <v>89.999780088683664</v>
      </c>
      <c r="AL606" s="27">
        <f t="shared" si="402"/>
        <v>-31.929408385445836</v>
      </c>
      <c r="AM606" s="26">
        <f t="shared" si="403"/>
        <v>-88.548895654432329</v>
      </c>
      <c r="AN606" s="26">
        <f t="shared" si="416"/>
        <v>-34.55430291395659</v>
      </c>
      <c r="AO606" s="26">
        <f t="shared" si="417"/>
        <v>-88.927412199350869</v>
      </c>
      <c r="AP606" s="26">
        <f t="shared" si="423"/>
        <v>-94.842958571605465</v>
      </c>
      <c r="AQ606" s="26">
        <f t="shared" si="424"/>
        <v>-177.47652775982246</v>
      </c>
      <c r="AR606" s="25">
        <f t="shared" si="418"/>
        <v>18.562359853877492</v>
      </c>
      <c r="AS606" s="25">
        <f t="shared" si="419"/>
        <v>-26.843517049310353</v>
      </c>
      <c r="AT606" s="56">
        <f t="shared" si="425"/>
        <v>-92.784414077774585</v>
      </c>
      <c r="AU606" s="57">
        <f t="shared" si="404"/>
        <v>-271.23566216289646</v>
      </c>
      <c r="AV606" s="26">
        <f t="shared" si="405"/>
        <v>4.7360267421213104E-2</v>
      </c>
      <c r="AW606" s="26">
        <f t="shared" si="406"/>
        <v>5.9778196640999965</v>
      </c>
      <c r="AX606" s="27">
        <f t="shared" si="407"/>
        <v>-4.7360267421213409E-2</v>
      </c>
      <c r="AY606" s="26">
        <f t="shared" si="408"/>
        <v>-5.9778196640999965</v>
      </c>
      <c r="AZ606" s="28">
        <f t="shared" si="409"/>
        <v>-3.0531133177191805E-16</v>
      </c>
      <c r="BA606" s="29">
        <f t="shared" si="410"/>
        <v>0</v>
      </c>
      <c r="BB606" s="5">
        <f t="shared" si="426"/>
        <v>-171.99576118175924</v>
      </c>
      <c r="BC606" s="5">
        <f t="shared" si="427"/>
        <v>-502.00903050130182</v>
      </c>
      <c r="BD606" s="5">
        <f t="shared" si="411"/>
        <v>-322.00903050130182</v>
      </c>
      <c r="BE606" s="41"/>
      <c r="BF606" s="40">
        <f t="shared" si="412"/>
        <v>-172</v>
      </c>
      <c r="BG606" s="40">
        <f t="shared" si="413"/>
        <v>-502</v>
      </c>
      <c r="BH606" s="40">
        <f t="shared" si="414"/>
        <v>-322</v>
      </c>
      <c r="BL606" s="26">
        <f t="shared" si="420"/>
        <v>-28.411063206176056</v>
      </c>
      <c r="BM606" s="26">
        <f t="shared" si="421"/>
        <v>-87.823924869756169</v>
      </c>
      <c r="BO606" s="238" t="str">
        <f t="shared" si="428"/>
        <v>104712854.805112i</v>
      </c>
      <c r="BP606" s="238" t="str">
        <f t="shared" si="429"/>
        <v>-0.00230168234011396-0.00173762838690404i</v>
      </c>
      <c r="BQ606" s="238">
        <f t="shared" si="430"/>
        <v>-50.800283897808612</v>
      </c>
      <c r="BR606" s="238">
        <f t="shared" si="431"/>
        <v>-142.94944346864921</v>
      </c>
    </row>
    <row r="607" spans="22:70" x14ac:dyDescent="0.3">
      <c r="V607" s="24">
        <v>7.03000000000009</v>
      </c>
      <c r="W607" s="32">
        <f t="shared" si="389"/>
        <v>107151930.52378313</v>
      </c>
      <c r="X607" s="25">
        <f t="shared" si="422"/>
        <v>31.450501351730402</v>
      </c>
      <c r="Y607" s="26">
        <f t="shared" si="390"/>
        <v>-102.29676785973376</v>
      </c>
      <c r="Z607" s="26">
        <f t="shared" si="391"/>
        <v>-89.999560170616803</v>
      </c>
      <c r="AA607" s="26">
        <f t="shared" si="392"/>
        <v>49.672078083225188</v>
      </c>
      <c r="AB607" s="26">
        <f t="shared" si="393"/>
        <v>-89.811843377426541</v>
      </c>
      <c r="AC607" s="26">
        <f t="shared" si="394"/>
        <v>23.431802083418841</v>
      </c>
      <c r="AD607" s="26">
        <f t="shared" si="395"/>
        <v>86.137562067053722</v>
      </c>
      <c r="AE607" s="26">
        <f t="shared" si="396"/>
        <v>2.2576136586406612</v>
      </c>
      <c r="AF607" s="26">
        <f t="shared" si="397"/>
        <v>-93.673841480989637</v>
      </c>
      <c r="AG607" s="26">
        <f t="shared" si="415"/>
        <v>64.037843837695164</v>
      </c>
      <c r="AH607" s="26">
        <f t="shared" si="398"/>
        <v>-200.91459219563657</v>
      </c>
      <c r="AI607" s="26">
        <f t="shared" si="399"/>
        <v>-89.999999994843051</v>
      </c>
      <c r="AJ607" s="26">
        <f t="shared" si="400"/>
        <v>108.51750108573547</v>
      </c>
      <c r="AK607" s="26">
        <f t="shared" si="401"/>
        <v>89.99978509447638</v>
      </c>
      <c r="AL607" s="27">
        <f t="shared" si="402"/>
        <v>-32.129283032714746</v>
      </c>
      <c r="AM607" s="26">
        <f t="shared" si="403"/>
        <v>-88.5819131772802</v>
      </c>
      <c r="AN607" s="26">
        <f t="shared" si="416"/>
        <v>-34.75423442169533</v>
      </c>
      <c r="AO607" s="26">
        <f t="shared" si="417"/>
        <v>-88.951821767978217</v>
      </c>
      <c r="AP607" s="26">
        <f t="shared" si="423"/>
        <v>-95.242764726616002</v>
      </c>
      <c r="AQ607" s="26">
        <f t="shared" si="424"/>
        <v>-177.5339498456251</v>
      </c>
      <c r="AR607" s="25">
        <f t="shared" si="418"/>
        <v>18.562359853877492</v>
      </c>
      <c r="AS607" s="25">
        <f t="shared" si="419"/>
        <v>-26.843517049310353</v>
      </c>
      <c r="AT607" s="56">
        <f t="shared" si="425"/>
        <v>-92.985151067975337</v>
      </c>
      <c r="AU607" s="57">
        <f t="shared" si="404"/>
        <v>-271.20779132661471</v>
      </c>
      <c r="AV607" s="26">
        <f t="shared" si="405"/>
        <v>4.9579594813769473E-2</v>
      </c>
      <c r="AW607" s="26">
        <f t="shared" si="406"/>
        <v>6.116017532100936</v>
      </c>
      <c r="AX607" s="27">
        <f t="shared" si="407"/>
        <v>-4.9579594813769001E-2</v>
      </c>
      <c r="AY607" s="26">
        <f t="shared" si="408"/>
        <v>-6.116017532100936</v>
      </c>
      <c r="AZ607" s="28">
        <f t="shared" si="409"/>
        <v>4.7184478546569153E-16</v>
      </c>
      <c r="BA607" s="29">
        <f t="shared" si="410"/>
        <v>0</v>
      </c>
      <c r="BB607" s="5">
        <f t="shared" si="426"/>
        <v>-172.72558546759225</v>
      </c>
      <c r="BC607" s="5">
        <f t="shared" si="427"/>
        <v>-502.66745876283073</v>
      </c>
      <c r="BD607" s="5">
        <f t="shared" si="411"/>
        <v>-322.66745876283073</v>
      </c>
      <c r="BE607" s="31"/>
      <c r="BF607" s="40">
        <f t="shared" si="412"/>
        <v>-173</v>
      </c>
      <c r="BG607" s="40">
        <f t="shared" si="413"/>
        <v>-503</v>
      </c>
      <c r="BH607" s="40">
        <f t="shared" si="414"/>
        <v>-323</v>
      </c>
      <c r="BL607" s="26">
        <f t="shared" si="420"/>
        <v>-28.61078138336541</v>
      </c>
      <c r="BM607" s="26">
        <f t="shared" si="421"/>
        <v>-87.873412379398303</v>
      </c>
      <c r="BO607" s="238" t="str">
        <f t="shared" si="428"/>
        <v>107151930.523783i</v>
      </c>
      <c r="BP607" s="238" t="str">
        <f t="shared" si="429"/>
        <v>-0.00223449351639405-0.00164823825983236i</v>
      </c>
      <c r="BQ607" s="238">
        <f t="shared" si="430"/>
        <v>-51.129653016251517</v>
      </c>
      <c r="BR607" s="238">
        <f t="shared" si="431"/>
        <v>-143.58625505681775</v>
      </c>
    </row>
    <row r="608" spans="22:70" x14ac:dyDescent="0.3">
      <c r="V608" s="24">
        <v>7.0400000000000897</v>
      </c>
      <c r="W608" s="32">
        <f t="shared" si="389"/>
        <v>109647819.61434153</v>
      </c>
      <c r="X608" s="25">
        <f t="shared" si="422"/>
        <v>31.450501351730402</v>
      </c>
      <c r="Y608" s="26">
        <f t="shared" si="390"/>
        <v>-102.49676785972225</v>
      </c>
      <c r="Z608" s="26">
        <f t="shared" si="391"/>
        <v>-89.999570182355868</v>
      </c>
      <c r="AA608" s="26">
        <f t="shared" si="392"/>
        <v>49.872075975273418</v>
      </c>
      <c r="AB608" s="26">
        <f t="shared" si="393"/>
        <v>-89.816126315302682</v>
      </c>
      <c r="AC608" s="26">
        <f t="shared" si="394"/>
        <v>23.630915065254868</v>
      </c>
      <c r="AD608" s="26">
        <f t="shared" si="395"/>
        <v>86.225224753654757</v>
      </c>
      <c r="AE608" s="26">
        <f t="shared" si="396"/>
        <v>2.4567245325364411</v>
      </c>
      <c r="AF608" s="26">
        <f t="shared" si="397"/>
        <v>-93.590471744003807</v>
      </c>
      <c r="AG608" s="26">
        <f t="shared" si="415"/>
        <v>64.037843837695164</v>
      </c>
      <c r="AH608" s="26">
        <f t="shared" si="398"/>
        <v>-201.11459219563656</v>
      </c>
      <c r="AI608" s="26">
        <f t="shared" si="399"/>
        <v>-89.999999994960433</v>
      </c>
      <c r="AJ608" s="26">
        <f t="shared" si="400"/>
        <v>108.71750108573272</v>
      </c>
      <c r="AK608" s="26">
        <f t="shared" si="401"/>
        <v>89.999789986323336</v>
      </c>
      <c r="AL608" s="27">
        <f t="shared" si="402"/>
        <v>-32.329163318408298</v>
      </c>
      <c r="AM608" s="26">
        <f t="shared" si="403"/>
        <v>-88.614180039847483</v>
      </c>
      <c r="AN608" s="26">
        <f t="shared" si="416"/>
        <v>-34.954169011085256</v>
      </c>
      <c r="AO608" s="26">
        <f t="shared" si="417"/>
        <v>-88.975676074694348</v>
      </c>
      <c r="AP608" s="26">
        <f t="shared" si="423"/>
        <v>-95.642579601702238</v>
      </c>
      <c r="AQ608" s="26">
        <f t="shared" si="424"/>
        <v>-177.59006612317893</v>
      </c>
      <c r="AR608" s="25">
        <f t="shared" si="418"/>
        <v>18.562359853877492</v>
      </c>
      <c r="AS608" s="25">
        <f t="shared" si="419"/>
        <v>-26.843517049310353</v>
      </c>
      <c r="AT608" s="56">
        <f t="shared" si="425"/>
        <v>-93.185855069165797</v>
      </c>
      <c r="AU608" s="57">
        <f t="shared" si="404"/>
        <v>-271.18053786718275</v>
      </c>
      <c r="AV608" s="26">
        <f t="shared" si="405"/>
        <v>5.1902300972271435E-2</v>
      </c>
      <c r="AW608" s="26">
        <f t="shared" si="406"/>
        <v>6.2573605177519633</v>
      </c>
      <c r="AX608" s="27">
        <f t="shared" si="407"/>
        <v>-5.1902300972271338E-2</v>
      </c>
      <c r="AY608" s="26">
        <f t="shared" si="408"/>
        <v>-6.2573605177519633</v>
      </c>
      <c r="AZ608" s="28">
        <f t="shared" si="409"/>
        <v>9.7144514654701197E-17</v>
      </c>
      <c r="BA608" s="29">
        <f t="shared" si="410"/>
        <v>0</v>
      </c>
      <c r="BB608" s="5">
        <f t="shared" si="426"/>
        <v>-173.45747896674533</v>
      </c>
      <c r="BC608" s="5">
        <f t="shared" si="427"/>
        <v>-503.32083697204155</v>
      </c>
      <c r="BD608" s="5">
        <f t="shared" si="411"/>
        <v>-323.32083697204155</v>
      </c>
      <c r="BE608" s="31"/>
      <c r="BF608" s="40">
        <f t="shared" si="412"/>
        <v>-173</v>
      </c>
      <c r="BG608" s="40">
        <f t="shared" si="413"/>
        <v>-503</v>
      </c>
      <c r="BH608" s="40">
        <f t="shared" si="414"/>
        <v>-323</v>
      </c>
      <c r="BL608" s="26">
        <f t="shared" si="420"/>
        <v>-28.810512227597648</v>
      </c>
      <c r="BM608" s="26">
        <f t="shared" si="421"/>
        <v>-87.921776483342427</v>
      </c>
      <c r="BO608" s="238" t="str">
        <f t="shared" si="428"/>
        <v>109647819.614342i</v>
      </c>
      <c r="BP608" s="238" t="str">
        <f t="shared" si="429"/>
        <v>-0.00216820663574862-0.00156269465115082i</v>
      </c>
      <c r="BQ608" s="238">
        <f t="shared" si="430"/>
        <v>-51.461111669981889</v>
      </c>
      <c r="BR608" s="238">
        <f t="shared" si="431"/>
        <v>-144.2185226215164</v>
      </c>
    </row>
    <row r="609" spans="22:70" x14ac:dyDescent="0.3">
      <c r="V609" s="24">
        <v>7.0500000000000904</v>
      </c>
      <c r="W609" s="30">
        <f t="shared" si="389"/>
        <v>112201845.43021989</v>
      </c>
      <c r="X609" s="25">
        <f t="shared" si="422"/>
        <v>31.450501351730402</v>
      </c>
      <c r="Y609" s="26">
        <f t="shared" si="390"/>
        <v>-102.69676785971126</v>
      </c>
      <c r="Z609" s="26">
        <f t="shared" si="391"/>
        <v>-89.999579966199931</v>
      </c>
      <c r="AA609" s="26">
        <f t="shared" si="392"/>
        <v>50.072073962194153</v>
      </c>
      <c r="AB609" s="26">
        <f t="shared" si="393"/>
        <v>-89.820311763595896</v>
      </c>
      <c r="AC609" s="26">
        <f t="shared" si="394"/>
        <v>23.830067800330763</v>
      </c>
      <c r="AD609" s="26">
        <f t="shared" si="395"/>
        <v>86.31090909900297</v>
      </c>
      <c r="AE609" s="26">
        <f t="shared" si="396"/>
        <v>2.6558752545440534</v>
      </c>
      <c r="AF609" s="26">
        <f t="shared" si="397"/>
        <v>-93.508982630792843</v>
      </c>
      <c r="AG609" s="26">
        <f t="shared" si="415"/>
        <v>64.037843837695164</v>
      </c>
      <c r="AH609" s="26">
        <f t="shared" si="398"/>
        <v>-201.31459219563658</v>
      </c>
      <c r="AI609" s="26">
        <f t="shared" si="399"/>
        <v>-89.999999995075157</v>
      </c>
      <c r="AJ609" s="26">
        <f t="shared" si="400"/>
        <v>108.91750108573008</v>
      </c>
      <c r="AK609" s="26">
        <f t="shared" si="401"/>
        <v>89.999794766818241</v>
      </c>
      <c r="AL609" s="27">
        <f t="shared" si="402"/>
        <v>-32.529048989052598</v>
      </c>
      <c r="AM609" s="26">
        <f t="shared" si="403"/>
        <v>-88.645713268536738</v>
      </c>
      <c r="AN609" s="26">
        <f t="shared" si="416"/>
        <v>-35.154106543517905</v>
      </c>
      <c r="AO609" s="26">
        <f t="shared" si="417"/>
        <v>-88.998987734270969</v>
      </c>
      <c r="AP609" s="26">
        <f t="shared" si="423"/>
        <v>-96.04240280478183</v>
      </c>
      <c r="AQ609" s="26">
        <f t="shared" si="424"/>
        <v>-177.64490623106462</v>
      </c>
      <c r="AR609" s="25">
        <f t="shared" si="418"/>
        <v>18.562359853877492</v>
      </c>
      <c r="AS609" s="25">
        <f t="shared" si="419"/>
        <v>-26.843517049310353</v>
      </c>
      <c r="AT609" s="56">
        <f t="shared" si="425"/>
        <v>-93.386527550237773</v>
      </c>
      <c r="AU609" s="57">
        <f t="shared" si="404"/>
        <v>-271.15388886185747</v>
      </c>
      <c r="AV609" s="26">
        <f t="shared" si="405"/>
        <v>5.4333142200480619E-2</v>
      </c>
      <c r="AW609" s="26">
        <f t="shared" si="406"/>
        <v>6.4019166779785701</v>
      </c>
      <c r="AX609" s="27">
        <f t="shared" si="407"/>
        <v>-5.4333142200480501E-2</v>
      </c>
      <c r="AY609" s="26">
        <f t="shared" si="408"/>
        <v>-6.4019166779785701</v>
      </c>
      <c r="AZ609" s="28">
        <f t="shared" si="409"/>
        <v>1.1796119636642288E-16</v>
      </c>
      <c r="BA609" s="29">
        <f t="shared" si="410"/>
        <v>0</v>
      </c>
      <c r="BB609" s="5">
        <f t="shared" si="426"/>
        <v>-174.19141252287469</v>
      </c>
      <c r="BC609" s="5">
        <f t="shared" si="427"/>
        <v>-503.96891464050441</v>
      </c>
      <c r="BD609" s="5">
        <f t="shared" si="411"/>
        <v>-323.96891464050441</v>
      </c>
      <c r="BE609" s="41"/>
      <c r="BF609" s="40">
        <f t="shared" si="412"/>
        <v>-174</v>
      </c>
      <c r="BG609" s="40">
        <f t="shared" si="413"/>
        <v>-504</v>
      </c>
      <c r="BH609" s="40">
        <f t="shared" si="414"/>
        <v>-324</v>
      </c>
      <c r="BL609" s="26">
        <f t="shared" si="420"/>
        <v>-29.010255170262234</v>
      </c>
      <c r="BM609" s="26">
        <f t="shared" si="421"/>
        <v>-87.969042549033574</v>
      </c>
      <c r="BO609" s="238" t="str">
        <f t="shared" si="428"/>
        <v>112201845.43022i</v>
      </c>
      <c r="BP609" s="238" t="str">
        <f t="shared" si="429"/>
        <v>-0.00210287397803351-0.00148088833571552i</v>
      </c>
      <c r="BQ609" s="238">
        <f t="shared" si="430"/>
        <v>-51.794629802374679</v>
      </c>
      <c r="BR609" s="238">
        <f t="shared" si="431"/>
        <v>-144.84598322961335</v>
      </c>
    </row>
    <row r="610" spans="22:70" x14ac:dyDescent="0.3">
      <c r="V610" s="24">
        <v>7.0600000000000902</v>
      </c>
      <c r="W610" s="32">
        <f t="shared" si="389"/>
        <v>114815362.14971235</v>
      </c>
      <c r="X610" s="25">
        <f t="shared" si="422"/>
        <v>31.450501351730402</v>
      </c>
      <c r="Y610" s="26">
        <f t="shared" si="390"/>
        <v>-102.89676785970074</v>
      </c>
      <c r="Z610" s="26">
        <f t="shared" si="391"/>
        <v>-89.999589527336511</v>
      </c>
      <c r="AA610" s="26">
        <f t="shared" si="392"/>
        <v>50.272072039717521</v>
      </c>
      <c r="AB610" s="26">
        <f t="shared" si="393"/>
        <v>-89.824401941307514</v>
      </c>
      <c r="AC610" s="26">
        <f t="shared" si="394"/>
        <v>24.029258514279451</v>
      </c>
      <c r="AD610" s="26">
        <f t="shared" si="395"/>
        <v>86.394659000184134</v>
      </c>
      <c r="AE610" s="26">
        <f t="shared" si="396"/>
        <v>2.8550640460266372</v>
      </c>
      <c r="AF610" s="26">
        <f t="shared" si="397"/>
        <v>-93.429332468459876</v>
      </c>
      <c r="AG610" s="26">
        <f t="shared" si="415"/>
        <v>64.037843837695164</v>
      </c>
      <c r="AH610" s="26">
        <f t="shared" si="398"/>
        <v>-201.5145921956366</v>
      </c>
      <c r="AI610" s="26">
        <f t="shared" si="399"/>
        <v>-89.999999995187267</v>
      </c>
      <c r="AJ610" s="26">
        <f t="shared" si="400"/>
        <v>109.11750108572758</v>
      </c>
      <c r="AK610" s="26">
        <f t="shared" si="401"/>
        <v>89.999799438495813</v>
      </c>
      <c r="AL610" s="27">
        <f t="shared" si="402"/>
        <v>-32.728939802555864</v>
      </c>
      <c r="AM610" s="26">
        <f t="shared" si="403"/>
        <v>-88.676529506229485</v>
      </c>
      <c r="AN610" s="26">
        <f t="shared" si="416"/>
        <v>-35.35404688661545</v>
      </c>
      <c r="AO610" s="26">
        <f t="shared" si="417"/>
        <v>-89.021769075968905</v>
      </c>
      <c r="AP610" s="26">
        <f t="shared" si="423"/>
        <v>-96.44223396138517</v>
      </c>
      <c r="AQ610" s="26">
        <f t="shared" si="424"/>
        <v>-177.69849913888984</v>
      </c>
      <c r="AR610" s="25">
        <f t="shared" si="418"/>
        <v>18.562359853877492</v>
      </c>
      <c r="AS610" s="25">
        <f t="shared" si="419"/>
        <v>-26.843517049310353</v>
      </c>
      <c r="AT610" s="56">
        <f t="shared" si="425"/>
        <v>-93.58716991535853</v>
      </c>
      <c r="AU610" s="57">
        <f t="shared" si="404"/>
        <v>-271.12783160734972</v>
      </c>
      <c r="AV610" s="26">
        <f t="shared" si="405"/>
        <v>5.6877087997347094E-2</v>
      </c>
      <c r="AW610" s="26">
        <f t="shared" si="406"/>
        <v>6.5497552930754752</v>
      </c>
      <c r="AX610" s="27">
        <f t="shared" si="407"/>
        <v>-5.687708799734742E-2</v>
      </c>
      <c r="AY610" s="26">
        <f t="shared" si="408"/>
        <v>-6.5497552930754752</v>
      </c>
      <c r="AZ610" s="28">
        <f t="shared" si="409"/>
        <v>-3.2612801348363973E-16</v>
      </c>
      <c r="BA610" s="29">
        <f t="shared" si="410"/>
        <v>0</v>
      </c>
      <c r="BB610" s="5">
        <f t="shared" si="426"/>
        <v>-174.92735544936374</v>
      </c>
      <c r="BC610" s="5">
        <f t="shared" si="427"/>
        <v>-504.61145165849479</v>
      </c>
      <c r="BD610" s="5">
        <f t="shared" si="411"/>
        <v>-324.61145165849479</v>
      </c>
      <c r="BE610" s="31"/>
      <c r="BF610" s="40">
        <f t="shared" si="412"/>
        <v>-175</v>
      </c>
      <c r="BG610" s="40">
        <f t="shared" si="413"/>
        <v>-505</v>
      </c>
      <c r="BH610" s="40">
        <f t="shared" si="414"/>
        <v>-325</v>
      </c>
      <c r="BL610" s="26">
        <f t="shared" si="420"/>
        <v>-29.210009668208563</v>
      </c>
      <c r="BM610" s="26">
        <f t="shared" si="421"/>
        <v>-88.015235380086892</v>
      </c>
      <c r="BO610" s="238" t="str">
        <f t="shared" si="428"/>
        <v>114815362.149712i</v>
      </c>
      <c r="BP610" s="238" t="str">
        <f t="shared" si="429"/>
        <v>-0.00203854416294877-0.00140270939583279i</v>
      </c>
      <c r="BQ610" s="238">
        <f t="shared" si="430"/>
        <v>-52.130175865796637</v>
      </c>
      <c r="BR610" s="238">
        <f t="shared" si="431"/>
        <v>-145.46838467105817</v>
      </c>
    </row>
    <row r="611" spans="22:70" x14ac:dyDescent="0.3">
      <c r="V611" s="24">
        <v>7.07000000000009</v>
      </c>
      <c r="W611" s="32">
        <f t="shared" si="389"/>
        <v>117489755.49397758</v>
      </c>
      <c r="X611" s="25">
        <f t="shared" si="422"/>
        <v>31.450501351730402</v>
      </c>
      <c r="Y611" s="26">
        <f t="shared" si="390"/>
        <v>-103.09676785969071</v>
      </c>
      <c r="Z611" s="26">
        <f t="shared" si="391"/>
        <v>-89.999598870835058</v>
      </c>
      <c r="AA611" s="26">
        <f t="shared" si="392"/>
        <v>50.472070203765789</v>
      </c>
      <c r="AB611" s="26">
        <f t="shared" si="393"/>
        <v>-89.828399016937013</v>
      </c>
      <c r="AC611" s="26">
        <f t="shared" si="394"/>
        <v>24.228485511296988</v>
      </c>
      <c r="AD611" s="26">
        <f t="shared" si="395"/>
        <v>86.476517430176585</v>
      </c>
      <c r="AE611" s="26">
        <f t="shared" si="396"/>
        <v>3.0542892071024568</v>
      </c>
      <c r="AF611" s="26">
        <f t="shared" si="397"/>
        <v>-93.3514804575955</v>
      </c>
      <c r="AG611" s="26">
        <f t="shared" si="415"/>
        <v>64.037843837695164</v>
      </c>
      <c r="AH611" s="26">
        <f t="shared" si="398"/>
        <v>-201.71459219563658</v>
      </c>
      <c r="AI611" s="26">
        <f t="shared" si="399"/>
        <v>-89.999999995296818</v>
      </c>
      <c r="AJ611" s="26">
        <f t="shared" si="400"/>
        <v>109.31750108572518</v>
      </c>
      <c r="AK611" s="26">
        <f t="shared" si="401"/>
        <v>89.99980400383302</v>
      </c>
      <c r="AL611" s="27">
        <f t="shared" si="402"/>
        <v>-32.928835527698396</v>
      </c>
      <c r="AM611" s="26">
        <f t="shared" si="403"/>
        <v>-88.706645020746521</v>
      </c>
      <c r="AN611" s="26">
        <f t="shared" si="416"/>
        <v>-35.5539899139509</v>
      </c>
      <c r="AO611" s="26">
        <f t="shared" si="417"/>
        <v>-89.044032149927929</v>
      </c>
      <c r="AP611" s="26">
        <f t="shared" si="423"/>
        <v>-96.842072713865534</v>
      </c>
      <c r="AQ611" s="26">
        <f t="shared" si="424"/>
        <v>-177.75087316213825</v>
      </c>
      <c r="AR611" s="25">
        <f t="shared" si="418"/>
        <v>18.562359853877492</v>
      </c>
      <c r="AS611" s="25">
        <f t="shared" si="419"/>
        <v>-26.843517049310353</v>
      </c>
      <c r="AT611" s="56">
        <f t="shared" si="425"/>
        <v>-93.787783506763077</v>
      </c>
      <c r="AU611" s="57">
        <f t="shared" si="404"/>
        <v>-271.10235361973378</v>
      </c>
      <c r="AV611" s="26">
        <f t="shared" si="405"/>
        <v>5.9539330077282876E-2</v>
      </c>
      <c r="AW611" s="26">
        <f t="shared" si="406"/>
        <v>6.7009468705367432</v>
      </c>
      <c r="AX611" s="27">
        <f t="shared" si="407"/>
        <v>-5.9539330077283341E-2</v>
      </c>
      <c r="AY611" s="26">
        <f t="shared" si="408"/>
        <v>-6.7009468705367432</v>
      </c>
      <c r="AZ611" s="28">
        <f t="shared" si="409"/>
        <v>-4.649058915617843E-16</v>
      </c>
      <c r="BA611" s="29">
        <f t="shared" si="410"/>
        <v>0</v>
      </c>
      <c r="BB611" s="5">
        <f t="shared" si="426"/>
        <v>-175.6652756420732</v>
      </c>
      <c r="BC611" s="5">
        <f t="shared" si="427"/>
        <v>-505.24821868518779</v>
      </c>
      <c r="BD611" s="5">
        <f t="shared" si="411"/>
        <v>-325.24821868518779</v>
      </c>
      <c r="BE611" s="31"/>
      <c r="BF611" s="40">
        <f t="shared" si="412"/>
        <v>-176</v>
      </c>
      <c r="BG611" s="40">
        <f t="shared" si="413"/>
        <v>-505</v>
      </c>
      <c r="BH611" s="40">
        <f t="shared" si="414"/>
        <v>-325</v>
      </c>
      <c r="BL611" s="26">
        <f t="shared" si="420"/>
        <v>-29.409775202611637</v>
      </c>
      <c r="BM611" s="26">
        <f t="shared" si="421"/>
        <v>-88.06037922821811</v>
      </c>
      <c r="BO611" s="238" t="str">
        <f t="shared" si="428"/>
        <v>117489755.493978i</v>
      </c>
      <c r="BP611" s="238" t="str">
        <f t="shared" si="429"/>
        <v>-0.00197526207916587-0.00132804747166318i</v>
      </c>
      <c r="BQ611" s="238">
        <f t="shared" si="430"/>
        <v>-52.467716932698465</v>
      </c>
      <c r="BR611" s="238">
        <f t="shared" si="431"/>
        <v>-146.08548583723589</v>
      </c>
    </row>
    <row r="612" spans="22:70" x14ac:dyDescent="0.3">
      <c r="V612" s="24">
        <v>7.0800000000000898</v>
      </c>
      <c r="W612" s="30">
        <f t="shared" si="389"/>
        <v>120226443.46176647</v>
      </c>
      <c r="X612" s="25">
        <f t="shared" si="422"/>
        <v>31.450501351730402</v>
      </c>
      <c r="Y612" s="26">
        <f t="shared" si="390"/>
        <v>-103.29676785968113</v>
      </c>
      <c r="Z612" s="26">
        <f t="shared" si="391"/>
        <v>-89.999608001649605</v>
      </c>
      <c r="AA612" s="26">
        <f t="shared" si="392"/>
        <v>50.672068450444769</v>
      </c>
      <c r="AB612" s="26">
        <f t="shared" si="393"/>
        <v>-89.832305109631122</v>
      </c>
      <c r="AC612" s="26">
        <f t="shared" si="394"/>
        <v>24.427747170719694</v>
      </c>
      <c r="AD612" s="26">
        <f t="shared" si="395"/>
        <v>86.556526453946063</v>
      </c>
      <c r="AE612" s="26">
        <f t="shared" si="396"/>
        <v>3.2535491132137331</v>
      </c>
      <c r="AF612" s="26">
        <f t="shared" si="397"/>
        <v>-93.275386657334664</v>
      </c>
      <c r="AG612" s="26">
        <f t="shared" si="415"/>
        <v>64.037843837695164</v>
      </c>
      <c r="AH612" s="26">
        <f t="shared" si="398"/>
        <v>-201.91459219563657</v>
      </c>
      <c r="AI612" s="26">
        <f t="shared" si="399"/>
        <v>-89.999999995403869</v>
      </c>
      <c r="AJ612" s="26">
        <f t="shared" si="400"/>
        <v>109.5175010857229</v>
      </c>
      <c r="AK612" s="26">
        <f t="shared" si="401"/>
        <v>89.999808465250467</v>
      </c>
      <c r="AL612" s="27">
        <f t="shared" si="402"/>
        <v>-33.128735943645388</v>
      </c>
      <c r="AM612" s="26">
        <f t="shared" si="403"/>
        <v>-88.736075713133786</v>
      </c>
      <c r="AN612" s="26">
        <f t="shared" si="416"/>
        <v>-35.753935504780955</v>
      </c>
      <c r="AO612" s="26">
        <f t="shared" si="417"/>
        <v>-89.065788733418501</v>
      </c>
      <c r="AP612" s="26">
        <f t="shared" si="423"/>
        <v>-97.241918720644861</v>
      </c>
      <c r="AQ612" s="26">
        <f t="shared" si="424"/>
        <v>-177.80205597670567</v>
      </c>
      <c r="AR612" s="25">
        <f t="shared" si="418"/>
        <v>18.562359853877492</v>
      </c>
      <c r="AS612" s="25">
        <f t="shared" si="419"/>
        <v>-26.843517049310353</v>
      </c>
      <c r="AT612" s="56">
        <f t="shared" si="425"/>
        <v>-93.988369607431125</v>
      </c>
      <c r="AU612" s="57">
        <f t="shared" si="404"/>
        <v>-271.07744263404032</v>
      </c>
      <c r="AV612" s="26">
        <f t="shared" si="405"/>
        <v>6.2325291720836049E-2</v>
      </c>
      <c r="AW612" s="26">
        <f t="shared" si="406"/>
        <v>6.8555631473547551</v>
      </c>
      <c r="AX612" s="27">
        <f t="shared" si="407"/>
        <v>-6.2325291720835986E-2</v>
      </c>
      <c r="AY612" s="26">
        <f t="shared" si="408"/>
        <v>-6.8555631473547551</v>
      </c>
      <c r="AZ612" s="28">
        <f t="shared" si="409"/>
        <v>6.2450045135165055E-17</v>
      </c>
      <c r="BA612" s="29">
        <f t="shared" si="410"/>
        <v>0</v>
      </c>
      <c r="BB612" s="5">
        <f t="shared" si="426"/>
        <v>-176.40513969396366</v>
      </c>
      <c r="BC612" s="5">
        <f t="shared" si="427"/>
        <v>-505.87899748134095</v>
      </c>
      <c r="BD612" s="5">
        <f t="shared" si="411"/>
        <v>-325.87899748134095</v>
      </c>
      <c r="BE612" s="41"/>
      <c r="BF612" s="40">
        <f t="shared" si="412"/>
        <v>-176</v>
      </c>
      <c r="BG612" s="40">
        <f t="shared" si="413"/>
        <v>-506</v>
      </c>
      <c r="BH612" s="40">
        <f t="shared" si="414"/>
        <v>-326</v>
      </c>
      <c r="BL612" s="26">
        <f t="shared" si="420"/>
        <v>-29.609551277887771</v>
      </c>
      <c r="BM612" s="26">
        <f t="shared" si="421"/>
        <v>-88.104497804962477</v>
      </c>
      <c r="BO612" s="238" t="str">
        <f t="shared" si="428"/>
        <v>120226443.461766i</v>
      </c>
      <c r="BP612" s="238" t="str">
        <f t="shared" si="429"/>
        <v>-0.0019130688378609-0.00125679201213208i</v>
      </c>
      <c r="BQ612" s="238">
        <f t="shared" si="430"/>
        <v>-52.807218808644762</v>
      </c>
      <c r="BR612" s="238">
        <f t="shared" si="431"/>
        <v>-146.69705704233814</v>
      </c>
    </row>
    <row r="613" spans="22:70" x14ac:dyDescent="0.3">
      <c r="V613" s="24">
        <v>7.0900000000000896</v>
      </c>
      <c r="W613" s="32">
        <f t="shared" si="389"/>
        <v>123026877.08126393</v>
      </c>
      <c r="X613" s="25">
        <f t="shared" si="422"/>
        <v>31.450501351730402</v>
      </c>
      <c r="Y613" s="26">
        <f t="shared" si="390"/>
        <v>-103.49676785967198</v>
      </c>
      <c r="Z613" s="26">
        <f t="shared" si="391"/>
        <v>-89.999616924621435</v>
      </c>
      <c r="AA613" s="26">
        <f t="shared" si="392"/>
        <v>50.872066776035538</v>
      </c>
      <c r="AB613" s="26">
        <f t="shared" si="393"/>
        <v>-89.836122290306562</v>
      </c>
      <c r="AC613" s="26">
        <f t="shared" si="394"/>
        <v>24.627041943745589</v>
      </c>
      <c r="AD613" s="26">
        <f t="shared" si="395"/>
        <v>86.634727244495906</v>
      </c>
      <c r="AE613" s="26">
        <f t="shared" si="396"/>
        <v>3.4528422118395596</v>
      </c>
      <c r="AF613" s="26">
        <f t="shared" si="397"/>
        <v>-93.201011970432091</v>
      </c>
      <c r="AG613" s="26">
        <f t="shared" si="415"/>
        <v>64.037843837695164</v>
      </c>
      <c r="AH613" s="26">
        <f t="shared" si="398"/>
        <v>-202.11459219563659</v>
      </c>
      <c r="AI613" s="26">
        <f t="shared" si="399"/>
        <v>-89.999999995508489</v>
      </c>
      <c r="AJ613" s="26">
        <f t="shared" si="400"/>
        <v>109.7175010857207</v>
      </c>
      <c r="AK613" s="26">
        <f t="shared" si="401"/>
        <v>89.999812825113651</v>
      </c>
      <c r="AL613" s="27">
        <f t="shared" si="402"/>
        <v>-33.328640839481402</v>
      </c>
      <c r="AM613" s="26">
        <f t="shared" si="403"/>
        <v>-88.764837125776225</v>
      </c>
      <c r="AN613" s="26">
        <f t="shared" si="416"/>
        <v>-35.953883543790717</v>
      </c>
      <c r="AO613" s="26">
        <f t="shared" si="417"/>
        <v>-89.0870503369581</v>
      </c>
      <c r="AP613" s="26">
        <f t="shared" si="423"/>
        <v>-97.641771655492846</v>
      </c>
      <c r="AQ613" s="26">
        <f t="shared" si="424"/>
        <v>-177.85207463312918</v>
      </c>
      <c r="AR613" s="25">
        <f t="shared" si="418"/>
        <v>18.562359853877492</v>
      </c>
      <c r="AS613" s="25">
        <f t="shared" si="419"/>
        <v>-26.843517049310353</v>
      </c>
      <c r="AT613" s="56">
        <f t="shared" si="425"/>
        <v>-94.188929443653279</v>
      </c>
      <c r="AU613" s="57">
        <f t="shared" si="404"/>
        <v>-271.05308660356127</v>
      </c>
      <c r="AV613" s="26">
        <f t="shared" si="405"/>
        <v>6.5240637462823131E-2</v>
      </c>
      <c r="AW613" s="26">
        <f t="shared" si="406"/>
        <v>7.0136770906532364</v>
      </c>
      <c r="AX613" s="27">
        <f t="shared" si="407"/>
        <v>-6.5240637462822743E-2</v>
      </c>
      <c r="AY613" s="26">
        <f t="shared" si="408"/>
        <v>-7.0136770906532364</v>
      </c>
      <c r="AZ613" s="28">
        <f t="shared" si="409"/>
        <v>3.8857805861880479E-16</v>
      </c>
      <c r="BA613" s="29">
        <f t="shared" si="410"/>
        <v>0</v>
      </c>
      <c r="BB613" s="5">
        <f t="shared" si="426"/>
        <v>-177.14691301084699</v>
      </c>
      <c r="BC613" s="5">
        <f t="shared" si="427"/>
        <v>-506.50358118477061</v>
      </c>
      <c r="BD613" s="5">
        <f t="shared" si="411"/>
        <v>-326.50358118477061</v>
      </c>
      <c r="BE613" s="31"/>
      <c r="BF613" s="40">
        <f t="shared" si="412"/>
        <v>-177</v>
      </c>
      <c r="BG613" s="40">
        <f t="shared" si="413"/>
        <v>-507</v>
      </c>
      <c r="BH613" s="40">
        <f t="shared" si="414"/>
        <v>-327</v>
      </c>
      <c r="BL613" s="26">
        <f t="shared" si="420"/>
        <v>-29.809337420658196</v>
      </c>
      <c r="BM613" s="26">
        <f t="shared" si="421"/>
        <v>-88.14761429318267</v>
      </c>
      <c r="BO613" s="238" t="str">
        <f t="shared" si="428"/>
        <v>123026877.081264i</v>
      </c>
      <c r="BP613" s="238" t="str">
        <f t="shared" si="429"/>
        <v>-0.00185200174997751-0.00118883252400579i</v>
      </c>
      <c r="BQ613" s="238">
        <f t="shared" si="430"/>
        <v>-53.148646146535505</v>
      </c>
      <c r="BR613" s="238">
        <f t="shared" si="431"/>
        <v>-147.3028802880267</v>
      </c>
    </row>
    <row r="614" spans="22:70" x14ac:dyDescent="0.3">
      <c r="V614" s="24">
        <v>7.1000000000000902</v>
      </c>
      <c r="W614" s="32">
        <f t="shared" si="389"/>
        <v>125892541.17944308</v>
      </c>
      <c r="X614" s="25">
        <f t="shared" si="422"/>
        <v>31.450501351730402</v>
      </c>
      <c r="Y614" s="26">
        <f t="shared" si="390"/>
        <v>-103.69676785966325</v>
      </c>
      <c r="Z614" s="26">
        <f t="shared" si="391"/>
        <v>-89.99962564448164</v>
      </c>
      <c r="AA614" s="26">
        <f t="shared" si="392"/>
        <v>51.072065176986527</v>
      </c>
      <c r="AB614" s="26">
        <f t="shared" si="393"/>
        <v>-89.839852582747426</v>
      </c>
      <c r="AC614" s="26">
        <f t="shared" si="394"/>
        <v>24.826368350294313</v>
      </c>
      <c r="AD614" s="26">
        <f t="shared" si="395"/>
        <v>86.711160098853313</v>
      </c>
      <c r="AE614" s="26">
        <f t="shared" si="396"/>
        <v>3.6521670193479814</v>
      </c>
      <c r="AF614" s="26">
        <f t="shared" si="397"/>
        <v>-93.128318128375739</v>
      </c>
      <c r="AG614" s="26">
        <f t="shared" si="415"/>
        <v>64.037843837695164</v>
      </c>
      <c r="AH614" s="26">
        <f t="shared" si="398"/>
        <v>-202.31459219563658</v>
      </c>
      <c r="AI614" s="26">
        <f t="shared" si="399"/>
        <v>-89.999999995610722</v>
      </c>
      <c r="AJ614" s="26">
        <f t="shared" si="400"/>
        <v>109.91750108571863</v>
      </c>
      <c r="AK614" s="26">
        <f t="shared" si="401"/>
        <v>89.999817085734222</v>
      </c>
      <c r="AL614" s="27">
        <f t="shared" si="402"/>
        <v>-33.52855001376571</v>
      </c>
      <c r="AM614" s="26">
        <f t="shared" si="403"/>
        <v>-88.792944450342674</v>
      </c>
      <c r="AN614" s="26">
        <f t="shared" si="416"/>
        <v>-36.153833920849927</v>
      </c>
      <c r="AO614" s="26">
        <f t="shared" si="417"/>
        <v>-89.107828210294429</v>
      </c>
      <c r="AP614" s="26">
        <f t="shared" si="423"/>
        <v>-98.041631206838417</v>
      </c>
      <c r="AQ614" s="26">
        <f t="shared" si="424"/>
        <v>-177.90095557051359</v>
      </c>
      <c r="AR614" s="25">
        <f t="shared" si="418"/>
        <v>18.562359853877492</v>
      </c>
      <c r="AS614" s="25">
        <f t="shared" si="419"/>
        <v>-26.843517049310353</v>
      </c>
      <c r="AT614" s="56">
        <f t="shared" si="425"/>
        <v>-94.389464187490432</v>
      </c>
      <c r="AU614" s="57">
        <f t="shared" si="404"/>
        <v>-271.02927369888931</v>
      </c>
      <c r="AV614" s="26">
        <f t="shared" si="405"/>
        <v>6.8291283124558691E-2</v>
      </c>
      <c r="AW614" s="26">
        <f t="shared" si="406"/>
        <v>7.175362896511186</v>
      </c>
      <c r="AX614" s="27">
        <f t="shared" si="407"/>
        <v>-6.8291283124558413E-2</v>
      </c>
      <c r="AY614" s="26">
        <f t="shared" si="408"/>
        <v>-7.175362896511186</v>
      </c>
      <c r="AZ614" s="28">
        <f t="shared" si="409"/>
        <v>2.7755575615628914E-16</v>
      </c>
      <c r="BA614" s="29">
        <f t="shared" si="410"/>
        <v>0</v>
      </c>
      <c r="BB614" s="5">
        <f t="shared" si="426"/>
        <v>-177.89055992753973</v>
      </c>
      <c r="BC614" s="5">
        <f t="shared" si="427"/>
        <v>-507.12177452936913</v>
      </c>
      <c r="BD614" s="5">
        <f t="shared" si="411"/>
        <v>-327.12177452936913</v>
      </c>
      <c r="BE614" s="31"/>
      <c r="BF614" s="40">
        <f t="shared" si="412"/>
        <v>-178</v>
      </c>
      <c r="BG614" s="40">
        <f t="shared" si="413"/>
        <v>-507</v>
      </c>
      <c r="BH614" s="40">
        <f t="shared" si="414"/>
        <v>-327</v>
      </c>
      <c r="BL614" s="26">
        <f t="shared" si="420"/>
        <v>-30.009133178758447</v>
      </c>
      <c r="BM614" s="26">
        <f t="shared" si="421"/>
        <v>-88.189751358367118</v>
      </c>
      <c r="BO614" s="238" t="str">
        <f t="shared" si="428"/>
        <v>125892541.179443i</v>
      </c>
      <c r="BP614" s="238" t="str">
        <f t="shared" si="429"/>
        <v>-0.0017920943263165-0.00112405881694283i</v>
      </c>
      <c r="BQ614" s="238">
        <f t="shared" si="430"/>
        <v>-53.49196256129084</v>
      </c>
      <c r="BR614" s="238">
        <f t="shared" si="431"/>
        <v>-147.9027494721127</v>
      </c>
    </row>
    <row r="615" spans="22:70" x14ac:dyDescent="0.3">
      <c r="V615" s="24">
        <v>7.11000000000009</v>
      </c>
      <c r="W615" s="30">
        <f t="shared" si="389"/>
        <v>128824955.16934036</v>
      </c>
      <c r="X615" s="25">
        <f t="shared" si="422"/>
        <v>31.450501351730402</v>
      </c>
      <c r="Y615" s="26">
        <f t="shared" si="390"/>
        <v>-103.8967678596549</v>
      </c>
      <c r="Z615" s="26">
        <f t="shared" si="391"/>
        <v>-89.999634165853593</v>
      </c>
      <c r="AA615" s="26">
        <f t="shared" si="392"/>
        <v>51.27206364990603</v>
      </c>
      <c r="AB615" s="26">
        <f t="shared" si="393"/>
        <v>-89.843497964677567</v>
      </c>
      <c r="AC615" s="26">
        <f t="shared" si="394"/>
        <v>25.025724976000312</v>
      </c>
      <c r="AD615" s="26">
        <f t="shared" si="395"/>
        <v>86.785864453973446</v>
      </c>
      <c r="AE615" s="26">
        <f t="shared" si="396"/>
        <v>3.8515221179818511</v>
      </c>
      <c r="AF615" s="26">
        <f t="shared" si="397"/>
        <v>-93.057267676557714</v>
      </c>
      <c r="AG615" s="26">
        <f t="shared" si="415"/>
        <v>64.037843837695164</v>
      </c>
      <c r="AH615" s="26">
        <f t="shared" si="398"/>
        <v>-202.51459219563657</v>
      </c>
      <c r="AI615" s="26">
        <f t="shared" si="399"/>
        <v>-89.999999995710638</v>
      </c>
      <c r="AJ615" s="26">
        <f t="shared" si="400"/>
        <v>110.11750108571663</v>
      </c>
      <c r="AK615" s="26">
        <f t="shared" si="401"/>
        <v>89.999821249371237</v>
      </c>
      <c r="AL615" s="27">
        <f t="shared" si="402"/>
        <v>-33.728463274107398</v>
      </c>
      <c r="AM615" s="26">
        <f t="shared" si="403"/>
        <v>-88.820412535564429</v>
      </c>
      <c r="AN615" s="26">
        <f t="shared" si="416"/>
        <v>-36.353786530780077</v>
      </c>
      <c r="AO615" s="26">
        <f t="shared" si="417"/>
        <v>-89.128133348258501</v>
      </c>
      <c r="AP615" s="26">
        <f t="shared" si="423"/>
        <v>-98.441497077112246</v>
      </c>
      <c r="AQ615" s="26">
        <f t="shared" si="424"/>
        <v>-177.94872463016233</v>
      </c>
      <c r="AR615" s="25">
        <f t="shared" si="418"/>
        <v>18.562359853877492</v>
      </c>
      <c r="AS615" s="25">
        <f t="shared" si="419"/>
        <v>-26.843517049310353</v>
      </c>
      <c r="AT615" s="56">
        <f t="shared" si="425"/>
        <v>-94.589974959130387</v>
      </c>
      <c r="AU615" s="57">
        <f t="shared" si="404"/>
        <v>-271.00599230672003</v>
      </c>
      <c r="AV615" s="26">
        <f t="shared" si="405"/>
        <v>7.1483406196398758E-2</v>
      </c>
      <c r="AW615" s="26">
        <f t="shared" si="406"/>
        <v>7.3406959868259909</v>
      </c>
      <c r="AX615" s="27">
        <f t="shared" si="407"/>
        <v>-7.1483406196398938E-2</v>
      </c>
      <c r="AY615" s="26">
        <f t="shared" si="408"/>
        <v>-7.3406959868259909</v>
      </c>
      <c r="AZ615" s="28">
        <f t="shared" si="409"/>
        <v>-1.8041124150158794E-16</v>
      </c>
      <c r="BA615" s="29">
        <f t="shared" si="410"/>
        <v>0</v>
      </c>
      <c r="BB615" s="5">
        <f t="shared" si="426"/>
        <v>-178.63604382373273</v>
      </c>
      <c r="BC615" s="5">
        <f t="shared" si="427"/>
        <v>-507.73339400885561</v>
      </c>
      <c r="BD615" s="5">
        <f t="shared" si="411"/>
        <v>-327.73339400885561</v>
      </c>
      <c r="BE615" s="41"/>
      <c r="BF615" s="40">
        <f t="shared" si="412"/>
        <v>-179</v>
      </c>
      <c r="BG615" s="40">
        <f t="shared" si="413"/>
        <v>-508</v>
      </c>
      <c r="BH615" s="40">
        <f t="shared" si="414"/>
        <v>-328</v>
      </c>
      <c r="BL615" s="26">
        <f t="shared" si="420"/>
        <v>-30.20893812029157</v>
      </c>
      <c r="BM615" s="26">
        <f t="shared" si="421"/>
        <v>-88.230931159719944</v>
      </c>
      <c r="BO615" s="238" t="str">
        <f t="shared" si="428"/>
        <v>128824955.16934i</v>
      </c>
      <c r="BP615" s="238" t="str">
        <f t="shared" si="429"/>
        <v>-0.00173337629934592-0.00106236124249952i</v>
      </c>
      <c r="BQ615" s="238">
        <f t="shared" si="430"/>
        <v>-53.837130744310777</v>
      </c>
      <c r="BR615" s="238">
        <f t="shared" si="431"/>
        <v>-148.49647054241561</v>
      </c>
    </row>
    <row r="616" spans="22:70" x14ac:dyDescent="0.3">
      <c r="V616" s="24">
        <v>7.1200000000000898</v>
      </c>
      <c r="W616" s="32">
        <f t="shared" si="389"/>
        <v>131825673.85566828</v>
      </c>
      <c r="X616" s="25">
        <f t="shared" si="422"/>
        <v>31.450501351730402</v>
      </c>
      <c r="Y616" s="26">
        <f t="shared" si="390"/>
        <v>-104.09676785964693</v>
      </c>
      <c r="Z616" s="26">
        <f t="shared" si="391"/>
        <v>-89.999642493255422</v>
      </c>
      <c r="AA616" s="26">
        <f t="shared" si="392"/>
        <v>51.472062191554983</v>
      </c>
      <c r="AB616" s="26">
        <f t="shared" si="393"/>
        <v>-89.847060368808641</v>
      </c>
      <c r="AC616" s="26">
        <f t="shared" si="394"/>
        <v>25.225110469333714</v>
      </c>
      <c r="AD616" s="26">
        <f t="shared" si="395"/>
        <v>86.858878902545456</v>
      </c>
      <c r="AE616" s="26">
        <f t="shared" si="396"/>
        <v>4.0509061529721748</v>
      </c>
      <c r="AF616" s="26">
        <f t="shared" si="397"/>
        <v>-92.987823959518607</v>
      </c>
      <c r="AG616" s="26">
        <f t="shared" si="415"/>
        <v>64.037843837695164</v>
      </c>
      <c r="AH616" s="26">
        <f t="shared" si="398"/>
        <v>-202.71459219563656</v>
      </c>
      <c r="AI616" s="26">
        <f t="shared" si="399"/>
        <v>-89.999999995808267</v>
      </c>
      <c r="AJ616" s="26">
        <f t="shared" si="400"/>
        <v>110.31750108571472</v>
      </c>
      <c r="AK616" s="26">
        <f t="shared" si="401"/>
        <v>89.999825318232297</v>
      </c>
      <c r="AL616" s="27">
        <f t="shared" si="402"/>
        <v>-33.928380436759561</v>
      </c>
      <c r="AM616" s="26">
        <f t="shared" si="403"/>
        <v>-88.84725589485042</v>
      </c>
      <c r="AN616" s="26">
        <f t="shared" si="416"/>
        <v>-36.553741273131983</v>
      </c>
      <c r="AO616" s="26">
        <f t="shared" si="417"/>
        <v>-89.147976496490017</v>
      </c>
      <c r="AP616" s="26">
        <f t="shared" si="423"/>
        <v>-98.841368982118212</v>
      </c>
      <c r="AQ616" s="26">
        <f t="shared" si="424"/>
        <v>-177.99540706891639</v>
      </c>
      <c r="AR616" s="25">
        <f t="shared" si="418"/>
        <v>18.562359853877492</v>
      </c>
      <c r="AS616" s="25">
        <f t="shared" si="419"/>
        <v>-26.843517049310353</v>
      </c>
      <c r="AT616" s="56">
        <f t="shared" si="425"/>
        <v>-94.790462829146037</v>
      </c>
      <c r="AU616" s="57">
        <f t="shared" si="404"/>
        <v>-270.983231028435</v>
      </c>
      <c r="AV616" s="26">
        <f t="shared" si="405"/>
        <v>7.4823456576208119E-2</v>
      </c>
      <c r="AW616" s="26">
        <f t="shared" si="406"/>
        <v>7.5097530040548</v>
      </c>
      <c r="AX616" s="27">
        <f t="shared" si="407"/>
        <v>-7.4823456576207925E-2</v>
      </c>
      <c r="AY616" s="26">
        <f t="shared" si="408"/>
        <v>-7.5097530040548</v>
      </c>
      <c r="AZ616" s="28">
        <f t="shared" si="409"/>
        <v>1.9428902930940239E-16</v>
      </c>
      <c r="BA616" s="29">
        <f t="shared" si="410"/>
        <v>0</v>
      </c>
      <c r="BB616" s="5">
        <f t="shared" si="426"/>
        <v>-179.38332723892145</v>
      </c>
      <c r="BC616" s="5">
        <f t="shared" si="427"/>
        <v>-508.33826798681787</v>
      </c>
      <c r="BD616" s="5">
        <f t="shared" si="411"/>
        <v>-328.33826798681787</v>
      </c>
      <c r="BE616" s="31"/>
      <c r="BF616" s="40">
        <f t="shared" si="412"/>
        <v>-179</v>
      </c>
      <c r="BG616" s="40">
        <f t="shared" si="413"/>
        <v>-508</v>
      </c>
      <c r="BH616" s="40">
        <f t="shared" si="414"/>
        <v>-328</v>
      </c>
      <c r="BL616" s="26">
        <f t="shared" si="420"/>
        <v>-30.408751832723254</v>
      </c>
      <c r="BM616" s="26">
        <f t="shared" si="421"/>
        <v>-88.271175361043873</v>
      </c>
      <c r="BO616" s="238" t="str">
        <f t="shared" si="428"/>
        <v>131825673.855668i</v>
      </c>
      <c r="BP616" s="238" t="str">
        <f t="shared" si="429"/>
        <v>-0.00167587366545335-0.00100363092525869i</v>
      </c>
      <c r="BQ616" s="238">
        <f t="shared" si="430"/>
        <v>-54.184112577052154</v>
      </c>
      <c r="BR616" s="238">
        <f t="shared" si="431"/>
        <v>-149.08386159733905</v>
      </c>
    </row>
    <row r="617" spans="22:70" x14ac:dyDescent="0.3">
      <c r="V617" s="24">
        <v>7.1300000000000896</v>
      </c>
      <c r="W617" s="32">
        <f t="shared" ref="W617:W680" si="432">10*10^V617</f>
        <v>134896288.25919357</v>
      </c>
      <c r="X617" s="25">
        <f t="shared" si="422"/>
        <v>31.450501351730402</v>
      </c>
      <c r="Y617" s="26">
        <f t="shared" ref="Y617:Y680" si="433">20*LOG(1/SQRT((W617/fp)^2+1))</f>
        <v>-104.29676785963932</v>
      </c>
      <c r="Z617" s="26">
        <f t="shared" ref="Z617:Z680" si="434">-180/PI()*ATAN(W617/fp)</f>
        <v>-89.999650631102469</v>
      </c>
      <c r="AA617" s="26">
        <f t="shared" ref="AA617:AA680" si="435">20*LOG(SQRT((W617/fzRHP)^2+1))</f>
        <v>51.672060798840079</v>
      </c>
      <c r="AB617" s="26">
        <f t="shared" ref="AB617:AB680" si="436">-180/PI()*ATAN(W617/fzRHP)</f>
        <v>-89.850541683864222</v>
      </c>
      <c r="AC617" s="26">
        <f t="shared" ref="AC617:AC680" si="437">20*LOG(SQRT((W617/fzESR)^2+1))</f>
        <v>25.42452353884407</v>
      </c>
      <c r="AD617" s="26">
        <f t="shared" ref="AD617:AD680" si="438">180/PI()*ATAN(W617/fzESR)</f>
        <v>86.930241208685302</v>
      </c>
      <c r="AE617" s="26">
        <f t="shared" ref="AE617:AE680" si="439">X617+Y617+AA617+AC617</f>
        <v>4.2503178297752271</v>
      </c>
      <c r="AF617" s="26">
        <f t="shared" ref="AF617:AF680" si="440">Z617+AB617+AD617</f>
        <v>-92.919951106281403</v>
      </c>
      <c r="AG617" s="26">
        <f t="shared" si="415"/>
        <v>64.037843837695164</v>
      </c>
      <c r="AH617" s="26">
        <f t="shared" ref="AH617:AH680" si="441">20*LOG(1/SQRT((W617/fp_comp1)^2+1))</f>
        <v>-202.91459219563654</v>
      </c>
      <c r="AI617" s="26">
        <f t="shared" ref="AI617:AI680" si="442">-180/PI()*ATAN(W617/fp_comp1)</f>
        <v>-89.999999995903693</v>
      </c>
      <c r="AJ617" s="26">
        <f t="shared" ref="AJ617:AJ680" si="443">20*LOG(SQRT((W617/fz_comp)^2+1))</f>
        <v>110.51750108571291</v>
      </c>
      <c r="AK617" s="26">
        <f t="shared" ref="AK617:AK680" si="444">180/PI()*ATAN(W617/fz_comp)</f>
        <v>89.999829294474779</v>
      </c>
      <c r="AL617" s="27">
        <f t="shared" ref="AL617:AL680" si="445">20*LOG(1/SQRT((W617/fp_comp2)^2+1))</f>
        <v>-34.128301326231529</v>
      </c>
      <c r="AM617" s="26">
        <f t="shared" ref="AM617:AM680" si="446">-180/PI()*ATAN(W617/fp_comp2)</f>
        <v>-88.87348871374175</v>
      </c>
      <c r="AN617" s="26">
        <f t="shared" si="416"/>
        <v>-36.753698051973316</v>
      </c>
      <c r="AO617" s="26">
        <f t="shared" si="417"/>
        <v>-89.167368157037501</v>
      </c>
      <c r="AP617" s="26">
        <f t="shared" si="423"/>
        <v>-99.241246650433311</v>
      </c>
      <c r="AQ617" s="26">
        <f t="shared" si="424"/>
        <v>-178.04102757220818</v>
      </c>
      <c r="AR617" s="25">
        <f t="shared" si="418"/>
        <v>18.562359853877492</v>
      </c>
      <c r="AS617" s="25">
        <f t="shared" si="419"/>
        <v>-26.843517049310353</v>
      </c>
      <c r="AT617" s="56">
        <f t="shared" si="425"/>
        <v>-94.990928820658084</v>
      </c>
      <c r="AU617" s="57">
        <f t="shared" ref="AU617:AU680" si="447">AF617+AQ617</f>
        <v>-270.9609786784896</v>
      </c>
      <c r="AV617" s="26">
        <f t="shared" ref="AV617:AV680" si="448">20*LOG(SQRT((W617/fz_ff)^2+1))</f>
        <v>7.8318167668713912E-2</v>
      </c>
      <c r="AW617" s="26">
        <f t="shared" ref="AW617:AW680" si="449">180/PI()*ATAN(W617/fz_ff)</f>
        <v>7.682611803664102</v>
      </c>
      <c r="AX617" s="27">
        <f t="shared" ref="AX617:AX680" si="450">20*LOG(1/SQRT((W617/fp_ff)^2+1))</f>
        <v>-7.8318167668713856E-2</v>
      </c>
      <c r="AY617" s="26">
        <f t="shared" ref="AY617:AY680" si="451">-180/PI()*ATAN(W617/fp_ff)</f>
        <v>-7.682611803664102</v>
      </c>
      <c r="AZ617" s="28">
        <f t="shared" ref="AZ617:AZ680" si="452">AV617+AX617</f>
        <v>0</v>
      </c>
      <c r="BA617" s="29">
        <f t="shared" ref="BA617:BA680" si="453">AW617+AY617</f>
        <v>0</v>
      </c>
      <c r="BB617" s="5">
        <f t="shared" si="426"/>
        <v>-180.13237198578489</v>
      </c>
      <c r="BC617" s="5">
        <f t="shared" si="427"/>
        <v>-508.93623675497179</v>
      </c>
      <c r="BD617" s="5">
        <f t="shared" ref="BD617:BD680" si="454">BC617+180</f>
        <v>-328.93623675497179</v>
      </c>
      <c r="BE617" s="31"/>
      <c r="BF617" s="40">
        <f t="shared" ref="BF617:BF680" si="455">ROUND(BB617,0)</f>
        <v>-180</v>
      </c>
      <c r="BG617" s="40">
        <f t="shared" ref="BG617:BG680" si="456">ROUND(BC617,0)</f>
        <v>-509</v>
      </c>
      <c r="BH617" s="40">
        <f t="shared" ref="BH617:BH680" si="457">ROUND(BD617,0)</f>
        <v>-329</v>
      </c>
      <c r="BL617" s="26">
        <f t="shared" si="420"/>
        <v>-30.60857392201703</v>
      </c>
      <c r="BM617" s="26">
        <f t="shared" si="421"/>
        <v>-88.310505141418218</v>
      </c>
      <c r="BO617" s="238" t="str">
        <f t="shared" si="428"/>
        <v>134896288.259194i</v>
      </c>
      <c r="BP617" s="238" t="str">
        <f t="shared" si="429"/>
        <v>-0.00161960874621772-0.000947759984450497i</v>
      </c>
      <c r="BQ617" s="238">
        <f t="shared" si="430"/>
        <v>-54.532869243109765</v>
      </c>
      <c r="BR617" s="238">
        <f t="shared" si="431"/>
        <v>-149.664752935064</v>
      </c>
    </row>
    <row r="618" spans="22:70" x14ac:dyDescent="0.3">
      <c r="V618" s="24">
        <v>7.1400000000000903</v>
      </c>
      <c r="W618" s="30">
        <f t="shared" si="432"/>
        <v>138038426.46031731</v>
      </c>
      <c r="X618" s="25">
        <f t="shared" si="422"/>
        <v>31.450501351730402</v>
      </c>
      <c r="Y618" s="26">
        <f t="shared" si="433"/>
        <v>-104.49676785963204</v>
      </c>
      <c r="Z618" s="26">
        <f t="shared" si="434"/>
        <v>-89.99965858370949</v>
      </c>
      <c r="AA618" s="26">
        <f t="shared" si="435"/>
        <v>51.872059468807251</v>
      </c>
      <c r="AB618" s="26">
        <f t="shared" si="436"/>
        <v>-89.853943755580744</v>
      </c>
      <c r="AC618" s="26">
        <f t="shared" si="437"/>
        <v>25.623962950521811</v>
      </c>
      <c r="AD618" s="26">
        <f t="shared" si="438"/>
        <v>86.999988323502365</v>
      </c>
      <c r="AE618" s="26">
        <f t="shared" si="439"/>
        <v>4.4497559114274274</v>
      </c>
      <c r="AF618" s="26">
        <f t="shared" si="440"/>
        <v>-92.853614015787869</v>
      </c>
      <c r="AG618" s="26">
        <f t="shared" si="415"/>
        <v>64.037843837695164</v>
      </c>
      <c r="AH618" s="26">
        <f t="shared" si="441"/>
        <v>-203.11459219563656</v>
      </c>
      <c r="AI618" s="26">
        <f t="shared" si="442"/>
        <v>-89.999999995996944</v>
      </c>
      <c r="AJ618" s="26">
        <f t="shared" si="443"/>
        <v>110.71750108571118</v>
      </c>
      <c r="AK618" s="26">
        <f t="shared" si="444"/>
        <v>89.999833180206934</v>
      </c>
      <c r="AL618" s="27">
        <f t="shared" si="445"/>
        <v>-34.328225774918522</v>
      </c>
      <c r="AM618" s="26">
        <f t="shared" si="446"/>
        <v>-88.89912485720842</v>
      </c>
      <c r="AN618" s="26">
        <f t="shared" si="416"/>
        <v>-36.953656775685701</v>
      </c>
      <c r="AO618" s="26">
        <f t="shared" si="417"/>
        <v>-89.186318593835736</v>
      </c>
      <c r="AP618" s="26">
        <f t="shared" si="423"/>
        <v>-99.641129822834444</v>
      </c>
      <c r="AQ618" s="26">
        <f t="shared" si="424"/>
        <v>-178.08561026683418</v>
      </c>
      <c r="AR618" s="25">
        <f t="shared" si="418"/>
        <v>18.562359853877492</v>
      </c>
      <c r="AS618" s="25">
        <f t="shared" si="419"/>
        <v>-26.843517049310353</v>
      </c>
      <c r="AT618" s="56">
        <f t="shared" si="425"/>
        <v>-95.191373911407013</v>
      </c>
      <c r="AU618" s="57">
        <f t="shared" si="447"/>
        <v>-270.93922428262204</v>
      </c>
      <c r="AV618" s="26">
        <f t="shared" si="448"/>
        <v>8.1974567849989882E-2</v>
      </c>
      <c r="AW618" s="26">
        <f t="shared" si="449"/>
        <v>7.8593514441074923</v>
      </c>
      <c r="AX618" s="27">
        <f t="shared" si="450"/>
        <v>-8.1974567849989632E-2</v>
      </c>
      <c r="AY618" s="26">
        <f t="shared" si="451"/>
        <v>-7.8593514441074923</v>
      </c>
      <c r="AZ618" s="28">
        <f t="shared" si="452"/>
        <v>2.4980018054066022E-16</v>
      </c>
      <c r="BA618" s="29">
        <f t="shared" si="453"/>
        <v>0</v>
      </c>
      <c r="BB618" s="5">
        <f t="shared" si="426"/>
        <v>-180.88313926144815</v>
      </c>
      <c r="BC618" s="5">
        <f t="shared" si="427"/>
        <v>-509.52715254185011</v>
      </c>
      <c r="BD618" s="5">
        <f t="shared" si="454"/>
        <v>-329.52715254185011</v>
      </c>
      <c r="BE618" s="41"/>
      <c r="BF618" s="40">
        <f t="shared" si="455"/>
        <v>-181</v>
      </c>
      <c r="BG618" s="40">
        <f t="shared" si="456"/>
        <v>-510</v>
      </c>
      <c r="BH618" s="40">
        <f t="shared" si="457"/>
        <v>-330</v>
      </c>
      <c r="BL618" s="26">
        <f t="shared" si="420"/>
        <v>-30.808404011807799</v>
      </c>
      <c r="BM618" s="26">
        <f t="shared" si="421"/>
        <v>-88.348941205673299</v>
      </c>
      <c r="BO618" s="238" t="str">
        <f t="shared" si="428"/>
        <v>138038426.460317i</v>
      </c>
      <c r="BP618" s="238" t="str">
        <f t="shared" si="429"/>
        <v>-0.00156460026716347-0.000894641744644123i</v>
      </c>
      <c r="BQ618" s="238">
        <f t="shared" si="430"/>
        <v>-54.883361338233343</v>
      </c>
      <c r="BR618" s="238">
        <f t="shared" si="431"/>
        <v>-150.23898705355472</v>
      </c>
    </row>
    <row r="619" spans="22:70" x14ac:dyDescent="0.3">
      <c r="V619" s="24">
        <v>7.1500000000000901</v>
      </c>
      <c r="W619" s="32">
        <f t="shared" si="432"/>
        <v>141253754.46230492</v>
      </c>
      <c r="X619" s="25">
        <f t="shared" si="422"/>
        <v>31.450501351730402</v>
      </c>
      <c r="Y619" s="26">
        <f t="shared" si="433"/>
        <v>-104.69676785962511</v>
      </c>
      <c r="Z619" s="26">
        <f t="shared" si="434"/>
        <v>-89.999666355293073</v>
      </c>
      <c r="AA619" s="26">
        <f t="shared" si="435"/>
        <v>52.072058198635389</v>
      </c>
      <c r="AB619" s="26">
        <f t="shared" si="436"/>
        <v>-89.857268387685664</v>
      </c>
      <c r="AC619" s="26">
        <f t="shared" si="437"/>
        <v>25.823427525272784</v>
      </c>
      <c r="AD619" s="26">
        <f t="shared" si="438"/>
        <v>87.068156400527442</v>
      </c>
      <c r="AE619" s="26">
        <f t="shared" si="439"/>
        <v>4.6492192160134564</v>
      </c>
      <c r="AF619" s="26">
        <f t="shared" si="440"/>
        <v>-92.788778342451309</v>
      </c>
      <c r="AG619" s="26">
        <f t="shared" si="415"/>
        <v>64.037843837695164</v>
      </c>
      <c r="AH619" s="26">
        <f t="shared" si="441"/>
        <v>-203.31459219563658</v>
      </c>
      <c r="AI619" s="26">
        <f t="shared" si="442"/>
        <v>-89.999999996088064</v>
      </c>
      <c r="AJ619" s="26">
        <f t="shared" si="443"/>
        <v>110.91750108570952</v>
      </c>
      <c r="AK619" s="26">
        <f t="shared" si="444"/>
        <v>89.999836977489025</v>
      </c>
      <c r="AL619" s="27">
        <f t="shared" si="445"/>
        <v>-34.528153622747801</v>
      </c>
      <c r="AM619" s="26">
        <f t="shared" si="446"/>
        <v>-88.924177876790978</v>
      </c>
      <c r="AN619" s="26">
        <f t="shared" si="416"/>
        <v>-37.15361735677083</v>
      </c>
      <c r="AO619" s="26">
        <f t="shared" si="417"/>
        <v>-89.204837838063142</v>
      </c>
      <c r="AP619" s="26">
        <f t="shared" si="423"/>
        <v>-100.04101825175053</v>
      </c>
      <c r="AQ619" s="26">
        <f t="shared" si="424"/>
        <v>-178.12917873345316</v>
      </c>
      <c r="AR619" s="25">
        <f t="shared" si="418"/>
        <v>18.562359853877492</v>
      </c>
      <c r="AS619" s="25">
        <f t="shared" si="419"/>
        <v>-26.843517049310353</v>
      </c>
      <c r="AT619" s="56">
        <f t="shared" si="425"/>
        <v>-95.39179903573708</v>
      </c>
      <c r="AU619" s="57">
        <f t="shared" si="447"/>
        <v>-270.9179570759045</v>
      </c>
      <c r="AV619" s="26">
        <f t="shared" si="448"/>
        <v>8.5799992300394437E-2</v>
      </c>
      <c r="AW619" s="26">
        <f t="shared" si="449"/>
        <v>8.0400521741418434</v>
      </c>
      <c r="AX619" s="27">
        <f t="shared" si="450"/>
        <v>-8.5799992300394617E-2</v>
      </c>
      <c r="AY619" s="26">
        <f t="shared" si="451"/>
        <v>-8.0400521741418434</v>
      </c>
      <c r="AZ619" s="28">
        <f t="shared" si="452"/>
        <v>-1.8041124150158794E-16</v>
      </c>
      <c r="BA619" s="29">
        <f t="shared" si="453"/>
        <v>0</v>
      </c>
      <c r="BB619" s="5">
        <f t="shared" si="426"/>
        <v>-181.63558975611386</v>
      </c>
      <c r="BC619" s="5">
        <f t="shared" si="427"/>
        <v>-510.11087947442104</v>
      </c>
      <c r="BD619" s="5">
        <f t="shared" si="454"/>
        <v>-330.11087947442104</v>
      </c>
      <c r="BE619" s="31"/>
      <c r="BF619" s="40">
        <f t="shared" si="455"/>
        <v>-182</v>
      </c>
      <c r="BG619" s="40">
        <f t="shared" si="456"/>
        <v>-510</v>
      </c>
      <c r="BH619" s="40">
        <f t="shared" si="457"/>
        <v>-330</v>
      </c>
      <c r="BL619" s="26">
        <f t="shared" si="420"/>
        <v>-31.008241742612057</v>
      </c>
      <c r="BM619" s="26">
        <f t="shared" si="421"/>
        <v>-88.386503794663767</v>
      </c>
      <c r="BO619" s="238" t="str">
        <f t="shared" si="428"/>
        <v>141253754.462305i</v>
      </c>
      <c r="BP619" s="238" t="str">
        <f t="shared" si="429"/>
        <v>-0.00151086345237404-0.000844170934301695i</v>
      </c>
      <c r="BQ619" s="238">
        <f t="shared" si="430"/>
        <v>-55.235548977764722</v>
      </c>
      <c r="BR619" s="238">
        <f t="shared" si="431"/>
        <v>-150.80641860385279</v>
      </c>
    </row>
    <row r="620" spans="22:70" x14ac:dyDescent="0.3">
      <c r="V620" s="24">
        <v>7.1600000000000898</v>
      </c>
      <c r="W620" s="32">
        <f t="shared" si="432"/>
        <v>144543977.07462293</v>
      </c>
      <c r="X620" s="25">
        <f t="shared" si="422"/>
        <v>31.450501351730402</v>
      </c>
      <c r="Y620" s="26">
        <f t="shared" si="433"/>
        <v>-104.89676785961848</v>
      </c>
      <c r="Z620" s="26">
        <f t="shared" si="434"/>
        <v>-89.999673949973811</v>
      </c>
      <c r="AA620" s="26">
        <f t="shared" si="435"/>
        <v>52.272056985630329</v>
      </c>
      <c r="AB620" s="26">
        <f t="shared" si="436"/>
        <v>-89.860517342853328</v>
      </c>
      <c r="AC620" s="26">
        <f t="shared" si="437"/>
        <v>26.022916136501266</v>
      </c>
      <c r="AD620" s="26">
        <f t="shared" si="438"/>
        <v>87.134780810991643</v>
      </c>
      <c r="AE620" s="26">
        <f t="shared" si="439"/>
        <v>4.8487066142435111</v>
      </c>
      <c r="AF620" s="26">
        <f t="shared" si="440"/>
        <v>-92.72541048183551</v>
      </c>
      <c r="AG620" s="26">
        <f t="shared" si="415"/>
        <v>64.037843837695164</v>
      </c>
      <c r="AH620" s="26">
        <f t="shared" si="441"/>
        <v>-203.51459219563657</v>
      </c>
      <c r="AI620" s="26">
        <f t="shared" si="442"/>
        <v>-89.999999996177095</v>
      </c>
      <c r="AJ620" s="26">
        <f t="shared" si="443"/>
        <v>111.11750108570794</v>
      </c>
      <c r="AK620" s="26">
        <f t="shared" si="444"/>
        <v>89.99984068833443</v>
      </c>
      <c r="AL620" s="27">
        <f t="shared" si="445"/>
        <v>-34.728084716840677</v>
      </c>
      <c r="AM620" s="26">
        <f t="shared" si="446"/>
        <v>-88.948661017590126</v>
      </c>
      <c r="AN620" s="26">
        <f t="shared" si="416"/>
        <v>-37.353579711665382</v>
      </c>
      <c r="AO620" s="26">
        <f t="shared" si="417"/>
        <v>-89.222935693381274</v>
      </c>
      <c r="AP620" s="26">
        <f t="shared" si="423"/>
        <v>-100.44091170073952</v>
      </c>
      <c r="AQ620" s="26">
        <f t="shared" si="424"/>
        <v>-178.17175601881405</v>
      </c>
      <c r="AR620" s="25">
        <f t="shared" si="418"/>
        <v>18.562359853877492</v>
      </c>
      <c r="AS620" s="25">
        <f t="shared" si="419"/>
        <v>-26.843517049310353</v>
      </c>
      <c r="AT620" s="56">
        <f t="shared" si="425"/>
        <v>-95.592205086496008</v>
      </c>
      <c r="AU620" s="57">
        <f t="shared" si="447"/>
        <v>-270.89716650064958</v>
      </c>
      <c r="AV620" s="26">
        <f t="shared" si="448"/>
        <v>8.9802095208348504E-2</v>
      </c>
      <c r="AW620" s="26">
        <f t="shared" si="449"/>
        <v>8.2247954172815021</v>
      </c>
      <c r="AX620" s="27">
        <f t="shared" si="450"/>
        <v>-8.9802095208348781E-2</v>
      </c>
      <c r="AY620" s="26">
        <f t="shared" si="451"/>
        <v>-8.2247954172815021</v>
      </c>
      <c r="AZ620" s="28">
        <f t="shared" si="452"/>
        <v>-2.7755575615628914E-16</v>
      </c>
      <c r="BA620" s="29">
        <f t="shared" si="453"/>
        <v>0</v>
      </c>
      <c r="BB620" s="5">
        <f t="shared" si="426"/>
        <v>-182.38968375859181</v>
      </c>
      <c r="BC620" s="5">
        <f t="shared" si="427"/>
        <v>-510.68729349532862</v>
      </c>
      <c r="BD620" s="5">
        <f t="shared" si="454"/>
        <v>-330.68729349532862</v>
      </c>
      <c r="BE620" s="31"/>
      <c r="BF620" s="40">
        <f t="shared" si="455"/>
        <v>-182</v>
      </c>
      <c r="BG620" s="40">
        <f t="shared" si="456"/>
        <v>-511</v>
      </c>
      <c r="BH620" s="40">
        <f t="shared" si="457"/>
        <v>-331</v>
      </c>
      <c r="BL620" s="26">
        <f t="shared" si="420"/>
        <v>-31.208086771073159</v>
      </c>
      <c r="BM620" s="26">
        <f t="shared" si="421"/>
        <v>-88.423212695342542</v>
      </c>
      <c r="BO620" s="238" t="str">
        <f t="shared" si="428"/>
        <v>144543977.074623i</v>
      </c>
      <c r="BP620" s="238" t="str">
        <f t="shared" si="429"/>
        <v>-0.00145841013328566-0.000796243871200787i</v>
      </c>
      <c r="BQ620" s="238">
        <f t="shared" si="430"/>
        <v>-55.589391901022658</v>
      </c>
      <c r="BR620" s="238">
        <f t="shared" si="431"/>
        <v>-151.36691429933649</v>
      </c>
    </row>
    <row r="621" spans="22:70" x14ac:dyDescent="0.3">
      <c r="V621" s="24">
        <v>7.1700000000000896</v>
      </c>
      <c r="W621" s="30">
        <f t="shared" si="432"/>
        <v>147910838.81685162</v>
      </c>
      <c r="X621" s="25">
        <f t="shared" si="422"/>
        <v>31.450501351730402</v>
      </c>
      <c r="Y621" s="26">
        <f t="shared" si="433"/>
        <v>-105.09676785961216</v>
      </c>
      <c r="Z621" s="26">
        <f t="shared" si="434"/>
        <v>-89.999681371778522</v>
      </c>
      <c r="AA621" s="26">
        <f t="shared" si="435"/>
        <v>52.472055827219179</v>
      </c>
      <c r="AB621" s="26">
        <f t="shared" si="436"/>
        <v>-89.863692343639158</v>
      </c>
      <c r="AC621" s="26">
        <f t="shared" si="437"/>
        <v>26.222427707796925</v>
      </c>
      <c r="AD621" s="26">
        <f t="shared" si="438"/>
        <v>87.199896158946132</v>
      </c>
      <c r="AE621" s="26">
        <f t="shared" si="439"/>
        <v>5.0482170271343421</v>
      </c>
      <c r="AF621" s="26">
        <f t="shared" si="440"/>
        <v>-92.663477556471548</v>
      </c>
      <c r="AG621" s="26">
        <f t="shared" si="415"/>
        <v>64.037843837695164</v>
      </c>
      <c r="AH621" s="26">
        <f t="shared" si="441"/>
        <v>-203.71459219563658</v>
      </c>
      <c r="AI621" s="26">
        <f t="shared" si="442"/>
        <v>-89.999999996264123</v>
      </c>
      <c r="AJ621" s="26">
        <f t="shared" si="443"/>
        <v>111.31750108570643</v>
      </c>
      <c r="AK621" s="26">
        <f t="shared" si="444"/>
        <v>89.999844314710657</v>
      </c>
      <c r="AL621" s="27">
        <f t="shared" si="445"/>
        <v>-34.92801891118966</v>
      </c>
      <c r="AM621" s="26">
        <f t="shared" si="446"/>
        <v>-88.972587225106636</v>
      </c>
      <c r="AN621" s="26">
        <f t="shared" si="416"/>
        <v>-37.55354376056416</v>
      </c>
      <c r="AO621" s="26">
        <f t="shared" si="417"/>
        <v>-89.240621741058987</v>
      </c>
      <c r="AP621" s="26">
        <f t="shared" si="423"/>
        <v>-100.84080994398882</v>
      </c>
      <c r="AQ621" s="26">
        <f t="shared" si="424"/>
        <v>-178.21336464771909</v>
      </c>
      <c r="AR621" s="25">
        <f t="shared" si="418"/>
        <v>18.562359853877492</v>
      </c>
      <c r="AS621" s="25">
        <f t="shared" si="419"/>
        <v>-26.843517049310353</v>
      </c>
      <c r="AT621" s="56">
        <f t="shared" si="425"/>
        <v>-95.792592916854474</v>
      </c>
      <c r="AU621" s="57">
        <f t="shared" si="447"/>
        <v>-270.87684220419067</v>
      </c>
      <c r="AV621" s="26">
        <f t="shared" si="448"/>
        <v>9.3988862346193192E-2</v>
      </c>
      <c r="AW621" s="26">
        <f t="shared" si="449"/>
        <v>8.4136637531797671</v>
      </c>
      <c r="AX621" s="27">
        <f t="shared" si="450"/>
        <v>-9.3988862346193344E-2</v>
      </c>
      <c r="AY621" s="26">
        <f t="shared" si="451"/>
        <v>-8.4136637531797671</v>
      </c>
      <c r="AZ621" s="28">
        <f t="shared" si="452"/>
        <v>-1.5265566588595902E-16</v>
      </c>
      <c r="BA621" s="29">
        <f t="shared" si="453"/>
        <v>0</v>
      </c>
      <c r="BB621" s="5">
        <f t="shared" si="426"/>
        <v>-183.14538125832055</v>
      </c>
      <c r="BC621" s="5">
        <f t="shared" si="427"/>
        <v>-511.25628223865226</v>
      </c>
      <c r="BD621" s="5">
        <f t="shared" si="454"/>
        <v>-331.25628223865226</v>
      </c>
      <c r="BE621" s="41"/>
      <c r="BF621" s="40">
        <f t="shared" si="455"/>
        <v>-183</v>
      </c>
      <c r="BG621" s="40">
        <f t="shared" si="456"/>
        <v>-511</v>
      </c>
      <c r="BH621" s="40">
        <f t="shared" si="457"/>
        <v>-331</v>
      </c>
      <c r="BL621" s="26">
        <f t="shared" si="420"/>
        <v>-31.407938769240083</v>
      </c>
      <c r="BM621" s="26">
        <f t="shared" si="421"/>
        <v>-88.459087250637992</v>
      </c>
      <c r="BO621" s="238" t="str">
        <f t="shared" si="428"/>
        <v>147910838.816852i</v>
      </c>
      <c r="BP621" s="238" t="str">
        <f t="shared" si="429"/>
        <v>-0.00140724886995038-0.000750758633940305i</v>
      </c>
      <c r="BQ621" s="238">
        <f t="shared" si="430"/>
        <v>-55.944849572225991</v>
      </c>
      <c r="BR621" s="238">
        <f t="shared" si="431"/>
        <v>-151.92035278382363</v>
      </c>
    </row>
    <row r="622" spans="22:70" x14ac:dyDescent="0.3">
      <c r="V622" s="24">
        <v>7.1800000000000903</v>
      </c>
      <c r="W622" s="32">
        <f t="shared" si="432"/>
        <v>151356124.84365237</v>
      </c>
      <c r="X622" s="25">
        <f t="shared" si="422"/>
        <v>31.450501351730402</v>
      </c>
      <c r="Y622" s="26">
        <f t="shared" si="433"/>
        <v>-105.29676785960611</v>
      </c>
      <c r="Z622" s="26">
        <f t="shared" si="434"/>
        <v>-89.999688624642317</v>
      </c>
      <c r="AA622" s="26">
        <f t="shared" si="435"/>
        <v>52.672054720944821</v>
      </c>
      <c r="AB622" s="26">
        <f t="shared" si="436"/>
        <v>-89.866795073392524</v>
      </c>
      <c r="AC622" s="26">
        <f t="shared" si="437"/>
        <v>26.421961210721637</v>
      </c>
      <c r="AD622" s="26">
        <f t="shared" si="438"/>
        <v>87.263536296214426</v>
      </c>
      <c r="AE622" s="26">
        <f t="shared" si="439"/>
        <v>5.2477494237907614</v>
      </c>
      <c r="AF622" s="26">
        <f t="shared" si="440"/>
        <v>-92.602947401820416</v>
      </c>
      <c r="AG622" s="26">
        <f t="shared" si="415"/>
        <v>64.037843837695164</v>
      </c>
      <c r="AH622" s="26">
        <f t="shared" si="441"/>
        <v>-203.91459219563657</v>
      </c>
      <c r="AI622" s="26">
        <f t="shared" si="442"/>
        <v>-89.99999999634916</v>
      </c>
      <c r="AJ622" s="26">
        <f t="shared" si="443"/>
        <v>111.51750108570498</v>
      </c>
      <c r="AK622" s="26">
        <f t="shared" si="444"/>
        <v>89.999847858540519</v>
      </c>
      <c r="AL622" s="27">
        <f t="shared" si="445"/>
        <v>-35.127956066349995</v>
      </c>
      <c r="AM622" s="26">
        <f t="shared" si="446"/>
        <v>-88.995969151934844</v>
      </c>
      <c r="AN622" s="26">
        <f t="shared" si="416"/>
        <v>-37.753509427251217</v>
      </c>
      <c r="AO622" s="26">
        <f t="shared" si="417"/>
        <v>-89.257905344983655</v>
      </c>
      <c r="AP622" s="26">
        <f t="shared" si="423"/>
        <v>-101.24071276583764</v>
      </c>
      <c r="AQ622" s="26">
        <f t="shared" si="424"/>
        <v>-178.25402663472715</v>
      </c>
      <c r="AR622" s="25">
        <f t="shared" si="418"/>
        <v>18.562359853877492</v>
      </c>
      <c r="AS622" s="25">
        <f t="shared" si="419"/>
        <v>-26.843517049310353</v>
      </c>
      <c r="AT622" s="56">
        <f t="shared" si="425"/>
        <v>-95.992963342046878</v>
      </c>
      <c r="AU622" s="57">
        <f t="shared" si="447"/>
        <v>-270.85697403654757</v>
      </c>
      <c r="AV622" s="26">
        <f t="shared" si="448"/>
        <v>9.8368624018128598E-2</v>
      </c>
      <c r="AW622" s="26">
        <f t="shared" si="449"/>
        <v>8.6067408957158147</v>
      </c>
      <c r="AX622" s="27">
        <f t="shared" si="450"/>
        <v>-9.8368624018128903E-2</v>
      </c>
      <c r="AY622" s="26">
        <f t="shared" si="451"/>
        <v>-8.6067408957158147</v>
      </c>
      <c r="AZ622" s="28">
        <f t="shared" si="452"/>
        <v>-3.0531133177191805E-16</v>
      </c>
      <c r="BA622" s="29">
        <f t="shared" si="453"/>
        <v>0</v>
      </c>
      <c r="BB622" s="5">
        <f t="shared" si="426"/>
        <v>-183.90264204351379</v>
      </c>
      <c r="BC622" s="5">
        <f t="shared" si="427"/>
        <v>-511.81774486719155</v>
      </c>
      <c r="BD622" s="5">
        <f t="shared" si="454"/>
        <v>-331.81774486719155</v>
      </c>
      <c r="BE622" s="31"/>
      <c r="BF622" s="40">
        <f t="shared" si="455"/>
        <v>-184</v>
      </c>
      <c r="BG622" s="40">
        <f t="shared" si="456"/>
        <v>-512</v>
      </c>
      <c r="BH622" s="40">
        <f t="shared" si="457"/>
        <v>-332</v>
      </c>
      <c r="BL622" s="26">
        <f t="shared" si="420"/>
        <v>-31.607797423878317</v>
      </c>
      <c r="BM622" s="26">
        <f t="shared" si="421"/>
        <v>-88.494146369136374</v>
      </c>
      <c r="BO622" s="238" t="str">
        <f t="shared" si="428"/>
        <v>151356124.843652i</v>
      </c>
      <c r="BP622" s="238" t="str">
        <f t="shared" si="429"/>
        <v>-0.00135738508305339-0.000707615218950041i</v>
      </c>
      <c r="BQ622" s="238">
        <f t="shared" si="430"/>
        <v>-56.301881277588599</v>
      </c>
      <c r="BR622" s="238">
        <f t="shared" si="431"/>
        <v>-152.46662446150762</v>
      </c>
    </row>
    <row r="623" spans="22:70" x14ac:dyDescent="0.3">
      <c r="V623" s="24">
        <v>7.1900000000000901</v>
      </c>
      <c r="W623" s="32">
        <f t="shared" si="432"/>
        <v>154881661.89128041</v>
      </c>
      <c r="X623" s="25">
        <f t="shared" si="422"/>
        <v>31.450501351730402</v>
      </c>
      <c r="Y623" s="26">
        <f t="shared" si="433"/>
        <v>-105.49676785960033</v>
      </c>
      <c r="Z623" s="26">
        <f t="shared" si="434"/>
        <v>-89.999695712410784</v>
      </c>
      <c r="AA623" s="26">
        <f t="shared" si="435"/>
        <v>52.872053664460751</v>
      </c>
      <c r="AB623" s="26">
        <f t="shared" si="436"/>
        <v>-89.869827177149006</v>
      </c>
      <c r="AC623" s="26">
        <f t="shared" si="437"/>
        <v>26.62151566269187</v>
      </c>
      <c r="AD623" s="26">
        <f t="shared" si="438"/>
        <v>87.325734337169337</v>
      </c>
      <c r="AE623" s="26">
        <f t="shared" si="439"/>
        <v>5.4473028192827044</v>
      </c>
      <c r="AF623" s="26">
        <f t="shared" si="440"/>
        <v>-92.543788552390453</v>
      </c>
      <c r="AG623" s="26">
        <f t="shared" si="415"/>
        <v>64.037843837695164</v>
      </c>
      <c r="AH623" s="26">
        <f t="shared" si="441"/>
        <v>-204.11459219563656</v>
      </c>
      <c r="AI623" s="26">
        <f t="shared" si="442"/>
        <v>-89.999999996432265</v>
      </c>
      <c r="AJ623" s="26">
        <f t="shared" si="443"/>
        <v>111.71750108570359</v>
      </c>
      <c r="AK623" s="26">
        <f t="shared" si="444"/>
        <v>89.999851321702934</v>
      </c>
      <c r="AL623" s="27">
        <f t="shared" si="445"/>
        <v>-35.327896049145117</v>
      </c>
      <c r="AM623" s="26">
        <f t="shared" si="446"/>
        <v>-89.018819164312006</v>
      </c>
      <c r="AN623" s="26">
        <f t="shared" si="416"/>
        <v>-37.953476638938533</v>
      </c>
      <c r="AO623" s="26">
        <f t="shared" si="417"/>
        <v>-89.274795656561707</v>
      </c>
      <c r="AP623" s="26">
        <f t="shared" si="423"/>
        <v>-101.64061996032146</v>
      </c>
      <c r="AQ623" s="26">
        <f t="shared" si="424"/>
        <v>-178.29376349560306</v>
      </c>
      <c r="AR623" s="25">
        <f t="shared" si="418"/>
        <v>18.562359853877492</v>
      </c>
      <c r="AS623" s="25">
        <f t="shared" si="419"/>
        <v>-26.843517049310353</v>
      </c>
      <c r="AT623" s="56">
        <f t="shared" si="425"/>
        <v>-96.193317141038762</v>
      </c>
      <c r="AU623" s="57">
        <f t="shared" si="447"/>
        <v>-270.83755204799354</v>
      </c>
      <c r="AV623" s="26">
        <f t="shared" si="448"/>
        <v>0.1029500683788083</v>
      </c>
      <c r="AW623" s="26">
        <f t="shared" si="449"/>
        <v>8.8041116675542792</v>
      </c>
      <c r="AX623" s="27">
        <f t="shared" si="450"/>
        <v>-0.10295006837880856</v>
      </c>
      <c r="AY623" s="26">
        <f t="shared" si="451"/>
        <v>-8.8041116675542792</v>
      </c>
      <c r="AZ623" s="28">
        <f t="shared" si="452"/>
        <v>-2.6367796834847468E-16</v>
      </c>
      <c r="BA623" s="29">
        <f t="shared" si="453"/>
        <v>0</v>
      </c>
      <c r="BB623" s="5">
        <f t="shared" si="426"/>
        <v>-184.66142579513081</v>
      </c>
      <c r="BC623" s="5">
        <f t="shared" si="427"/>
        <v>-512.37159187440329</v>
      </c>
      <c r="BD623" s="5">
        <f t="shared" si="454"/>
        <v>-332.37159187440329</v>
      </c>
      <c r="BE623" s="31"/>
      <c r="BF623" s="40">
        <f t="shared" si="455"/>
        <v>-185</v>
      </c>
      <c r="BG623" s="40">
        <f t="shared" si="456"/>
        <v>-512</v>
      </c>
      <c r="BH623" s="40">
        <f t="shared" si="457"/>
        <v>-332</v>
      </c>
      <c r="BL623" s="26">
        <f t="shared" si="420"/>
        <v>-31.807662435811309</v>
      </c>
      <c r="BM623" s="26">
        <f t="shared" si="421"/>
        <v>-88.528408534572094</v>
      </c>
      <c r="BO623" s="238" t="str">
        <f t="shared" si="428"/>
        <v>154881661.89128i</v>
      </c>
      <c r="BP623" s="238" t="str">
        <f t="shared" si="429"/>
        <v>-0.00130882119498599-0.000666715682617148i</v>
      </c>
      <c r="BQ623" s="238">
        <f t="shared" si="430"/>
        <v>-56.660446218280754</v>
      </c>
      <c r="BR623" s="238">
        <f t="shared" si="431"/>
        <v>-153.0056312918376</v>
      </c>
    </row>
    <row r="624" spans="22:70" x14ac:dyDescent="0.3">
      <c r="V624" s="24">
        <v>7.2000000000000899</v>
      </c>
      <c r="W624" s="30">
        <f t="shared" si="432"/>
        <v>158489319.24614435</v>
      </c>
      <c r="X624" s="25">
        <f t="shared" si="422"/>
        <v>31.450501351730402</v>
      </c>
      <c r="Y624" s="26">
        <f t="shared" si="433"/>
        <v>-105.69676785959481</v>
      </c>
      <c r="Z624" s="26">
        <f t="shared" si="434"/>
        <v>-89.999702638841939</v>
      </c>
      <c r="AA624" s="26">
        <f t="shared" si="435"/>
        <v>53.072052655526065</v>
      </c>
      <c r="AB624" s="26">
        <f t="shared" si="436"/>
        <v>-89.872790262502178</v>
      </c>
      <c r="AC624" s="26">
        <f t="shared" si="437"/>
        <v>26.821090124952747</v>
      </c>
      <c r="AD624" s="26">
        <f t="shared" si="438"/>
        <v>87.386522673327832</v>
      </c>
      <c r="AE624" s="26">
        <f t="shared" si="439"/>
        <v>5.6468762726143922</v>
      </c>
      <c r="AF624" s="26">
        <f t="shared" si="440"/>
        <v>-92.485970228016285</v>
      </c>
      <c r="AG624" s="26">
        <f t="shared" si="415"/>
        <v>64.037843837695164</v>
      </c>
      <c r="AH624" s="26">
        <f t="shared" si="441"/>
        <v>-204.31459219563658</v>
      </c>
      <c r="AI624" s="26">
        <f t="shared" si="442"/>
        <v>-89.99999999651348</v>
      </c>
      <c r="AJ624" s="26">
        <f t="shared" si="443"/>
        <v>111.91750108570227</v>
      </c>
      <c r="AK624" s="26">
        <f t="shared" si="444"/>
        <v>89.999854706034171</v>
      </c>
      <c r="AL624" s="27">
        <f t="shared" si="445"/>
        <v>-35.527838732385149</v>
      </c>
      <c r="AM624" s="26">
        <f t="shared" si="446"/>
        <v>-89.041149348526503</v>
      </c>
      <c r="AN624" s="26">
        <f t="shared" si="416"/>
        <v>-38.153445326111928</v>
      </c>
      <c r="AO624" s="26">
        <f t="shared" si="417"/>
        <v>-89.291301619510747</v>
      </c>
      <c r="AP624" s="26">
        <f t="shared" si="423"/>
        <v>-102.04053133073623</v>
      </c>
      <c r="AQ624" s="26">
        <f t="shared" si="424"/>
        <v>-178.33259625851656</v>
      </c>
      <c r="AR624" s="25">
        <f t="shared" si="418"/>
        <v>18.562359853877492</v>
      </c>
      <c r="AS624" s="25">
        <f t="shared" si="419"/>
        <v>-26.843517049310353</v>
      </c>
      <c r="AT624" s="56">
        <f t="shared" si="425"/>
        <v>-96.393655058121837</v>
      </c>
      <c r="AU624" s="57">
        <f t="shared" si="447"/>
        <v>-270.81856648653286</v>
      </c>
      <c r="AV624" s="26">
        <f t="shared" si="448"/>
        <v>0.10774225511961588</v>
      </c>
      <c r="AW624" s="26">
        <f t="shared" si="449"/>
        <v>9.0058619709333527</v>
      </c>
      <c r="AX624" s="27">
        <f t="shared" si="450"/>
        <v>-0.1077422551196159</v>
      </c>
      <c r="AY624" s="26">
        <f t="shared" si="451"/>
        <v>-9.0058619709333527</v>
      </c>
      <c r="AZ624" s="28">
        <f t="shared" si="452"/>
        <v>0</v>
      </c>
      <c r="BA624" s="29">
        <f t="shared" si="453"/>
        <v>0</v>
      </c>
      <c r="BB624" s="5">
        <f t="shared" si="426"/>
        <v>-185.42169217641003</v>
      </c>
      <c r="BC624" s="5">
        <f t="shared" si="427"/>
        <v>-512.91774485414794</v>
      </c>
      <c r="BD624" s="5">
        <f t="shared" si="454"/>
        <v>-332.91774485414794</v>
      </c>
      <c r="BE624" s="41"/>
      <c r="BF624" s="40">
        <f t="shared" si="455"/>
        <v>-185</v>
      </c>
      <c r="BG624" s="40">
        <f t="shared" si="456"/>
        <v>-513</v>
      </c>
      <c r="BH624" s="40">
        <f t="shared" si="457"/>
        <v>-333</v>
      </c>
      <c r="BL624" s="26">
        <f t="shared" si="420"/>
        <v>-32.007533519291286</v>
      </c>
      <c r="BM624" s="26">
        <f t="shared" si="421"/>
        <v>-88.561891815128405</v>
      </c>
      <c r="BO624" s="238" t="str">
        <f t="shared" si="428"/>
        <v>158489319.246144i</v>
      </c>
      <c r="BP624" s="238" t="str">
        <f t="shared" si="429"/>
        <v>-0.0012615567783142-0.000627964268326961i</v>
      </c>
      <c r="BQ624" s="238">
        <f t="shared" si="430"/>
        <v>-57.020503598996932</v>
      </c>
      <c r="BR624" s="238">
        <f t="shared" si="431"/>
        <v>-153.53728655248671</v>
      </c>
    </row>
    <row r="625" spans="22:70" x14ac:dyDescent="0.3">
      <c r="V625" s="24">
        <v>7.2100000000000897</v>
      </c>
      <c r="W625" s="32">
        <f t="shared" si="432"/>
        <v>162181009.73592675</v>
      </c>
      <c r="X625" s="25">
        <f t="shared" si="422"/>
        <v>31.450501351730402</v>
      </c>
      <c r="Y625" s="26">
        <f t="shared" si="433"/>
        <v>-105.89676785958956</v>
      </c>
      <c r="Z625" s="26">
        <f t="shared" si="434"/>
        <v>-89.999709407608279</v>
      </c>
      <c r="AA625" s="26">
        <f t="shared" si="435"/>
        <v>53.272051692000694</v>
      </c>
      <c r="AB625" s="26">
        <f t="shared" si="436"/>
        <v>-89.875685900455665</v>
      </c>
      <c r="AC625" s="26">
        <f t="shared" si="437"/>
        <v>27.020683700640049</v>
      </c>
      <c r="AD625" s="26">
        <f t="shared" si="438"/>
        <v>87.445932987758141</v>
      </c>
      <c r="AE625" s="26">
        <f t="shared" si="439"/>
        <v>5.8464688847815935</v>
      </c>
      <c r="AF625" s="26">
        <f t="shared" si="440"/>
        <v>-92.429462320305817</v>
      </c>
      <c r="AG625" s="26">
        <f t="shared" si="415"/>
        <v>64.037843837695164</v>
      </c>
      <c r="AH625" s="26">
        <f t="shared" si="441"/>
        <v>-204.51459219563657</v>
      </c>
      <c r="AI625" s="26">
        <f t="shared" si="442"/>
        <v>-89.999999996592834</v>
      </c>
      <c r="AJ625" s="26">
        <f t="shared" si="443"/>
        <v>112.11750108570102</v>
      </c>
      <c r="AK625" s="26">
        <f t="shared" si="444"/>
        <v>89.999858013328605</v>
      </c>
      <c r="AL625" s="27">
        <f t="shared" si="445"/>
        <v>-35.727783994598184</v>
      </c>
      <c r="AM625" s="26">
        <f t="shared" si="446"/>
        <v>-89.062971517187535</v>
      </c>
      <c r="AN625" s="26">
        <f t="shared" si="416"/>
        <v>-38.353415422383911</v>
      </c>
      <c r="AO625" s="26">
        <f t="shared" si="417"/>
        <v>-89.307431974545608</v>
      </c>
      <c r="AP625" s="26">
        <f t="shared" si="423"/>
        <v>-102.44044668922248</v>
      </c>
      <c r="AQ625" s="26">
        <f t="shared" si="424"/>
        <v>-178.37054547499736</v>
      </c>
      <c r="AR625" s="25">
        <f t="shared" si="418"/>
        <v>18.562359853877492</v>
      </c>
      <c r="AS625" s="25">
        <f t="shared" si="419"/>
        <v>-26.843517049310353</v>
      </c>
      <c r="AT625" s="56">
        <f t="shared" si="425"/>
        <v>-96.593977804440897</v>
      </c>
      <c r="AU625" s="57">
        <f t="shared" si="447"/>
        <v>-270.80000779530315</v>
      </c>
      <c r="AV625" s="26">
        <f t="shared" si="448"/>
        <v>0.11275462951786031</v>
      </c>
      <c r="AW625" s="26">
        <f t="shared" si="449"/>
        <v>9.2120787544258711</v>
      </c>
      <c r="AX625" s="27">
        <f t="shared" si="450"/>
        <v>-0.11275462951785996</v>
      </c>
      <c r="AY625" s="26">
        <f t="shared" si="451"/>
        <v>-9.2120787544258711</v>
      </c>
      <c r="AZ625" s="28">
        <f t="shared" si="452"/>
        <v>3.4694469519536142E-16</v>
      </c>
      <c r="BA625" s="29">
        <f t="shared" si="453"/>
        <v>0</v>
      </c>
      <c r="BB625" s="5">
        <f t="shared" si="426"/>
        <v>-186.18340091776454</v>
      </c>
      <c r="BC625" s="5">
        <f t="shared" si="427"/>
        <v>-513.45613624144767</v>
      </c>
      <c r="BD625" s="5">
        <f t="shared" si="454"/>
        <v>-333.45613624144767</v>
      </c>
      <c r="BE625" s="31"/>
      <c r="BF625" s="40">
        <f t="shared" si="455"/>
        <v>-186</v>
      </c>
      <c r="BG625" s="40">
        <f t="shared" si="456"/>
        <v>-513</v>
      </c>
      <c r="BH625" s="40">
        <f t="shared" si="457"/>
        <v>-333</v>
      </c>
      <c r="BL625" s="26">
        <f t="shared" si="420"/>
        <v>-32.20741040139805</v>
      </c>
      <c r="BM625" s="26">
        <f t="shared" si="421"/>
        <v>-88.594613872550951</v>
      </c>
      <c r="BO625" s="238" t="str">
        <f t="shared" si="428"/>
        <v>162181009.735927i</v>
      </c>
      <c r="BP625" s="238" t="str">
        <f t="shared" si="429"/>
        <v>-0.00121558871003827-0.000591267518384267i</v>
      </c>
      <c r="BQ625" s="238">
        <f t="shared" si="430"/>
        <v>-57.382012711925597</v>
      </c>
      <c r="BR625" s="238">
        <f t="shared" si="431"/>
        <v>-154.06151457359363</v>
      </c>
    </row>
    <row r="626" spans="22:70" x14ac:dyDescent="0.3">
      <c r="V626" s="24">
        <v>7.2200000000000903</v>
      </c>
      <c r="W626" s="32">
        <f t="shared" si="432"/>
        <v>165958690.7437906</v>
      </c>
      <c r="X626" s="25">
        <f t="shared" si="422"/>
        <v>31.450501351730402</v>
      </c>
      <c r="Y626" s="26">
        <f t="shared" si="433"/>
        <v>-106.09676785958453</v>
      </c>
      <c r="Z626" s="26">
        <f t="shared" si="434"/>
        <v>-89.999716022298685</v>
      </c>
      <c r="AA626" s="26">
        <f t="shared" si="435"/>
        <v>53.472050771840912</v>
      </c>
      <c r="AB626" s="26">
        <f t="shared" si="436"/>
        <v>-89.878515626255847</v>
      </c>
      <c r="AC626" s="26">
        <f t="shared" si="437"/>
        <v>27.220295532926375</v>
      </c>
      <c r="AD626" s="26">
        <f t="shared" si="438"/>
        <v>87.503996269293481</v>
      </c>
      <c r="AE626" s="26">
        <f t="shared" si="439"/>
        <v>6.0460797969131512</v>
      </c>
      <c r="AF626" s="26">
        <f t="shared" si="440"/>
        <v>-92.374235379261052</v>
      </c>
      <c r="AG626" s="26">
        <f t="shared" si="415"/>
        <v>64.037843837695164</v>
      </c>
      <c r="AH626" s="26">
        <f t="shared" si="441"/>
        <v>-204.71459219563656</v>
      </c>
      <c r="AI626" s="26">
        <f t="shared" si="442"/>
        <v>-89.999999996670397</v>
      </c>
      <c r="AJ626" s="26">
        <f t="shared" si="443"/>
        <v>112.31750108569983</v>
      </c>
      <c r="AK626" s="26">
        <f t="shared" si="444"/>
        <v>89.999861245339829</v>
      </c>
      <c r="AL626" s="27">
        <f t="shared" si="445"/>
        <v>-35.927731719773412</v>
      </c>
      <c r="AM626" s="26">
        <f t="shared" si="446"/>
        <v>-89.084297215358887</v>
      </c>
      <c r="AN626" s="26">
        <f t="shared" si="416"/>
        <v>-38.553386864353143</v>
      </c>
      <c r="AO626" s="26">
        <f t="shared" si="417"/>
        <v>-89.323195263960486</v>
      </c>
      <c r="AP626" s="26">
        <f t="shared" si="423"/>
        <v>-102.84036585636812</v>
      </c>
      <c r="AQ626" s="26">
        <f t="shared" si="424"/>
        <v>-178.40763123064994</v>
      </c>
      <c r="AR626" s="25">
        <f t="shared" si="418"/>
        <v>18.562359853877492</v>
      </c>
      <c r="AS626" s="25">
        <f t="shared" si="419"/>
        <v>-26.843517049310353</v>
      </c>
      <c r="AT626" s="56">
        <f t="shared" si="425"/>
        <v>-96.794286059454976</v>
      </c>
      <c r="AU626" s="57">
        <f t="shared" si="447"/>
        <v>-270.78186660991099</v>
      </c>
      <c r="AV626" s="26">
        <f t="shared" si="448"/>
        <v>0.11799703684223947</v>
      </c>
      <c r="AW626" s="26">
        <f t="shared" si="449"/>
        <v>9.4228499754063613</v>
      </c>
      <c r="AX626" s="27">
        <f t="shared" si="450"/>
        <v>-0.11799703684223931</v>
      </c>
      <c r="AY626" s="26">
        <f t="shared" si="451"/>
        <v>-9.4228499754063613</v>
      </c>
      <c r="AZ626" s="28">
        <f t="shared" si="452"/>
        <v>1.6653345369377348E-16</v>
      </c>
      <c r="BA626" s="29">
        <f t="shared" si="453"/>
        <v>0</v>
      </c>
      <c r="BB626" s="5">
        <f t="shared" si="426"/>
        <v>-186.94651189688193</v>
      </c>
      <c r="BC626" s="5">
        <f t="shared" si="427"/>
        <v>-513.98670902742401</v>
      </c>
      <c r="BD626" s="5">
        <f t="shared" si="454"/>
        <v>-333.98670902742401</v>
      </c>
      <c r="BE626" s="31"/>
      <c r="BF626" s="40">
        <f t="shared" si="455"/>
        <v>-187</v>
      </c>
      <c r="BG626" s="40">
        <f t="shared" si="456"/>
        <v>-514</v>
      </c>
      <c r="BH626" s="40">
        <f t="shared" si="457"/>
        <v>-334</v>
      </c>
      <c r="BL626" s="26">
        <f t="shared" si="420"/>
        <v>-32.407292821464544</v>
      </c>
      <c r="BM626" s="26">
        <f t="shared" si="421"/>
        <v>-88.626591971076735</v>
      </c>
      <c r="BO626" s="238" t="str">
        <f t="shared" si="428"/>
        <v>165958690.743791i</v>
      </c>
      <c r="BP626" s="238" t="str">
        <f t="shared" si="429"/>
        <v>-0.00117091133010973-0.000556534370936621i</v>
      </c>
      <c r="BQ626" s="238">
        <f t="shared" si="430"/>
        <v>-57.744933015962403</v>
      </c>
      <c r="BR626" s="238">
        <f t="shared" si="431"/>
        <v>-154.57825044643627</v>
      </c>
    </row>
    <row r="627" spans="22:70" x14ac:dyDescent="0.3">
      <c r="V627" s="24">
        <v>7.2300000000000901</v>
      </c>
      <c r="W627" s="30">
        <f t="shared" si="432"/>
        <v>169824365.24620977</v>
      </c>
      <c r="X627" s="25">
        <f t="shared" si="422"/>
        <v>31.450501351730402</v>
      </c>
      <c r="Y627" s="26">
        <f t="shared" si="433"/>
        <v>-106.29676785957972</v>
      </c>
      <c r="Z627" s="26">
        <f t="shared" si="434"/>
        <v>-89.999722486420353</v>
      </c>
      <c r="AA627" s="26">
        <f t="shared" si="435"/>
        <v>53.67204989309495</v>
      </c>
      <c r="AB627" s="26">
        <f t="shared" si="436"/>
        <v>-89.881280940205542</v>
      </c>
      <c r="AC627" s="26">
        <f t="shared" si="437"/>
        <v>27.419924803247952</v>
      </c>
      <c r="AD627" s="26">
        <f t="shared" si="438"/>
        <v>87.560742826548548</v>
      </c>
      <c r="AE627" s="26">
        <f t="shared" si="439"/>
        <v>6.2457081884935803</v>
      </c>
      <c r="AF627" s="26">
        <f t="shared" si="440"/>
        <v>-92.320260600077361</v>
      </c>
      <c r="AG627" s="26">
        <f t="shared" si="415"/>
        <v>64.037843837695164</v>
      </c>
      <c r="AH627" s="26">
        <f t="shared" si="441"/>
        <v>-204.91459219563654</v>
      </c>
      <c r="AI627" s="26">
        <f t="shared" si="442"/>
        <v>-89.999999996746197</v>
      </c>
      <c r="AJ627" s="26">
        <f t="shared" si="443"/>
        <v>112.51750108569867</v>
      </c>
      <c r="AK627" s="26">
        <f t="shared" si="444"/>
        <v>89.999864403781501</v>
      </c>
      <c r="AL627" s="27">
        <f t="shared" si="445"/>
        <v>-36.127681797115947</v>
      </c>
      <c r="AM627" s="26">
        <f t="shared" si="446"/>
        <v>-89.105137726559477</v>
      </c>
      <c r="AN627" s="26">
        <f t="shared" si="416"/>
        <v>-38.7533595914702</v>
      </c>
      <c r="AO627" s="26">
        <f t="shared" si="417"/>
        <v>-89.338599836109424</v>
      </c>
      <c r="AP627" s="26">
        <f t="shared" si="423"/>
        <v>-103.24028866082887</v>
      </c>
      <c r="AQ627" s="26">
        <f t="shared" si="424"/>
        <v>-178.44387315563358</v>
      </c>
      <c r="AR627" s="25">
        <f t="shared" si="418"/>
        <v>18.562359853877492</v>
      </c>
      <c r="AS627" s="25">
        <f t="shared" si="419"/>
        <v>-26.843517049310353</v>
      </c>
      <c r="AT627" s="56">
        <f t="shared" si="425"/>
        <v>-96.994580472335286</v>
      </c>
      <c r="AU627" s="57">
        <f t="shared" si="447"/>
        <v>-270.76413375571093</v>
      </c>
      <c r="AV627" s="26">
        <f t="shared" si="448"/>
        <v>0.12347973710571496</v>
      </c>
      <c r="AW627" s="26">
        <f t="shared" si="449"/>
        <v>9.6382645579455382</v>
      </c>
      <c r="AX627" s="27">
        <f t="shared" si="450"/>
        <v>-0.12347973710571487</v>
      </c>
      <c r="AY627" s="26">
        <f t="shared" si="451"/>
        <v>-9.6382645579455382</v>
      </c>
      <c r="AZ627" s="28">
        <f t="shared" si="452"/>
        <v>0</v>
      </c>
      <c r="BA627" s="29">
        <f t="shared" si="453"/>
        <v>0</v>
      </c>
      <c r="BB627" s="5">
        <f t="shared" si="426"/>
        <v>-187.71098521391792</v>
      </c>
      <c r="BC627" s="5">
        <f t="shared" si="427"/>
        <v>-514.50941645155979</v>
      </c>
      <c r="BD627" s="5">
        <f t="shared" si="454"/>
        <v>-334.50941645155979</v>
      </c>
      <c r="BE627" s="41"/>
      <c r="BF627" s="40">
        <f t="shared" si="455"/>
        <v>-188</v>
      </c>
      <c r="BG627" s="40">
        <f t="shared" si="456"/>
        <v>-515</v>
      </c>
      <c r="BH627" s="40">
        <f t="shared" si="457"/>
        <v>-335</v>
      </c>
      <c r="BL627" s="26">
        <f t="shared" si="420"/>
        <v>-32.607180530528055</v>
      </c>
      <c r="BM627" s="26">
        <f t="shared" si="421"/>
        <v>-88.65784298618145</v>
      </c>
      <c r="BO627" s="238" t="str">
        <f t="shared" si="428"/>
        <v>169824365.24621i</v>
      </c>
      <c r="BP627" s="238" t="str">
        <f t="shared" si="429"/>
        <v>-0.00112751660275645-0.000523676242160144i</v>
      </c>
      <c r="BQ627" s="238">
        <f t="shared" si="430"/>
        <v>-58.109224211054595</v>
      </c>
      <c r="BR627" s="238">
        <f t="shared" si="431"/>
        <v>-155.08743970966739</v>
      </c>
    </row>
    <row r="628" spans="22:70" x14ac:dyDescent="0.3">
      <c r="V628" s="24">
        <v>7.2400000000000899</v>
      </c>
      <c r="W628" s="32">
        <f t="shared" si="432"/>
        <v>173780082.87497368</v>
      </c>
      <c r="X628" s="25">
        <f t="shared" si="422"/>
        <v>31.450501351730402</v>
      </c>
      <c r="Y628" s="26">
        <f t="shared" si="433"/>
        <v>-106.49676785957513</v>
      </c>
      <c r="Z628" s="26">
        <f t="shared" si="434"/>
        <v>-89.999728803400643</v>
      </c>
      <c r="AA628" s="26">
        <f t="shared" si="435"/>
        <v>53.87204905389892</v>
      </c>
      <c r="AB628" s="26">
        <f t="shared" si="436"/>
        <v>-89.883983308459264</v>
      </c>
      <c r="AC628" s="26">
        <f t="shared" si="437"/>
        <v>27.61957072960881</v>
      </c>
      <c r="AD628" s="26">
        <f t="shared" si="438"/>
        <v>87.616202301734617</v>
      </c>
      <c r="AE628" s="26">
        <f t="shared" si="439"/>
        <v>6.4453532756629954</v>
      </c>
      <c r="AF628" s="26">
        <f t="shared" si="440"/>
        <v>-92.267509810125276</v>
      </c>
      <c r="AG628" s="26">
        <f t="shared" si="415"/>
        <v>64.037843837695164</v>
      </c>
      <c r="AH628" s="26">
        <f t="shared" si="441"/>
        <v>-205.11459219563653</v>
      </c>
      <c r="AI628" s="26">
        <f t="shared" si="442"/>
        <v>-89.99999999682025</v>
      </c>
      <c r="AJ628" s="26">
        <f t="shared" si="443"/>
        <v>112.71750108569759</v>
      </c>
      <c r="AK628" s="26">
        <f t="shared" si="444"/>
        <v>89.999867490328256</v>
      </c>
      <c r="AL628" s="27">
        <f t="shared" si="445"/>
        <v>-36.327634120812469</v>
      </c>
      <c r="AM628" s="26">
        <f t="shared" si="446"/>
        <v>-89.125504078633384</v>
      </c>
      <c r="AN628" s="26">
        <f t="shared" si="416"/>
        <v>-38.953333545909295</v>
      </c>
      <c r="AO628" s="26">
        <f t="shared" si="417"/>
        <v>-89.353653849787065</v>
      </c>
      <c r="AP628" s="26">
        <f t="shared" si="423"/>
        <v>-103.64021493896553</v>
      </c>
      <c r="AQ628" s="26">
        <f t="shared" si="424"/>
        <v>-178.47929043491246</v>
      </c>
      <c r="AR628" s="25">
        <f t="shared" si="418"/>
        <v>18.562359853877492</v>
      </c>
      <c r="AS628" s="25">
        <f t="shared" si="419"/>
        <v>-26.843517049310353</v>
      </c>
      <c r="AT628" s="56">
        <f t="shared" si="425"/>
        <v>-97.194861663302532</v>
      </c>
      <c r="AU628" s="57">
        <f t="shared" si="447"/>
        <v>-270.74680024503772</v>
      </c>
      <c r="AV628" s="26">
        <f t="shared" si="448"/>
        <v>0.12921342015465137</v>
      </c>
      <c r="AW628" s="26">
        <f t="shared" si="449"/>
        <v>9.8584123458422841</v>
      </c>
      <c r="AX628" s="27">
        <f t="shared" si="450"/>
        <v>-0.12921342015465165</v>
      </c>
      <c r="AY628" s="26">
        <f t="shared" si="451"/>
        <v>-9.8584123458422841</v>
      </c>
      <c r="AZ628" s="28">
        <f t="shared" si="452"/>
        <v>-2.7755575615628914E-16</v>
      </c>
      <c r="BA628" s="29">
        <f t="shared" si="453"/>
        <v>0</v>
      </c>
      <c r="BB628" s="5">
        <f t="shared" si="426"/>
        <v>-188.47678126171735</v>
      </c>
      <c r="BC628" s="5">
        <f t="shared" si="427"/>
        <v>-515.02422167434975</v>
      </c>
      <c r="BD628" s="5">
        <f t="shared" si="454"/>
        <v>-335.02422167434975</v>
      </c>
      <c r="BE628" s="31"/>
      <c r="BF628" s="40">
        <f t="shared" si="455"/>
        <v>-188</v>
      </c>
      <c r="BG628" s="40">
        <f t="shared" si="456"/>
        <v>-515</v>
      </c>
      <c r="BH628" s="40">
        <f t="shared" si="457"/>
        <v>-335</v>
      </c>
      <c r="BL628" s="26">
        <f t="shared" si="420"/>
        <v>-32.807073290805846</v>
      </c>
      <c r="BM628" s="26">
        <f t="shared" si="421"/>
        <v>-88.688383413147591</v>
      </c>
      <c r="BO628" s="238" t="str">
        <f t="shared" si="428"/>
        <v>173780082.874974i</v>
      </c>
      <c r="BP628" s="238" t="str">
        <f t="shared" si="429"/>
        <v>-0.00108539427925989-0.000492607094091456i</v>
      </c>
      <c r="BQ628" s="238">
        <f t="shared" si="430"/>
        <v>-58.474846307608985</v>
      </c>
      <c r="BR628" s="238">
        <f t="shared" si="431"/>
        <v>-155.58903801616435</v>
      </c>
    </row>
    <row r="629" spans="22:70" x14ac:dyDescent="0.3">
      <c r="V629" s="24">
        <v>7.2500000000000897</v>
      </c>
      <c r="W629" s="32">
        <f t="shared" si="432"/>
        <v>177827941.00392923</v>
      </c>
      <c r="X629" s="25">
        <f t="shared" si="422"/>
        <v>31.450501351730402</v>
      </c>
      <c r="Y629" s="26">
        <f t="shared" si="433"/>
        <v>-106.69676785957074</v>
      </c>
      <c r="Z629" s="26">
        <f t="shared" si="434"/>
        <v>-89.999734976588911</v>
      </c>
      <c r="AA629" s="26">
        <f t="shared" si="435"/>
        <v>54.072048252472769</v>
      </c>
      <c r="AB629" s="26">
        <f t="shared" si="436"/>
        <v>-89.886624163800306</v>
      </c>
      <c r="AC629" s="26">
        <f t="shared" si="437"/>
        <v>27.819232564958924</v>
      </c>
      <c r="AD629" s="26">
        <f t="shared" si="438"/>
        <v>87.670403684270383</v>
      </c>
      <c r="AE629" s="26">
        <f t="shared" si="439"/>
        <v>6.6450143095913461</v>
      </c>
      <c r="AF629" s="26">
        <f t="shared" si="440"/>
        <v>-92.215955456118849</v>
      </c>
      <c r="AG629" s="26">
        <f t="shared" si="415"/>
        <v>64.037843837695164</v>
      </c>
      <c r="AH629" s="26">
        <f t="shared" si="441"/>
        <v>-205.31459219563658</v>
      </c>
      <c r="AI629" s="26">
        <f t="shared" si="442"/>
        <v>-89.99999999689264</v>
      </c>
      <c r="AJ629" s="26">
        <f t="shared" si="443"/>
        <v>112.91750108569653</v>
      </c>
      <c r="AK629" s="26">
        <f t="shared" si="444"/>
        <v>89.999870506616645</v>
      </c>
      <c r="AL629" s="27">
        <f t="shared" si="445"/>
        <v>-36.527588589807536</v>
      </c>
      <c r="AM629" s="26">
        <f t="shared" si="446"/>
        <v>-89.145407049491652</v>
      </c>
      <c r="AN629" s="26">
        <f t="shared" si="416"/>
        <v>-39.153308672445924</v>
      </c>
      <c r="AO629" s="26">
        <f t="shared" si="417"/>
        <v>-89.368365278512144</v>
      </c>
      <c r="AP629" s="26">
        <f t="shared" si="423"/>
        <v>-104.04014453449835</v>
      </c>
      <c r="AQ629" s="26">
        <f t="shared" si="424"/>
        <v>-178.51390181827981</v>
      </c>
      <c r="AR629" s="25">
        <f t="shared" si="418"/>
        <v>18.562359853877492</v>
      </c>
      <c r="AS629" s="25">
        <f t="shared" si="419"/>
        <v>-26.843517049310353</v>
      </c>
      <c r="AT629" s="56">
        <f t="shared" si="425"/>
        <v>-97.395130224907007</v>
      </c>
      <c r="AU629" s="57">
        <f t="shared" si="447"/>
        <v>-270.72985727439868</v>
      </c>
      <c r="AV629" s="26">
        <f t="shared" si="448"/>
        <v>0.13520922108043806</v>
      </c>
      <c r="AW629" s="26">
        <f t="shared" si="449"/>
        <v>10.083384050491903</v>
      </c>
      <c r="AX629" s="27">
        <f t="shared" si="450"/>
        <v>-0.13520922108043854</v>
      </c>
      <c r="AY629" s="26">
        <f t="shared" si="451"/>
        <v>-10.083384050491903</v>
      </c>
      <c r="AZ629" s="28">
        <f t="shared" si="452"/>
        <v>-4.7184478546569153E-16</v>
      </c>
      <c r="BA629" s="29">
        <f t="shared" si="453"/>
        <v>0</v>
      </c>
      <c r="BB629" s="5">
        <f t="shared" si="426"/>
        <v>-189.24386079103624</v>
      </c>
      <c r="BC629" s="5">
        <f t="shared" si="427"/>
        <v>-515.53109743331174</v>
      </c>
      <c r="BD629" s="5">
        <f t="shared" si="454"/>
        <v>-335.53109743331174</v>
      </c>
      <c r="BE629" s="31"/>
      <c r="BF629" s="40">
        <f t="shared" si="455"/>
        <v>-189</v>
      </c>
      <c r="BG629" s="40">
        <f t="shared" si="456"/>
        <v>-516</v>
      </c>
      <c r="BH629" s="40">
        <f t="shared" si="457"/>
        <v>-336</v>
      </c>
      <c r="BL629" s="26">
        <f t="shared" si="420"/>
        <v>-33.006970875194185</v>
      </c>
      <c r="BM629" s="26">
        <f t="shared" si="421"/>
        <v>-88.718229375456332</v>
      </c>
      <c r="BO629" s="238" t="str">
        <f t="shared" si="428"/>
        <v>177827941.003929i</v>
      </c>
      <c r="BP629" s="238" t="str">
        <f t="shared" si="429"/>
        <v>-0.00104453206093039-0.000463243488595905i</v>
      </c>
      <c r="BQ629" s="238">
        <f t="shared" si="430"/>
        <v>-58.841759690935056</v>
      </c>
      <c r="BR629" s="238">
        <f t="shared" si="431"/>
        <v>-156.08301078345673</v>
      </c>
    </row>
    <row r="630" spans="22:70" x14ac:dyDescent="0.3">
      <c r="V630" s="24">
        <v>7.2600000000000904</v>
      </c>
      <c r="W630" s="30">
        <f t="shared" si="432"/>
        <v>181970085.86103681</v>
      </c>
      <c r="X630" s="25">
        <f t="shared" si="422"/>
        <v>31.450501351730402</v>
      </c>
      <c r="Y630" s="26">
        <f t="shared" si="433"/>
        <v>-106.89676785956661</v>
      </c>
      <c r="Z630" s="26">
        <f t="shared" si="434"/>
        <v>-89.999741009258273</v>
      </c>
      <c r="AA630" s="26">
        <f t="shared" si="435"/>
        <v>54.272047487116637</v>
      </c>
      <c r="AB630" s="26">
        <f t="shared" si="436"/>
        <v>-89.889204906400181</v>
      </c>
      <c r="AC630" s="26">
        <f t="shared" si="437"/>
        <v>28.018909595643304</v>
      </c>
      <c r="AD630" s="26">
        <f t="shared" si="438"/>
        <v>87.723375324185682</v>
      </c>
      <c r="AE630" s="26">
        <f t="shared" si="439"/>
        <v>6.8446905749237281</v>
      </c>
      <c r="AF630" s="26">
        <f t="shared" si="440"/>
        <v>-92.165570591472758</v>
      </c>
      <c r="AG630" s="26">
        <f t="shared" si="415"/>
        <v>64.037843837695164</v>
      </c>
      <c r="AH630" s="26">
        <f t="shared" si="441"/>
        <v>-205.51459219563657</v>
      </c>
      <c r="AI630" s="26">
        <f t="shared" si="442"/>
        <v>-89.999999996963368</v>
      </c>
      <c r="AJ630" s="26">
        <f t="shared" si="443"/>
        <v>113.11750108569557</v>
      </c>
      <c r="AK630" s="26">
        <f t="shared" si="444"/>
        <v>89.999873454245915</v>
      </c>
      <c r="AL630" s="27">
        <f t="shared" si="445"/>
        <v>-36.727545107589819</v>
      </c>
      <c r="AM630" s="26">
        <f t="shared" si="446"/>
        <v>-89.164857172728702</v>
      </c>
      <c r="AN630" s="26">
        <f t="shared" si="416"/>
        <v>-39.35328491833986</v>
      </c>
      <c r="AO630" s="26">
        <f t="shared" si="417"/>
        <v>-89.382741914715339</v>
      </c>
      <c r="AP630" s="26">
        <f t="shared" si="423"/>
        <v>-104.44007729817551</v>
      </c>
      <c r="AQ630" s="26">
        <f t="shared" si="424"/>
        <v>-178.54772563016149</v>
      </c>
      <c r="AR630" s="25">
        <f t="shared" si="418"/>
        <v>18.562359853877492</v>
      </c>
      <c r="AS630" s="25">
        <f t="shared" si="419"/>
        <v>-26.843517049310353</v>
      </c>
      <c r="AT630" s="56">
        <f t="shared" si="425"/>
        <v>-97.595386723251778</v>
      </c>
      <c r="AU630" s="57">
        <f t="shared" si="447"/>
        <v>-270.71329622163427</v>
      </c>
      <c r="AV630" s="26">
        <f t="shared" si="448"/>
        <v>0.14147873593697721</v>
      </c>
      <c r="AW630" s="26">
        <f t="shared" si="449"/>
        <v>10.313271193278441</v>
      </c>
      <c r="AX630" s="27">
        <f t="shared" si="450"/>
        <v>-0.1414787359369768</v>
      </c>
      <c r="AY630" s="26">
        <f t="shared" si="451"/>
        <v>-10.313271193278441</v>
      </c>
      <c r="AZ630" s="28">
        <f t="shared" si="452"/>
        <v>4.163336342344337E-16</v>
      </c>
      <c r="BA630" s="29">
        <f t="shared" si="453"/>
        <v>0</v>
      </c>
      <c r="BB630" s="5">
        <f t="shared" si="426"/>
        <v>-190.01218497077389</v>
      </c>
      <c r="BC630" s="5">
        <f t="shared" si="427"/>
        <v>-516.03002568523129</v>
      </c>
      <c r="BD630" s="5">
        <f t="shared" si="454"/>
        <v>-336.03002568523129</v>
      </c>
      <c r="BE630" s="41"/>
      <c r="BF630" s="40">
        <f t="shared" si="455"/>
        <v>-190</v>
      </c>
      <c r="BG630" s="40">
        <f t="shared" si="456"/>
        <v>-516</v>
      </c>
      <c r="BH630" s="40">
        <f t="shared" si="457"/>
        <v>-336</v>
      </c>
      <c r="BL630" s="26">
        <f t="shared" si="420"/>
        <v>-33.206873066789768</v>
      </c>
      <c r="BM630" s="26">
        <f t="shared" si="421"/>
        <v>-88.747396633005806</v>
      </c>
      <c r="BO630" s="238" t="str">
        <f t="shared" si="428"/>
        <v>181970085.861037i</v>
      </c>
      <c r="BP630" s="238" t="str">
        <f t="shared" si="429"/>
        <v>-0.00100491576113325-0.000435504628052466i</v>
      </c>
      <c r="BQ630" s="238">
        <f t="shared" si="430"/>
        <v>-59.209925180732341</v>
      </c>
      <c r="BR630" s="238">
        <f t="shared" si="431"/>
        <v>-156.56933283059121</v>
      </c>
    </row>
    <row r="631" spans="22:70" x14ac:dyDescent="0.3">
      <c r="V631" s="24">
        <v>7.2700000000000902</v>
      </c>
      <c r="W631" s="32">
        <f t="shared" si="432"/>
        <v>186208713.66632539</v>
      </c>
      <c r="X631" s="25">
        <f t="shared" si="422"/>
        <v>31.450501351730402</v>
      </c>
      <c r="Y631" s="26">
        <f t="shared" si="433"/>
        <v>-107.09676785956256</v>
      </c>
      <c r="Z631" s="26">
        <f t="shared" si="434"/>
        <v>-89.999746904607292</v>
      </c>
      <c r="AA631" s="26">
        <f t="shared" si="435"/>
        <v>54.472046756207021</v>
      </c>
      <c r="AB631" s="26">
        <f t="shared" si="436"/>
        <v>-89.89172690456094</v>
      </c>
      <c r="AC631" s="26">
        <f t="shared" si="437"/>
        <v>28.218601139918778</v>
      </c>
      <c r="AD631" s="26">
        <f t="shared" si="438"/>
        <v>87.775144945316512</v>
      </c>
      <c r="AE631" s="26">
        <f t="shared" si="439"/>
        <v>7.0443813882936333</v>
      </c>
      <c r="AF631" s="26">
        <f t="shared" si="440"/>
        <v>-92.116328863851734</v>
      </c>
      <c r="AG631" s="26">
        <f t="shared" si="415"/>
        <v>64.037843837695164</v>
      </c>
      <c r="AH631" s="26">
        <f t="shared" si="441"/>
        <v>-205.71459219563656</v>
      </c>
      <c r="AI631" s="26">
        <f t="shared" si="442"/>
        <v>-89.999999997032489</v>
      </c>
      <c r="AJ631" s="26">
        <f t="shared" si="443"/>
        <v>113.31750108569459</v>
      </c>
      <c r="AK631" s="26">
        <f t="shared" si="444"/>
        <v>89.999876334778961</v>
      </c>
      <c r="AL631" s="27">
        <f t="shared" si="445"/>
        <v>-36.927503581987814</v>
      </c>
      <c r="AM631" s="26">
        <f t="shared" si="446"/>
        <v>-89.18386474311572</v>
      </c>
      <c r="AN631" s="26">
        <f t="shared" si="416"/>
        <v>-39.553262233223329</v>
      </c>
      <c r="AO631" s="26">
        <f t="shared" si="417"/>
        <v>-89.39679137383402</v>
      </c>
      <c r="AP631" s="26">
        <f t="shared" si="423"/>
        <v>-104.84001308745795</v>
      </c>
      <c r="AQ631" s="26">
        <f t="shared" si="424"/>
        <v>-178.58077977920328</v>
      </c>
      <c r="AR631" s="25">
        <f t="shared" si="418"/>
        <v>18.562359853877492</v>
      </c>
      <c r="AS631" s="25">
        <f t="shared" si="419"/>
        <v>-26.843517049310353</v>
      </c>
      <c r="AT631" s="56">
        <f t="shared" si="425"/>
        <v>-97.795631699164318</v>
      </c>
      <c r="AU631" s="57">
        <f t="shared" si="447"/>
        <v>-270.697108643055</v>
      </c>
      <c r="AV631" s="26">
        <f t="shared" si="448"/>
        <v>0.14803403774439861</v>
      </c>
      <c r="AW631" s="26">
        <f t="shared" si="449"/>
        <v>10.548166042167937</v>
      </c>
      <c r="AX631" s="27">
        <f t="shared" si="450"/>
        <v>-0.14803403774439855</v>
      </c>
      <c r="AY631" s="26">
        <f t="shared" si="451"/>
        <v>-10.548166042167937</v>
      </c>
      <c r="AZ631" s="28">
        <f t="shared" si="452"/>
        <v>0</v>
      </c>
      <c r="BA631" s="29">
        <f t="shared" si="453"/>
        <v>0</v>
      </c>
      <c r="BB631" s="5">
        <f t="shared" si="426"/>
        <v>-190.78171544326159</v>
      </c>
      <c r="BC631" s="5">
        <f t="shared" si="427"/>
        <v>-516.52099723736342</v>
      </c>
      <c r="BD631" s="5">
        <f t="shared" si="454"/>
        <v>-336.52099723736342</v>
      </c>
      <c r="BE631" s="31"/>
      <c r="BF631" s="40">
        <f t="shared" si="455"/>
        <v>-191</v>
      </c>
      <c r="BG631" s="40">
        <f t="shared" si="456"/>
        <v>-517</v>
      </c>
      <c r="BH631" s="40">
        <f t="shared" si="457"/>
        <v>-337</v>
      </c>
      <c r="BL631" s="26">
        <f t="shared" si="420"/>
        <v>-33.406779658432306</v>
      </c>
      <c r="BM631" s="26">
        <f t="shared" si="421"/>
        <v>-88.775900590158514</v>
      </c>
      <c r="BO631" s="238" t="str">
        <f t="shared" si="428"/>
        <v>186208713.666325i</v>
      </c>
      <c r="BP631" s="238" t="str">
        <f t="shared" si="429"/>
        <v>-0.000966529465328149-0.000409312383410408i</v>
      </c>
      <c r="BQ631" s="238">
        <f t="shared" si="430"/>
        <v>-59.579304085664972</v>
      </c>
      <c r="BR631" s="238">
        <f t="shared" si="431"/>
        <v>-157.04798800414983</v>
      </c>
    </row>
    <row r="632" spans="22:70" x14ac:dyDescent="0.3">
      <c r="V632" s="24">
        <v>7.28000000000009</v>
      </c>
      <c r="W632" s="32">
        <f t="shared" si="432"/>
        <v>190546071.79636425</v>
      </c>
      <c r="X632" s="25">
        <f t="shared" si="422"/>
        <v>31.450501351730402</v>
      </c>
      <c r="Y632" s="26">
        <f t="shared" si="433"/>
        <v>-107.29676785955876</v>
      </c>
      <c r="Z632" s="26">
        <f t="shared" si="434"/>
        <v>-89.99975266576179</v>
      </c>
      <c r="AA632" s="26">
        <f t="shared" si="435"/>
        <v>54.672046058193658</v>
      </c>
      <c r="AB632" s="26">
        <f t="shared" si="436"/>
        <v>-89.894191495440197</v>
      </c>
      <c r="AC632" s="26">
        <f t="shared" si="437"/>
        <v>28.418306546536272</v>
      </c>
      <c r="AD632" s="26">
        <f t="shared" si="438"/>
        <v>87.82573965828928</v>
      </c>
      <c r="AE632" s="26">
        <f t="shared" si="439"/>
        <v>7.244086096901583</v>
      </c>
      <c r="AF632" s="26">
        <f t="shared" si="440"/>
        <v>-92.068204502912721</v>
      </c>
      <c r="AG632" s="26">
        <f t="shared" si="415"/>
        <v>64.037843837695164</v>
      </c>
      <c r="AH632" s="26">
        <f t="shared" si="441"/>
        <v>-205.91459219563657</v>
      </c>
      <c r="AI632" s="26">
        <f t="shared" si="442"/>
        <v>-89.999999997100034</v>
      </c>
      <c r="AJ632" s="26">
        <f t="shared" si="443"/>
        <v>113.51750108569368</v>
      </c>
      <c r="AK632" s="26">
        <f t="shared" si="444"/>
        <v>89.999879149743052</v>
      </c>
      <c r="AL632" s="27">
        <f t="shared" si="445"/>
        <v>-37.127463924975139</v>
      </c>
      <c r="AM632" s="26">
        <f t="shared" si="446"/>
        <v>-89.202439821973584</v>
      </c>
      <c r="AN632" s="26">
        <f t="shared" si="416"/>
        <v>-39.753240568994649</v>
      </c>
      <c r="AO632" s="26">
        <f t="shared" si="417"/>
        <v>-89.410521098315428</v>
      </c>
      <c r="AP632" s="26">
        <f t="shared" si="423"/>
        <v>-105.2399517662175</v>
      </c>
      <c r="AQ632" s="26">
        <f t="shared" si="424"/>
        <v>-178.61308176764601</v>
      </c>
      <c r="AR632" s="25">
        <f t="shared" si="418"/>
        <v>18.562359853877492</v>
      </c>
      <c r="AS632" s="25">
        <f t="shared" si="419"/>
        <v>-26.843517049310353</v>
      </c>
      <c r="AT632" s="56">
        <f t="shared" si="425"/>
        <v>-97.995865669315918</v>
      </c>
      <c r="AU632" s="57">
        <f t="shared" si="447"/>
        <v>-270.68128627055876</v>
      </c>
      <c r="AV632" s="26">
        <f t="shared" si="448"/>
        <v>0.15488769275592065</v>
      </c>
      <c r="AW632" s="26">
        <f t="shared" si="449"/>
        <v>10.788161542170393</v>
      </c>
      <c r="AX632" s="27">
        <f t="shared" si="450"/>
        <v>-0.1548876927559206</v>
      </c>
      <c r="AY632" s="26">
        <f t="shared" si="451"/>
        <v>-10.788161542170393</v>
      </c>
      <c r="AZ632" s="28">
        <f t="shared" si="452"/>
        <v>0</v>
      </c>
      <c r="BA632" s="29">
        <f t="shared" si="453"/>
        <v>0</v>
      </c>
      <c r="BB632" s="5">
        <f t="shared" si="426"/>
        <v>-191.552414374682</v>
      </c>
      <c r="BC632" s="5">
        <f t="shared" si="427"/>
        <v>-517.00401137019708</v>
      </c>
      <c r="BD632" s="5">
        <f t="shared" si="454"/>
        <v>-337.00401137019708</v>
      </c>
      <c r="BE632" s="31"/>
      <c r="BF632" s="40">
        <f t="shared" si="455"/>
        <v>-192</v>
      </c>
      <c r="BG632" s="40">
        <f t="shared" si="456"/>
        <v>-517</v>
      </c>
      <c r="BH632" s="40">
        <f t="shared" si="457"/>
        <v>-337</v>
      </c>
      <c r="BL632" s="26">
        <f t="shared" si="420"/>
        <v>-33.606690452268019</v>
      </c>
      <c r="BM632" s="26">
        <f t="shared" si="421"/>
        <v>-88.803756303621014</v>
      </c>
      <c r="BO632" s="238" t="str">
        <f t="shared" si="428"/>
        <v>190546071.796364i</v>
      </c>
      <c r="BP632" s="238" t="str">
        <f t="shared" si="429"/>
        <v>-0.000929355688195682-0.000384591310331613i</v>
      </c>
      <c r="BQ632" s="238">
        <f t="shared" si="430"/>
        <v>-59.94985825309805</v>
      </c>
      <c r="BR632" s="238">
        <f t="shared" si="431"/>
        <v>-157.51896879601728</v>
      </c>
    </row>
    <row r="633" spans="22:70" x14ac:dyDescent="0.3">
      <c r="V633" s="24">
        <v>7.2900000000000897</v>
      </c>
      <c r="W633" s="30">
        <f t="shared" si="432"/>
        <v>194984459.97584498</v>
      </c>
      <c r="X633" s="25">
        <f t="shared" si="422"/>
        <v>31.450501351730402</v>
      </c>
      <c r="Y633" s="26">
        <f t="shared" si="433"/>
        <v>-107.49676785955512</v>
      </c>
      <c r="Z633" s="26">
        <f t="shared" si="434"/>
        <v>-89.999758295776402</v>
      </c>
      <c r="AA633" s="26">
        <f t="shared" si="435"/>
        <v>54.872045391595982</v>
      </c>
      <c r="AB633" s="26">
        <f t="shared" si="436"/>
        <v>-89.896599985760204</v>
      </c>
      <c r="AC633" s="26">
        <f t="shared" si="437"/>
        <v>28.61802519338465</v>
      </c>
      <c r="AD633" s="26">
        <f t="shared" si="438"/>
        <v>87.875185973293611</v>
      </c>
      <c r="AE633" s="26">
        <f t="shared" si="439"/>
        <v>7.4438040771559066</v>
      </c>
      <c r="AF633" s="26">
        <f t="shared" si="440"/>
        <v>-92.021172308242996</v>
      </c>
      <c r="AG633" s="26">
        <f t="shared" si="415"/>
        <v>64.037843837695164</v>
      </c>
      <c r="AH633" s="26">
        <f t="shared" si="441"/>
        <v>-206.11459219563656</v>
      </c>
      <c r="AI633" s="26">
        <f t="shared" si="442"/>
        <v>-89.999999997166043</v>
      </c>
      <c r="AJ633" s="26">
        <f t="shared" si="443"/>
        <v>113.7175010856928</v>
      </c>
      <c r="AK633" s="26">
        <f t="shared" si="444"/>
        <v>89.999881900630754</v>
      </c>
      <c r="AL633" s="27">
        <f t="shared" si="445"/>
        <v>-37.327426052484014</v>
      </c>
      <c r="AM633" s="26">
        <f t="shared" si="446"/>
        <v>-89.2205922424276</v>
      </c>
      <c r="AN633" s="26">
        <f t="shared" si="416"/>
        <v>-39.953219879715995</v>
      </c>
      <c r="AO633" s="26">
        <f t="shared" si="417"/>
        <v>-89.423938361530475</v>
      </c>
      <c r="AP633" s="26">
        <f t="shared" si="423"/>
        <v>-105.63989320444861</v>
      </c>
      <c r="AQ633" s="26">
        <f t="shared" si="424"/>
        <v>-178.64464870049335</v>
      </c>
      <c r="AR633" s="25">
        <f t="shared" si="418"/>
        <v>18.562359853877492</v>
      </c>
      <c r="AS633" s="25">
        <f t="shared" si="419"/>
        <v>-26.843517049310353</v>
      </c>
      <c r="AT633" s="56">
        <f t="shared" si="425"/>
        <v>-98.196089127292709</v>
      </c>
      <c r="AU633" s="57">
        <f t="shared" si="447"/>
        <v>-270.66582100873632</v>
      </c>
      <c r="AV633" s="26">
        <f t="shared" si="448"/>
        <v>0.1620527769611699</v>
      </c>
      <c r="AW633" s="26">
        <f t="shared" si="449"/>
        <v>11.033351239326612</v>
      </c>
      <c r="AX633" s="27">
        <f t="shared" si="450"/>
        <v>-0.16205277696116946</v>
      </c>
      <c r="AY633" s="26">
        <f t="shared" si="451"/>
        <v>-11.033351239326612</v>
      </c>
      <c r="AZ633" s="28">
        <f t="shared" si="452"/>
        <v>4.4408920985006262E-16</v>
      </c>
      <c r="BA633" s="29">
        <f t="shared" si="453"/>
        <v>0</v>
      </c>
      <c r="BB633" s="5">
        <f t="shared" si="426"/>
        <v>-192.32424450071809</v>
      </c>
      <c r="BC633" s="5">
        <f t="shared" si="427"/>
        <v>-517.47907545421185</v>
      </c>
      <c r="BD633" s="5">
        <f t="shared" si="454"/>
        <v>-337.47907545421185</v>
      </c>
      <c r="BE633" s="41"/>
      <c r="BF633" s="40">
        <f t="shared" si="455"/>
        <v>-192</v>
      </c>
      <c r="BG633" s="40">
        <f t="shared" si="456"/>
        <v>-517</v>
      </c>
      <c r="BH633" s="40">
        <f t="shared" si="457"/>
        <v>-337</v>
      </c>
      <c r="BL633" s="26">
        <f t="shared" si="420"/>
        <v>-33.806605259331974</v>
      </c>
      <c r="BM633" s="26">
        <f t="shared" si="421"/>
        <v>-88.830978490158145</v>
      </c>
      <c r="BO633" s="238" t="str">
        <f t="shared" si="428"/>
        <v>194984459.975845i</v>
      </c>
      <c r="BP633" s="238" t="str">
        <f t="shared" si="429"/>
        <v>-0.000893375527035696-0.000361268654177949i</v>
      </c>
      <c r="BQ633" s="238">
        <f t="shared" si="430"/>
        <v>-60.321550114093412</v>
      </c>
      <c r="BR633" s="238">
        <f t="shared" si="431"/>
        <v>-157.98227595531745</v>
      </c>
    </row>
    <row r="634" spans="22:70" x14ac:dyDescent="0.3">
      <c r="V634" s="24">
        <v>7.3000000000000904</v>
      </c>
      <c r="W634" s="32">
        <f t="shared" si="432"/>
        <v>199526231.49693006</v>
      </c>
      <c r="X634" s="25">
        <f t="shared" si="422"/>
        <v>31.450501351730402</v>
      </c>
      <c r="Y634" s="26">
        <f t="shared" si="433"/>
        <v>-107.69676785955167</v>
      </c>
      <c r="Z634" s="26">
        <f t="shared" si="434"/>
        <v>-89.999763797636248</v>
      </c>
      <c r="AA634" s="26">
        <f t="shared" si="435"/>
        <v>55.072044755000071</v>
      </c>
      <c r="AB634" s="26">
        <f t="shared" si="436"/>
        <v>-89.898953652500339</v>
      </c>
      <c r="AC634" s="26">
        <f t="shared" si="437"/>
        <v>28.817756486194668</v>
      </c>
      <c r="AD634" s="26">
        <f t="shared" si="438"/>
        <v>87.92350981264272</v>
      </c>
      <c r="AE634" s="26">
        <f t="shared" si="439"/>
        <v>7.643534733373464</v>
      </c>
      <c r="AF634" s="26">
        <f t="shared" si="440"/>
        <v>-91.975207637493867</v>
      </c>
      <c r="AG634" s="26">
        <f t="shared" si="415"/>
        <v>64.037843837695164</v>
      </c>
      <c r="AH634" s="26">
        <f t="shared" si="441"/>
        <v>-206.31459219563658</v>
      </c>
      <c r="AI634" s="26">
        <f t="shared" si="442"/>
        <v>-89.999999997230546</v>
      </c>
      <c r="AJ634" s="26">
        <f t="shared" si="443"/>
        <v>113.917501085692</v>
      </c>
      <c r="AK634" s="26">
        <f t="shared" si="444"/>
        <v>89.999884588900599</v>
      </c>
      <c r="AL634" s="27">
        <f t="shared" si="445"/>
        <v>-37.527389884227496</v>
      </c>
      <c r="AM634" s="26">
        <f t="shared" si="446"/>
        <v>-89.238331614546652</v>
      </c>
      <c r="AN634" s="26">
        <f t="shared" si="416"/>
        <v>-40.153200121516292</v>
      </c>
      <c r="AO634" s="26">
        <f t="shared" si="417"/>
        <v>-89.437050271600128</v>
      </c>
      <c r="AP634" s="26">
        <f t="shared" si="423"/>
        <v>-106.03983727799321</v>
      </c>
      <c r="AQ634" s="26">
        <f t="shared" si="424"/>
        <v>-178.67549729447671</v>
      </c>
      <c r="AR634" s="25">
        <f t="shared" si="418"/>
        <v>18.562359853877492</v>
      </c>
      <c r="AS634" s="25">
        <f t="shared" si="419"/>
        <v>-26.843517049310353</v>
      </c>
      <c r="AT634" s="56">
        <f t="shared" si="425"/>
        <v>-98.396302544619743</v>
      </c>
      <c r="AU634" s="57">
        <f t="shared" si="447"/>
        <v>-270.65070493197061</v>
      </c>
      <c r="AV634" s="26">
        <f t="shared" si="448"/>
        <v>0.16954289279540138</v>
      </c>
      <c r="AW634" s="26">
        <f t="shared" si="449"/>
        <v>11.283829197870137</v>
      </c>
      <c r="AX634" s="27">
        <f t="shared" si="450"/>
        <v>-0.1695428927954013</v>
      </c>
      <c r="AY634" s="26">
        <f t="shared" si="451"/>
        <v>-11.283829197870137</v>
      </c>
      <c r="AZ634" s="28">
        <f t="shared" si="452"/>
        <v>0</v>
      </c>
      <c r="BA634" s="29">
        <f t="shared" si="453"/>
        <v>0</v>
      </c>
      <c r="BB634" s="5">
        <f t="shared" si="426"/>
        <v>-193.09716916756099</v>
      </c>
      <c r="BC634" s="5">
        <f t="shared" si="427"/>
        <v>-517.94620456291557</v>
      </c>
      <c r="BD634" s="5">
        <f t="shared" si="454"/>
        <v>-337.94620456291557</v>
      </c>
      <c r="BE634" s="31"/>
      <c r="BF634" s="40">
        <f t="shared" si="455"/>
        <v>-193</v>
      </c>
      <c r="BG634" s="40">
        <f t="shared" si="456"/>
        <v>-518</v>
      </c>
      <c r="BH634" s="40">
        <f t="shared" si="457"/>
        <v>-338</v>
      </c>
      <c r="BL634" s="26">
        <f t="shared" si="420"/>
        <v>-34.006523899149613</v>
      </c>
      <c r="BM634" s="26">
        <f t="shared" si="421"/>
        <v>-88.857581534145112</v>
      </c>
      <c r="BO634" s="238" t="str">
        <f t="shared" si="428"/>
        <v>199526231.49693i</v>
      </c>
      <c r="BP634" s="238" t="str">
        <f t="shared" si="429"/>
        <v>-0.000858568810730106-0.000339274344633922i</v>
      </c>
      <c r="BQ634" s="238">
        <f t="shared" si="430"/>
        <v>-60.694342723791628</v>
      </c>
      <c r="BR634" s="238">
        <f t="shared" si="431"/>
        <v>-158.43791809679985</v>
      </c>
    </row>
    <row r="635" spans="22:70" x14ac:dyDescent="0.3">
      <c r="V635" s="24">
        <v>7.3100000000000902</v>
      </c>
      <c r="W635" s="32">
        <f t="shared" si="432"/>
        <v>204173794.46699595</v>
      </c>
      <c r="X635" s="25">
        <f t="shared" si="422"/>
        <v>31.450501351730402</v>
      </c>
      <c r="Y635" s="26">
        <f t="shared" si="433"/>
        <v>-107.89676785954833</v>
      </c>
      <c r="Z635" s="26">
        <f t="shared" si="434"/>
        <v>-89.999769174258461</v>
      </c>
      <c r="AA635" s="26">
        <f t="shared" si="435"/>
        <v>55.272044147055581</v>
      </c>
      <c r="AB635" s="26">
        <f t="shared" si="436"/>
        <v>-89.901253743574046</v>
      </c>
      <c r="AC635" s="26">
        <f t="shared" si="437"/>
        <v>29.017499857299541</v>
      </c>
      <c r="AD635" s="26">
        <f t="shared" si="438"/>
        <v>87.970736523121175</v>
      </c>
      <c r="AE635" s="26">
        <f t="shared" si="439"/>
        <v>7.8432774965371834</v>
      </c>
      <c r="AF635" s="26">
        <f t="shared" si="440"/>
        <v>-91.930286394711331</v>
      </c>
      <c r="AG635" s="26">
        <f t="shared" si="415"/>
        <v>64.037843837695164</v>
      </c>
      <c r="AH635" s="26">
        <f t="shared" si="441"/>
        <v>-206.5145921956366</v>
      </c>
      <c r="AI635" s="26">
        <f t="shared" si="442"/>
        <v>-89.9999999972936</v>
      </c>
      <c r="AJ635" s="26">
        <f t="shared" si="443"/>
        <v>114.1175010856912</v>
      </c>
      <c r="AK635" s="26">
        <f t="shared" si="444"/>
        <v>89.999887215977949</v>
      </c>
      <c r="AL635" s="27">
        <f t="shared" si="445"/>
        <v>-37.72735534352946</v>
      </c>
      <c r="AM635" s="26">
        <f t="shared" si="446"/>
        <v>-89.255667330369064</v>
      </c>
      <c r="AN635" s="26">
        <f t="shared" si="416"/>
        <v>-40.353181252498118</v>
      </c>
      <c r="AO635" s="26">
        <f t="shared" si="417"/>
        <v>-89.44986377513608</v>
      </c>
      <c r="AP635" s="26">
        <f t="shared" si="423"/>
        <v>-106.43978386827781</v>
      </c>
      <c r="AQ635" s="26">
        <f t="shared" si="424"/>
        <v>-178.70564388682078</v>
      </c>
      <c r="AR635" s="25">
        <f t="shared" si="418"/>
        <v>18.562359853877492</v>
      </c>
      <c r="AS635" s="25">
        <f t="shared" si="419"/>
        <v>-26.843517049310353</v>
      </c>
      <c r="AT635" s="56">
        <f t="shared" si="425"/>
        <v>-98.596506371740631</v>
      </c>
      <c r="AU635" s="57">
        <f t="shared" si="447"/>
        <v>-270.63593028153213</v>
      </c>
      <c r="AV635" s="26">
        <f t="shared" si="448"/>
        <v>0.17737218601966637</v>
      </c>
      <c r="AW635" s="26">
        <f t="shared" si="449"/>
        <v>11.539689910204341</v>
      </c>
      <c r="AX635" s="27">
        <f t="shared" si="450"/>
        <v>-0.17737218601966592</v>
      </c>
      <c r="AY635" s="26">
        <f t="shared" si="451"/>
        <v>-11.539689910204341</v>
      </c>
      <c r="AZ635" s="28">
        <f t="shared" si="452"/>
        <v>4.4408920985006262E-16</v>
      </c>
      <c r="BA635" s="29">
        <f t="shared" si="453"/>
        <v>0</v>
      </c>
      <c r="BB635" s="5">
        <f t="shared" si="426"/>
        <v>-193.87115236841896</v>
      </c>
      <c r="BC635" s="5">
        <f t="shared" si="427"/>
        <v>-518.40542108427303</v>
      </c>
      <c r="BD635" s="5">
        <f t="shared" si="454"/>
        <v>-338.40542108427303</v>
      </c>
      <c r="BE635" s="31"/>
      <c r="BF635" s="40">
        <f t="shared" si="455"/>
        <v>-194</v>
      </c>
      <c r="BG635" s="40">
        <f t="shared" si="456"/>
        <v>-518</v>
      </c>
      <c r="BH635" s="40">
        <f t="shared" si="457"/>
        <v>-338</v>
      </c>
      <c r="BL635" s="26">
        <f t="shared" si="420"/>
        <v>-34.206446199355781</v>
      </c>
      <c r="BM635" s="26">
        <f t="shared" si="421"/>
        <v>-88.88357949496006</v>
      </c>
      <c r="BO635" s="238" t="str">
        <f t="shared" si="428"/>
        <v>204173794.466996i</v>
      </c>
      <c r="BP635" s="238" t="str">
        <f t="shared" si="429"/>
        <v>-0.000824914243668589-0.000318540980774486i</v>
      </c>
      <c r="BQ635" s="238">
        <f t="shared" si="430"/>
        <v>-61.068199797322571</v>
      </c>
      <c r="BR635" s="238">
        <f t="shared" si="431"/>
        <v>-158.88591130778082</v>
      </c>
    </row>
    <row r="636" spans="22:70" x14ac:dyDescent="0.3">
      <c r="V636" s="24">
        <v>7.32000000000009</v>
      </c>
      <c r="W636" s="30">
        <f t="shared" si="432"/>
        <v>208929613.08544725</v>
      </c>
      <c r="X636" s="25">
        <f t="shared" si="422"/>
        <v>31.450501351730402</v>
      </c>
      <c r="Y636" s="26">
        <f t="shared" si="433"/>
        <v>-108.09676785954514</v>
      </c>
      <c r="Z636" s="26">
        <f t="shared" si="434"/>
        <v>-89.999774428493808</v>
      </c>
      <c r="AA636" s="26">
        <f t="shared" si="435"/>
        <v>55.472043566472991</v>
      </c>
      <c r="AB636" s="26">
        <f t="shared" si="436"/>
        <v>-89.903501478490398</v>
      </c>
      <c r="AC636" s="26">
        <f t="shared" si="437"/>
        <v>29.217254764450455</v>
      </c>
      <c r="AD636" s="26">
        <f t="shared" si="438"/>
        <v>88.016890888120088</v>
      </c>
      <c r="AE636" s="26">
        <f t="shared" si="439"/>
        <v>8.0430318231087021</v>
      </c>
      <c r="AF636" s="26">
        <f t="shared" si="440"/>
        <v>-91.886385018864132</v>
      </c>
      <c r="AG636" s="26">
        <f t="shared" si="415"/>
        <v>64.037843837695164</v>
      </c>
      <c r="AH636" s="26">
        <f t="shared" si="441"/>
        <v>-206.71459219563656</v>
      </c>
      <c r="AI636" s="26">
        <f t="shared" si="442"/>
        <v>-89.999999997355204</v>
      </c>
      <c r="AJ636" s="26">
        <f t="shared" si="443"/>
        <v>114.31750108569041</v>
      </c>
      <c r="AK636" s="26">
        <f t="shared" si="444"/>
        <v>89.999889783255725</v>
      </c>
      <c r="AL636" s="27">
        <f t="shared" si="445"/>
        <v>-37.927322357162446</v>
      </c>
      <c r="AM636" s="26">
        <f t="shared" si="446"/>
        <v>-89.272608568817446</v>
      </c>
      <c r="AN636" s="26">
        <f t="shared" si="416"/>
        <v>-40.553163232649105</v>
      </c>
      <c r="AO636" s="26">
        <f t="shared" si="417"/>
        <v>-89.462385660897752</v>
      </c>
      <c r="AP636" s="26">
        <f t="shared" si="423"/>
        <v>-106.83973286206253</v>
      </c>
      <c r="AQ636" s="26">
        <f t="shared" si="424"/>
        <v>-178.73510444381469</v>
      </c>
      <c r="AR636" s="25">
        <f t="shared" si="418"/>
        <v>18.562359853877492</v>
      </c>
      <c r="AS636" s="25">
        <f t="shared" si="419"/>
        <v>-26.843517049310353</v>
      </c>
      <c r="AT636" s="56">
        <f t="shared" si="425"/>
        <v>-98.796701038953827</v>
      </c>
      <c r="AU636" s="57">
        <f t="shared" si="447"/>
        <v>-270.62148946267882</v>
      </c>
      <c r="AV636" s="26">
        <f t="shared" si="448"/>
        <v>0.18555536273260753</v>
      </c>
      <c r="AW636" s="26">
        <f t="shared" si="449"/>
        <v>11.801028199330149</v>
      </c>
      <c r="AX636" s="27">
        <f t="shared" si="450"/>
        <v>-0.185555362732607</v>
      </c>
      <c r="AY636" s="26">
        <f t="shared" si="451"/>
        <v>-11.801028199330149</v>
      </c>
      <c r="AZ636" s="28">
        <f t="shared" si="452"/>
        <v>5.2735593669694936E-16</v>
      </c>
      <c r="BA636" s="29">
        <f t="shared" si="453"/>
        <v>0</v>
      </c>
      <c r="BB636" s="5">
        <f t="shared" si="426"/>
        <v>-194.64615877569105</v>
      </c>
      <c r="BC636" s="5">
        <f t="shared" si="427"/>
        <v>-518.85675433247661</v>
      </c>
      <c r="BD636" s="5">
        <f t="shared" si="454"/>
        <v>-338.85675433247661</v>
      </c>
      <c r="BE636" s="41"/>
      <c r="BF636" s="40">
        <f t="shared" si="455"/>
        <v>-195</v>
      </c>
      <c r="BG636" s="40">
        <f t="shared" si="456"/>
        <v>-519</v>
      </c>
      <c r="BH636" s="40">
        <f t="shared" si="457"/>
        <v>-339</v>
      </c>
      <c r="BL636" s="26">
        <f t="shared" si="420"/>
        <v>-34.406371995330986</v>
      </c>
      <c r="BM636" s="26">
        <f t="shared" si="421"/>
        <v>-88.908986114219815</v>
      </c>
      <c r="BO636" s="238" t="str">
        <f t="shared" si="428"/>
        <v>208929613.085447i</v>
      </c>
      <c r="BP636" s="238" t="str">
        <f t="shared" si="429"/>
        <v>-0.000792389544135976-0.000299003807395817i</v>
      </c>
      <c r="BQ636" s="238">
        <f t="shared" si="430"/>
        <v>-61.443085741406229</v>
      </c>
      <c r="BR636" s="238">
        <f t="shared" si="431"/>
        <v>-159.3262787555779</v>
      </c>
    </row>
    <row r="637" spans="22:70" x14ac:dyDescent="0.3">
      <c r="V637" s="24">
        <v>7.3300000000000898</v>
      </c>
      <c r="W637" s="32">
        <f t="shared" si="432"/>
        <v>213796208.95026746</v>
      </c>
      <c r="X637" s="25">
        <f t="shared" si="422"/>
        <v>31.450501351730402</v>
      </c>
      <c r="Y637" s="26">
        <f t="shared" si="433"/>
        <v>-108.29676785954211</v>
      </c>
      <c r="Z637" s="26">
        <f t="shared" si="434"/>
        <v>-89.999779563128158</v>
      </c>
      <c r="AA637" s="26">
        <f t="shared" si="435"/>
        <v>55.672043012020879</v>
      </c>
      <c r="AB637" s="26">
        <f t="shared" si="436"/>
        <v>-89.90569804900052</v>
      </c>
      <c r="AC637" s="26">
        <f t="shared" si="437"/>
        <v>29.417020689684051</v>
      </c>
      <c r="AD637" s="26">
        <f t="shared" si="438"/>
        <v>88.061997139559892</v>
      </c>
      <c r="AE637" s="26">
        <f t="shared" si="439"/>
        <v>8.2427971938932103</v>
      </c>
      <c r="AF637" s="26">
        <f t="shared" si="440"/>
        <v>-91.843480472568771</v>
      </c>
      <c r="AG637" s="26">
        <f t="shared" si="415"/>
        <v>64.037843837695164</v>
      </c>
      <c r="AH637" s="26">
        <f t="shared" si="441"/>
        <v>-206.91459219563654</v>
      </c>
      <c r="AI637" s="26">
        <f t="shared" si="442"/>
        <v>-89.999999997415401</v>
      </c>
      <c r="AJ637" s="26">
        <f t="shared" si="443"/>
        <v>114.5175010856897</v>
      </c>
      <c r="AK637" s="26">
        <f t="shared" si="444"/>
        <v>89.999892292095126</v>
      </c>
      <c r="AL637" s="27">
        <f t="shared" si="445"/>
        <v>-38.127290855192641</v>
      </c>
      <c r="AM637" s="26">
        <f t="shared" si="446"/>
        <v>-89.289164300504936</v>
      </c>
      <c r="AN637" s="26">
        <f t="shared" si="416"/>
        <v>-40.753146023757118</v>
      </c>
      <c r="AO637" s="26">
        <f t="shared" si="417"/>
        <v>-89.474622563367276</v>
      </c>
      <c r="AP637" s="26">
        <f t="shared" si="423"/>
        <v>-107.23968415120143</v>
      </c>
      <c r="AQ637" s="26">
        <f t="shared" si="424"/>
        <v>-178.76389456919247</v>
      </c>
      <c r="AR637" s="25">
        <f t="shared" si="418"/>
        <v>18.562359853877492</v>
      </c>
      <c r="AS637" s="25">
        <f t="shared" si="419"/>
        <v>-26.843517049310353</v>
      </c>
      <c r="AT637" s="56">
        <f t="shared" si="425"/>
        <v>-98.99688695730822</v>
      </c>
      <c r="AU637" s="57">
        <f t="shared" si="447"/>
        <v>-270.60737504176126</v>
      </c>
      <c r="AV637" s="26">
        <f t="shared" si="448"/>
        <v>0.19410770646948805</v>
      </c>
      <c r="AW637" s="26">
        <f t="shared" si="449"/>
        <v>12.067939113353317</v>
      </c>
      <c r="AX637" s="27">
        <f t="shared" si="450"/>
        <v>-0.194107706469488</v>
      </c>
      <c r="AY637" s="26">
        <f t="shared" si="451"/>
        <v>-12.067939113353317</v>
      </c>
      <c r="AZ637" s="28">
        <f t="shared" si="452"/>
        <v>0</v>
      </c>
      <c r="BA637" s="29">
        <f t="shared" si="453"/>
        <v>0</v>
      </c>
      <c r="BB637" s="5">
        <f t="shared" si="426"/>
        <v>-195.42215376898167</v>
      </c>
      <c r="BC637" s="5">
        <f t="shared" si="427"/>
        <v>-519.30024016183495</v>
      </c>
      <c r="BD637" s="5">
        <f t="shared" si="454"/>
        <v>-339.30024016183495</v>
      </c>
      <c r="BE637" s="31"/>
      <c r="BF637" s="40">
        <f t="shared" si="455"/>
        <v>-195</v>
      </c>
      <c r="BG637" s="40">
        <f t="shared" si="456"/>
        <v>-519</v>
      </c>
      <c r="BH637" s="40">
        <f t="shared" si="457"/>
        <v>-339</v>
      </c>
      <c r="BL637" s="26">
        <f t="shared" si="420"/>
        <v>-34.606301129853918</v>
      </c>
      <c r="BM637" s="26">
        <f t="shared" si="421"/>
        <v>-88.933814822861763</v>
      </c>
      <c r="BO637" s="238" t="str">
        <f t="shared" si="428"/>
        <v>213796208.950267i</v>
      </c>
      <c r="BP637" s="238" t="str">
        <f t="shared" si="429"/>
        <v>-0.00076097157675571-0.000280600683424961i</v>
      </c>
      <c r="BQ637" s="238">
        <f t="shared" si="430"/>
        <v>-61.818965681819506</v>
      </c>
      <c r="BR637" s="238">
        <f t="shared" si="431"/>
        <v>-159.75905029721196</v>
      </c>
    </row>
    <row r="638" spans="22:70" x14ac:dyDescent="0.3">
      <c r="V638" s="24">
        <v>7.3400000000000896</v>
      </c>
      <c r="W638" s="32">
        <f t="shared" si="432"/>
        <v>218776162.39500052</v>
      </c>
      <c r="X638" s="25">
        <f t="shared" si="422"/>
        <v>31.450501351730402</v>
      </c>
      <c r="Y638" s="26">
        <f t="shared" si="433"/>
        <v>-108.4967678595392</v>
      </c>
      <c r="Z638" s="26">
        <f t="shared" si="434"/>
        <v>-89.999784580883968</v>
      </c>
      <c r="AA638" s="26">
        <f t="shared" si="435"/>
        <v>55.872042482523156</v>
      </c>
      <c r="AB638" s="26">
        <f t="shared" si="436"/>
        <v>-89.907844619729318</v>
      </c>
      <c r="AC638" s="26">
        <f t="shared" si="437"/>
        <v>29.616797138239804</v>
      </c>
      <c r="AD638" s="26">
        <f t="shared" si="438"/>
        <v>88.106078969601569</v>
      </c>
      <c r="AE638" s="26">
        <f t="shared" si="439"/>
        <v>8.4425731129541504</v>
      </c>
      <c r="AF638" s="26">
        <f t="shared" si="440"/>
        <v>-91.801550231011717</v>
      </c>
      <c r="AG638" s="26">
        <f t="shared" si="415"/>
        <v>64.037843837695164</v>
      </c>
      <c r="AH638" s="26">
        <f t="shared" si="441"/>
        <v>-207.11459219563653</v>
      </c>
      <c r="AI638" s="26">
        <f t="shared" si="442"/>
        <v>-89.999999997474234</v>
      </c>
      <c r="AJ638" s="26">
        <f t="shared" si="443"/>
        <v>114.71750108568899</v>
      </c>
      <c r="AK638" s="26">
        <f t="shared" si="444"/>
        <v>89.99989474382636</v>
      </c>
      <c r="AL638" s="27">
        <f t="shared" si="445"/>
        <v>-38.327260770831735</v>
      </c>
      <c r="AM638" s="26">
        <f t="shared" si="446"/>
        <v>-89.305343292434898</v>
      </c>
      <c r="AN638" s="26">
        <f t="shared" si="416"/>
        <v>-40.953129589329208</v>
      </c>
      <c r="AO638" s="26">
        <f t="shared" si="417"/>
        <v>-89.486580966244347</v>
      </c>
      <c r="AP638" s="26">
        <f t="shared" si="423"/>
        <v>-107.63963763241331</v>
      </c>
      <c r="AQ638" s="26">
        <f t="shared" si="424"/>
        <v>-178.79202951232713</v>
      </c>
      <c r="AR638" s="25">
        <f t="shared" si="418"/>
        <v>18.562359853877492</v>
      </c>
      <c r="AS638" s="25">
        <f t="shared" si="419"/>
        <v>-26.843517049310353</v>
      </c>
      <c r="AT638" s="56">
        <f t="shared" si="425"/>
        <v>-99.197064519459161</v>
      </c>
      <c r="AU638" s="57">
        <f t="shared" si="447"/>
        <v>-270.59357974333886</v>
      </c>
      <c r="AV638" s="26">
        <f t="shared" si="448"/>
        <v>0.20304509533898818</v>
      </c>
      <c r="AW638" s="26">
        <f t="shared" si="449"/>
        <v>12.340517811697373</v>
      </c>
      <c r="AX638" s="27">
        <f t="shared" si="450"/>
        <v>-0.2030450953389884</v>
      </c>
      <c r="AY638" s="26">
        <f t="shared" si="451"/>
        <v>-12.340517811697373</v>
      </c>
      <c r="AZ638" s="28">
        <f t="shared" si="452"/>
        <v>-2.2204460492503131E-16</v>
      </c>
      <c r="BA638" s="29">
        <f t="shared" si="453"/>
        <v>0</v>
      </c>
      <c r="BB638" s="5">
        <f t="shared" si="426"/>
        <v>-196.19910345914286</v>
      </c>
      <c r="BC638" s="5">
        <f t="shared" si="427"/>
        <v>-519.73592058439374</v>
      </c>
      <c r="BD638" s="5">
        <f t="shared" si="454"/>
        <v>-339.73592058439374</v>
      </c>
      <c r="BE638" s="31"/>
      <c r="BF638" s="40">
        <f t="shared" si="455"/>
        <v>-196</v>
      </c>
      <c r="BG638" s="40">
        <f t="shared" si="456"/>
        <v>-520</v>
      </c>
      <c r="BH638" s="40">
        <f t="shared" si="457"/>
        <v>-340</v>
      </c>
      <c r="BL638" s="26">
        <f t="shared" si="420"/>
        <v>-34.806233452769256</v>
      </c>
      <c r="BM638" s="26">
        <f t="shared" si="421"/>
        <v>-88.958078748074641</v>
      </c>
      <c r="BO638" s="238" t="str">
        <f t="shared" si="428"/>
        <v>218776162.395001i</v>
      </c>
      <c r="BP638" s="238" t="str">
        <f t="shared" si="429"/>
        <v>-0.000730636478673281-0.000263272043213822i</v>
      </c>
      <c r="BQ638" s="238">
        <f t="shared" si="430"/>
        <v>-62.195805486914452</v>
      </c>
      <c r="BR638" s="238">
        <f t="shared" si="431"/>
        <v>-160.18426209298025</v>
      </c>
    </row>
    <row r="639" spans="22:70" x14ac:dyDescent="0.3">
      <c r="V639" s="24">
        <v>7.3500000000000902</v>
      </c>
      <c r="W639" s="30">
        <f t="shared" si="432"/>
        <v>223872113.85688108</v>
      </c>
      <c r="X639" s="25">
        <f t="shared" si="422"/>
        <v>31.450501351730402</v>
      </c>
      <c r="Y639" s="26">
        <f t="shared" si="433"/>
        <v>-108.69676785953649</v>
      </c>
      <c r="Z639" s="26">
        <f t="shared" si="434"/>
        <v>-89.999789484421711</v>
      </c>
      <c r="AA639" s="26">
        <f t="shared" si="435"/>
        <v>56.072041976856717</v>
      </c>
      <c r="AB639" s="26">
        <f t="shared" si="436"/>
        <v>-89.909942328792894</v>
      </c>
      <c r="AC639" s="26">
        <f t="shared" si="437"/>
        <v>29.816583637525433</v>
      </c>
      <c r="AD639" s="26">
        <f t="shared" si="438"/>
        <v>88.14915954214699</v>
      </c>
      <c r="AE639" s="26">
        <f t="shared" si="439"/>
        <v>8.6423591065760519</v>
      </c>
      <c r="AF639" s="26">
        <f t="shared" si="440"/>
        <v>-91.760572271067602</v>
      </c>
      <c r="AG639" s="26">
        <f t="shared" si="415"/>
        <v>64.037843837695164</v>
      </c>
      <c r="AH639" s="26">
        <f t="shared" si="441"/>
        <v>-207.31459219563658</v>
      </c>
      <c r="AI639" s="26">
        <f t="shared" si="442"/>
        <v>-89.999999997531731</v>
      </c>
      <c r="AJ639" s="26">
        <f t="shared" si="443"/>
        <v>114.91750108568837</v>
      </c>
      <c r="AK639" s="26">
        <f t="shared" si="444"/>
        <v>89.999897139749393</v>
      </c>
      <c r="AL639" s="27">
        <f t="shared" si="445"/>
        <v>-38.527232040295594</v>
      </c>
      <c r="AM639" s="26">
        <f t="shared" si="446"/>
        <v>-89.321154112596616</v>
      </c>
      <c r="AN639" s="26">
        <f t="shared" si="416"/>
        <v>-41.153113894514362</v>
      </c>
      <c r="AO639" s="26">
        <f t="shared" si="417"/>
        <v>-89.498267205862703</v>
      </c>
      <c r="AP639" s="26">
        <f t="shared" si="423"/>
        <v>-108.03959320706299</v>
      </c>
      <c r="AQ639" s="26">
        <f t="shared" si="424"/>
        <v>-178.81952417624166</v>
      </c>
      <c r="AR639" s="25">
        <f t="shared" si="418"/>
        <v>18.562359853877492</v>
      </c>
      <c r="AS639" s="25">
        <f t="shared" si="419"/>
        <v>-26.843517049310353</v>
      </c>
      <c r="AT639" s="56">
        <f t="shared" si="425"/>
        <v>-99.397234100486941</v>
      </c>
      <c r="AU639" s="57">
        <f t="shared" si="447"/>
        <v>-270.58009644730924</v>
      </c>
      <c r="AV639" s="26">
        <f t="shared" si="448"/>
        <v>0.2123840191426378</v>
      </c>
      <c r="AW639" s="26">
        <f t="shared" si="449"/>
        <v>12.618859442647297</v>
      </c>
      <c r="AX639" s="27">
        <f t="shared" si="450"/>
        <v>-0.21238401914263763</v>
      </c>
      <c r="AY639" s="26">
        <f t="shared" si="451"/>
        <v>-12.618859442647297</v>
      </c>
      <c r="AZ639" s="28">
        <f t="shared" si="452"/>
        <v>0</v>
      </c>
      <c r="BA639" s="29">
        <f t="shared" si="453"/>
        <v>0</v>
      </c>
      <c r="BB639" s="5">
        <f t="shared" si="426"/>
        <v>-196.97697470854189</v>
      </c>
      <c r="BC639" s="5">
        <f t="shared" si="427"/>
        <v>-520.16384339273338</v>
      </c>
      <c r="BD639" s="5">
        <f t="shared" si="454"/>
        <v>-340.16384339273338</v>
      </c>
      <c r="BE639" s="41"/>
      <c r="BF639" s="40">
        <f t="shared" si="455"/>
        <v>-197</v>
      </c>
      <c r="BG639" s="40">
        <f t="shared" si="456"/>
        <v>-520</v>
      </c>
      <c r="BH639" s="40">
        <f t="shared" si="457"/>
        <v>-340</v>
      </c>
      <c r="BL639" s="26">
        <f t="shared" si="420"/>
        <v>-35.006168820670673</v>
      </c>
      <c r="BM639" s="26">
        <f t="shared" si="421"/>
        <v>-88.981790720080866</v>
      </c>
      <c r="BO639" s="238" t="str">
        <f t="shared" si="428"/>
        <v>223872113.856881i</v>
      </c>
      <c r="BP639" s="238" t="str">
        <f t="shared" si="429"/>
        <v>-0.000701359779246435-0.000246960851504761i</v>
      </c>
      <c r="BQ639" s="238">
        <f t="shared" si="430"/>
        <v>-62.573571787384282</v>
      </c>
      <c r="BR639" s="238">
        <f t="shared" si="431"/>
        <v>-160.60195622534329</v>
      </c>
    </row>
    <row r="640" spans="22:70" x14ac:dyDescent="0.3">
      <c r="V640" s="24">
        <v>7.36000000000009</v>
      </c>
      <c r="W640" s="32">
        <f t="shared" si="432"/>
        <v>229086765.27682549</v>
      </c>
      <c r="X640" s="25">
        <f t="shared" si="422"/>
        <v>31.450501351730402</v>
      </c>
      <c r="Y640" s="26">
        <f t="shared" si="433"/>
        <v>-108.89676785953384</v>
      </c>
      <c r="Z640" s="26">
        <f t="shared" si="434"/>
        <v>-89.999794276341305</v>
      </c>
      <c r="AA640" s="26">
        <f t="shared" si="435"/>
        <v>56.272041493948947</v>
      </c>
      <c r="AB640" s="26">
        <f t="shared" si="436"/>
        <v>-89.911992288401848</v>
      </c>
      <c r="AC640" s="26">
        <f t="shared" si="437"/>
        <v>30.016379736127782</v>
      </c>
      <c r="AD640" s="26">
        <f t="shared" si="438"/>
        <v>88.191261504129614</v>
      </c>
      <c r="AE640" s="26">
        <f t="shared" si="439"/>
        <v>8.8421547222732855</v>
      </c>
      <c r="AF640" s="26">
        <f t="shared" si="440"/>
        <v>-91.720525060613539</v>
      </c>
      <c r="AG640" s="26">
        <f t="shared" si="415"/>
        <v>64.037843837695164</v>
      </c>
      <c r="AH640" s="26">
        <f t="shared" si="441"/>
        <v>-207.51459219563657</v>
      </c>
      <c r="AI640" s="26">
        <f t="shared" si="442"/>
        <v>-89.999999997587921</v>
      </c>
      <c r="AJ640" s="26">
        <f t="shared" si="443"/>
        <v>115.11750108568775</v>
      </c>
      <c r="AK640" s="26">
        <f t="shared" si="444"/>
        <v>89.999899481134548</v>
      </c>
      <c r="AL640" s="27">
        <f t="shared" si="445"/>
        <v>-38.727204602669133</v>
      </c>
      <c r="AM640" s="26">
        <f t="shared" si="446"/>
        <v>-89.336605134458935</v>
      </c>
      <c r="AN640" s="26">
        <f t="shared" si="416"/>
        <v>-41.353098906029579</v>
      </c>
      <c r="AO640" s="26">
        <f t="shared" si="417"/>
        <v>-89.50968747452977</v>
      </c>
      <c r="AP640" s="26">
        <f t="shared" si="423"/>
        <v>-108.43955078095237</v>
      </c>
      <c r="AQ640" s="26">
        <f t="shared" si="424"/>
        <v>-178.84639312544209</v>
      </c>
      <c r="AR640" s="25">
        <f t="shared" si="418"/>
        <v>18.562359853877492</v>
      </c>
      <c r="AS640" s="25">
        <f t="shared" si="419"/>
        <v>-26.843517049310353</v>
      </c>
      <c r="AT640" s="56">
        <f t="shared" si="425"/>
        <v>-99.597396058679095</v>
      </c>
      <c r="AU640" s="57">
        <f t="shared" si="447"/>
        <v>-270.56691818605566</v>
      </c>
      <c r="AV640" s="26">
        <f t="shared" si="448"/>
        <v>0.22214159641594033</v>
      </c>
      <c r="AW640" s="26">
        <f t="shared" si="449"/>
        <v>12.903059011848379</v>
      </c>
      <c r="AX640" s="27">
        <f t="shared" si="450"/>
        <v>-0.22214159641594072</v>
      </c>
      <c r="AY640" s="26">
        <f t="shared" si="451"/>
        <v>-12.903059011848379</v>
      </c>
      <c r="AZ640" s="28">
        <f t="shared" si="452"/>
        <v>-3.8857805861880479E-16</v>
      </c>
      <c r="BA640" s="29">
        <f t="shared" si="453"/>
        <v>0</v>
      </c>
      <c r="BB640" s="5">
        <f t="shared" si="426"/>
        <v>-197.75573514775374</v>
      </c>
      <c r="BC640" s="5">
        <f t="shared" si="427"/>
        <v>-520.58406178923417</v>
      </c>
      <c r="BD640" s="5">
        <f t="shared" si="454"/>
        <v>-340.58406178923417</v>
      </c>
      <c r="BE640" s="31"/>
      <c r="BF640" s="40">
        <f t="shared" si="455"/>
        <v>-198</v>
      </c>
      <c r="BG640" s="40">
        <f t="shared" si="456"/>
        <v>-521</v>
      </c>
      <c r="BH640" s="40">
        <f t="shared" si="457"/>
        <v>-341</v>
      </c>
      <c r="BL640" s="26">
        <f t="shared" si="420"/>
        <v>-35.206107096597769</v>
      </c>
      <c r="BM640" s="26">
        <f t="shared" si="421"/>
        <v>-89.004963278773388</v>
      </c>
      <c r="BO640" s="238" t="str">
        <f t="shared" si="428"/>
        <v>229086765.276825i</v>
      </c>
      <c r="BP640" s="238" t="str">
        <f t="shared" si="429"/>
        <v>-0.000673116513085449-0.000231612552830772i</v>
      </c>
      <c r="BQ640" s="238">
        <f t="shared" si="430"/>
        <v>-62.952231992476868</v>
      </c>
      <c r="BR640" s="238">
        <f t="shared" si="431"/>
        <v>-161.01218032440508</v>
      </c>
    </row>
    <row r="641" spans="22:70" x14ac:dyDescent="0.3">
      <c r="V641" s="24">
        <v>7.3700000000000996</v>
      </c>
      <c r="W641" s="32">
        <f t="shared" si="432"/>
        <v>234422881.5320465</v>
      </c>
      <c r="X641" s="25">
        <f t="shared" si="422"/>
        <v>31.450501351730402</v>
      </c>
      <c r="Y641" s="26">
        <f t="shared" si="433"/>
        <v>-109.09676785953151</v>
      </c>
      <c r="Z641" s="26">
        <f t="shared" si="434"/>
        <v>-89.999798959183494</v>
      </c>
      <c r="AA641" s="26">
        <f t="shared" si="435"/>
        <v>56.472041032775735</v>
      </c>
      <c r="AB641" s="26">
        <f t="shared" si="436"/>
        <v>-89.913995585450891</v>
      </c>
      <c r="AC641" s="26">
        <f t="shared" si="437"/>
        <v>30.216185002867938</v>
      </c>
      <c r="AD641" s="26">
        <f t="shared" si="438"/>
        <v>88.23240699659695</v>
      </c>
      <c r="AE641" s="26">
        <f t="shared" si="439"/>
        <v>9.0419595278425717</v>
      </c>
      <c r="AF641" s="26">
        <f t="shared" si="440"/>
        <v>-91.681387548037435</v>
      </c>
      <c r="AG641" s="26">
        <f t="shared" si="415"/>
        <v>64.037843837695164</v>
      </c>
      <c r="AH641" s="26">
        <f t="shared" si="441"/>
        <v>-207.71459219563678</v>
      </c>
      <c r="AI641" s="26">
        <f t="shared" si="442"/>
        <v>-89.999999997642831</v>
      </c>
      <c r="AJ641" s="26">
        <f t="shared" si="443"/>
        <v>115.31750108568731</v>
      </c>
      <c r="AK641" s="26">
        <f t="shared" si="444"/>
        <v>89.999901769223271</v>
      </c>
      <c r="AL641" s="27">
        <f t="shared" si="445"/>
        <v>-38.927178399777652</v>
      </c>
      <c r="AM641" s="26">
        <f t="shared" si="446"/>
        <v>-89.351704541363844</v>
      </c>
      <c r="AN641" s="26">
        <f t="shared" si="416"/>
        <v>-41.553084592089633</v>
      </c>
      <c r="AO641" s="26">
        <f t="shared" si="417"/>
        <v>-89.520847823791328</v>
      </c>
      <c r="AP641" s="26">
        <f t="shared" si="423"/>
        <v>-108.83951026412159</v>
      </c>
      <c r="AQ641" s="26">
        <f t="shared" si="424"/>
        <v>-178.87265059357475</v>
      </c>
      <c r="AR641" s="25">
        <f t="shared" si="418"/>
        <v>18.562359853877492</v>
      </c>
      <c r="AS641" s="25">
        <f t="shared" si="419"/>
        <v>-26.843517049310353</v>
      </c>
      <c r="AT641" s="56">
        <f t="shared" si="425"/>
        <v>-99.797550736279021</v>
      </c>
      <c r="AU641" s="57">
        <f t="shared" si="447"/>
        <v>-270.55403814161218</v>
      </c>
      <c r="AV641" s="26">
        <f t="shared" si="448"/>
        <v>0.23233559132393117</v>
      </c>
      <c r="AW641" s="26">
        <f t="shared" si="449"/>
        <v>13.193211241389603</v>
      </c>
      <c r="AX641" s="27">
        <f t="shared" si="450"/>
        <v>-0.23233559132393156</v>
      </c>
      <c r="AY641" s="26">
        <f t="shared" si="451"/>
        <v>-13.193211241389603</v>
      </c>
      <c r="AZ641" s="28">
        <f t="shared" si="452"/>
        <v>-3.8857805861880479E-16</v>
      </c>
      <c r="BA641" s="29">
        <f t="shared" si="453"/>
        <v>0</v>
      </c>
      <c r="BB641" s="5">
        <f t="shared" si="426"/>
        <v>-198.53535318888868</v>
      </c>
      <c r="BC641" s="5">
        <f t="shared" si="427"/>
        <v>-520.99663402294038</v>
      </c>
      <c r="BD641" s="5">
        <f t="shared" si="454"/>
        <v>-340.99663402294038</v>
      </c>
      <c r="BE641" s="31"/>
      <c r="BF641" s="40">
        <f t="shared" si="455"/>
        <v>-199</v>
      </c>
      <c r="BG641" s="40">
        <f t="shared" si="456"/>
        <v>-521</v>
      </c>
      <c r="BH641" s="40">
        <f t="shared" si="457"/>
        <v>-341</v>
      </c>
      <c r="BL641" s="26">
        <f t="shared" si="420"/>
        <v>-35.406048149747022</v>
      </c>
      <c r="BM641" s="26">
        <f t="shared" si="421"/>
        <v>-89.027608680209553</v>
      </c>
      <c r="BO641" s="238" t="str">
        <f t="shared" si="428"/>
        <v>234422881.532046i</v>
      </c>
      <c r="BP641" s="238" t="str">
        <f t="shared" si="429"/>
        <v>-0.000645881326355911-0.000217175016083335i</v>
      </c>
      <c r="BQ641" s="238">
        <f t="shared" si="430"/>
        <v>-63.331754302862642</v>
      </c>
      <c r="BR641" s="238">
        <f t="shared" si="431"/>
        <v>-161.41498720111866</v>
      </c>
    </row>
    <row r="642" spans="22:70" x14ac:dyDescent="0.3">
      <c r="V642" s="24">
        <v>7.3800000000001003</v>
      </c>
      <c r="W642" s="30">
        <f t="shared" si="432"/>
        <v>239883291.9020046</v>
      </c>
      <c r="X642" s="25">
        <f t="shared" si="422"/>
        <v>31.450501351730402</v>
      </c>
      <c r="Y642" s="26">
        <f t="shared" si="433"/>
        <v>-109.2967678595291</v>
      </c>
      <c r="Z642" s="26">
        <f t="shared" si="434"/>
        <v>-89.99980353543117</v>
      </c>
      <c r="AA642" s="26">
        <f t="shared" si="435"/>
        <v>56.672040592358513</v>
      </c>
      <c r="AB642" s="26">
        <f t="shared" si="436"/>
        <v>-89.91595328209506</v>
      </c>
      <c r="AC642" s="26">
        <f t="shared" si="437"/>
        <v>30.415999025897008</v>
      </c>
      <c r="AD642" s="26">
        <f t="shared" si="438"/>
        <v>88.272617665585884</v>
      </c>
      <c r="AE642" s="26">
        <f t="shared" si="439"/>
        <v>9.241773110456819</v>
      </c>
      <c r="AF642" s="26">
        <f t="shared" si="440"/>
        <v>-91.64313915194036</v>
      </c>
      <c r="AG642" s="26">
        <f t="shared" si="415"/>
        <v>64.037843837695164</v>
      </c>
      <c r="AH642" s="26">
        <f t="shared" si="441"/>
        <v>-207.91459219563677</v>
      </c>
      <c r="AI642" s="26">
        <f t="shared" si="442"/>
        <v>-89.999999997696477</v>
      </c>
      <c r="AJ642" s="26">
        <f t="shared" si="443"/>
        <v>115.51750108568675</v>
      </c>
      <c r="AK642" s="26">
        <f t="shared" si="444"/>
        <v>89.999904005228728</v>
      </c>
      <c r="AL642" s="27">
        <f t="shared" si="445"/>
        <v>-39.1271533760628</v>
      </c>
      <c r="AM642" s="26">
        <f t="shared" si="446"/>
        <v>-89.366460330822676</v>
      </c>
      <c r="AN642" s="26">
        <f t="shared" si="416"/>
        <v>-41.753070922338893</v>
      </c>
      <c r="AO642" s="26">
        <f t="shared" si="417"/>
        <v>-89.53175416762285</v>
      </c>
      <c r="AP642" s="26">
        <f t="shared" si="423"/>
        <v>-109.23947157065656</v>
      </c>
      <c r="AQ642" s="26">
        <f t="shared" si="424"/>
        <v>-178.89831049091327</v>
      </c>
      <c r="AR642" s="25">
        <f t="shared" si="418"/>
        <v>18.562359853877492</v>
      </c>
      <c r="AS642" s="25">
        <f t="shared" si="419"/>
        <v>-26.843517049310353</v>
      </c>
      <c r="AT642" s="56">
        <f t="shared" si="425"/>
        <v>-99.997698460199743</v>
      </c>
      <c r="AU642" s="57">
        <f t="shared" si="447"/>
        <v>-270.54144964285365</v>
      </c>
      <c r="AV642" s="26">
        <f t="shared" si="448"/>
        <v>0.24298443033735531</v>
      </c>
      <c r="AW642" s="26">
        <f t="shared" si="449"/>
        <v>13.489410419103312</v>
      </c>
      <c r="AX642" s="27">
        <f t="shared" si="450"/>
        <v>-0.24298443033735576</v>
      </c>
      <c r="AY642" s="26">
        <f t="shared" si="451"/>
        <v>-13.489410419103312</v>
      </c>
      <c r="AZ642" s="28">
        <f t="shared" si="452"/>
        <v>-4.4408920985006262E-16</v>
      </c>
      <c r="BA642" s="29">
        <f t="shared" si="453"/>
        <v>0</v>
      </c>
      <c r="BB642" s="5">
        <f t="shared" si="426"/>
        <v>-199.31579803575377</v>
      </c>
      <c r="BC642" s="5">
        <f t="shared" si="427"/>
        <v>-521.40162303501086</v>
      </c>
      <c r="BD642" s="5">
        <f t="shared" si="454"/>
        <v>-341.40162303501086</v>
      </c>
      <c r="BE642" s="41"/>
      <c r="BF642" s="40">
        <f t="shared" si="455"/>
        <v>-199</v>
      </c>
      <c r="BG642" s="40">
        <f t="shared" si="456"/>
        <v>-521</v>
      </c>
      <c r="BH642" s="40">
        <f t="shared" si="457"/>
        <v>-341</v>
      </c>
      <c r="BL642" s="26">
        <f t="shared" si="420"/>
        <v>-35.605991855194532</v>
      </c>
      <c r="BM642" s="26">
        <f t="shared" si="421"/>
        <v>-89.049738902964762</v>
      </c>
      <c r="BO642" s="238" t="str">
        <f t="shared" si="428"/>
        <v>239883291.902005i</v>
      </c>
      <c r="BP642" s="238" t="str">
        <f t="shared" si="429"/>
        <v>-0.000619628576319326-0.000203598474947408i</v>
      </c>
      <c r="BQ642" s="238">
        <f t="shared" si="430"/>
        <v>-63.712107720359519</v>
      </c>
      <c r="BR642" s="238">
        <f t="shared" si="431"/>
        <v>-161.81043448919243</v>
      </c>
    </row>
    <row r="643" spans="22:70" x14ac:dyDescent="0.3">
      <c r="V643" s="24">
        <v>7.3900000000000903</v>
      </c>
      <c r="W643" s="32">
        <f t="shared" si="432"/>
        <v>245470891.56855461</v>
      </c>
      <c r="X643" s="25">
        <f t="shared" si="422"/>
        <v>31.450501351730402</v>
      </c>
      <c r="Y643" s="26">
        <f t="shared" si="433"/>
        <v>-109.49676785952661</v>
      </c>
      <c r="Z643" s="26">
        <f t="shared" si="434"/>
        <v>-89.999808007510751</v>
      </c>
      <c r="AA643" s="26">
        <f t="shared" si="435"/>
        <v>56.872040171763103</v>
      </c>
      <c r="AB643" s="26">
        <f t="shared" si="436"/>
        <v>-89.917866416312677</v>
      </c>
      <c r="AC643" s="26">
        <f t="shared" si="437"/>
        <v>30.61582141183365</v>
      </c>
      <c r="AD643" s="26">
        <f t="shared" si="438"/>
        <v>88.31191467279335</v>
      </c>
      <c r="AE643" s="26">
        <f t="shared" si="439"/>
        <v>9.4415950758005351</v>
      </c>
      <c r="AF643" s="26">
        <f t="shared" si="440"/>
        <v>-91.605759751030078</v>
      </c>
      <c r="AG643" s="26">
        <f t="shared" si="415"/>
        <v>64.037843837695164</v>
      </c>
      <c r="AH643" s="26">
        <f t="shared" si="441"/>
        <v>-208.11459219563659</v>
      </c>
      <c r="AI643" s="26">
        <f t="shared" si="442"/>
        <v>-89.999999997748915</v>
      </c>
      <c r="AJ643" s="26">
        <f t="shared" si="443"/>
        <v>115.71750108568601</v>
      </c>
      <c r="AK643" s="26">
        <f t="shared" si="444"/>
        <v>89.999906190336503</v>
      </c>
      <c r="AL643" s="27">
        <f t="shared" si="445"/>
        <v>-39.327129478465849</v>
      </c>
      <c r="AM643" s="26">
        <f t="shared" si="446"/>
        <v>-89.380880318716336</v>
      </c>
      <c r="AN643" s="26">
        <f t="shared" si="416"/>
        <v>-41.953057867787919</v>
      </c>
      <c r="AO643" s="26">
        <f t="shared" si="417"/>
        <v>-89.54241228554892</v>
      </c>
      <c r="AP643" s="26">
        <f t="shared" si="423"/>
        <v>-109.63943461850918</v>
      </c>
      <c r="AQ643" s="26">
        <f t="shared" si="424"/>
        <v>-178.92338641167765</v>
      </c>
      <c r="AR643" s="25">
        <f t="shared" si="418"/>
        <v>18.562359853877492</v>
      </c>
      <c r="AS643" s="25">
        <f t="shared" si="419"/>
        <v>-26.843517049310353</v>
      </c>
      <c r="AT643" s="56">
        <f t="shared" si="425"/>
        <v>-100.19783954270865</v>
      </c>
      <c r="AU643" s="57">
        <f t="shared" si="447"/>
        <v>-270.52914616270772</v>
      </c>
      <c r="AV643" s="26">
        <f t="shared" si="448"/>
        <v>0.25410721860885188</v>
      </c>
      <c r="AW643" s="26">
        <f t="shared" si="449"/>
        <v>13.791750237728833</v>
      </c>
      <c r="AX643" s="27">
        <f t="shared" si="450"/>
        <v>-0.25410721860885171</v>
      </c>
      <c r="AY643" s="26">
        <f t="shared" si="451"/>
        <v>-13.791750237728833</v>
      </c>
      <c r="AZ643" s="28">
        <f t="shared" si="452"/>
        <v>0</v>
      </c>
      <c r="BA643" s="29">
        <f t="shared" si="453"/>
        <v>0</v>
      </c>
      <c r="BB643" s="5">
        <f t="shared" si="426"/>
        <v>-200.0970396910696</v>
      </c>
      <c r="BC643" s="5">
        <f t="shared" si="427"/>
        <v>-521.79909611360063</v>
      </c>
      <c r="BD643" s="5">
        <f t="shared" si="454"/>
        <v>-341.79909611360063</v>
      </c>
      <c r="BE643" s="31"/>
      <c r="BF643" s="40">
        <f t="shared" si="455"/>
        <v>-200</v>
      </c>
      <c r="BG643" s="40">
        <f t="shared" si="456"/>
        <v>-522</v>
      </c>
      <c r="BH643" s="40">
        <f t="shared" si="457"/>
        <v>-342</v>
      </c>
      <c r="BL643" s="26">
        <f t="shared" si="420"/>
        <v>-35.805938093632882</v>
      </c>
      <c r="BM643" s="26">
        <f t="shared" si="421"/>
        <v>-89.071365654348881</v>
      </c>
      <c r="BO643" s="238" t="str">
        <f t="shared" si="428"/>
        <v>245470891.568555i</v>
      </c>
      <c r="BP643" s="238" t="str">
        <f t="shared" si="429"/>
        <v>-0.00059433242414167-0.000190835464865428i</v>
      </c>
      <c r="BQ643" s="238">
        <f t="shared" si="430"/>
        <v>-64.093262054728058</v>
      </c>
      <c r="BR643" s="238">
        <f t="shared" si="431"/>
        <v>-162.19858429654408</v>
      </c>
    </row>
    <row r="644" spans="22:70" x14ac:dyDescent="0.3">
      <c r="V644" s="24">
        <v>7.4000000000000998</v>
      </c>
      <c r="W644" s="32">
        <f t="shared" si="432"/>
        <v>251188643.15101612</v>
      </c>
      <c r="X644" s="25">
        <f t="shared" si="422"/>
        <v>31.450501351730402</v>
      </c>
      <c r="Y644" s="26">
        <f t="shared" si="433"/>
        <v>-109.6967678595246</v>
      </c>
      <c r="Z644" s="26">
        <f t="shared" si="434"/>
        <v>-89.999812377793361</v>
      </c>
      <c r="AA644" s="26">
        <f t="shared" si="435"/>
        <v>57.072039770097938</v>
      </c>
      <c r="AB644" s="26">
        <f t="shared" si="436"/>
        <v>-89.919736002455807</v>
      </c>
      <c r="AC644" s="26">
        <f t="shared" si="437"/>
        <v>30.815651784939192</v>
      </c>
      <c r="AD644" s="26">
        <f t="shared" si="438"/>
        <v>88.350318706043552</v>
      </c>
      <c r="AE644" s="26">
        <f t="shared" si="439"/>
        <v>9.6414250472429401</v>
      </c>
      <c r="AF644" s="26">
        <f t="shared" si="440"/>
        <v>-91.56922967420563</v>
      </c>
      <c r="AG644" s="26">
        <f t="shared" ref="AG644:AG707" si="458">DC_gain_comp</f>
        <v>64.037843837695164</v>
      </c>
      <c r="AH644" s="26">
        <f t="shared" si="441"/>
        <v>-208.31459219563675</v>
      </c>
      <c r="AI644" s="26">
        <f t="shared" si="442"/>
        <v>-89.999999997800145</v>
      </c>
      <c r="AJ644" s="26">
        <f t="shared" si="443"/>
        <v>115.91750108568567</v>
      </c>
      <c r="AK644" s="26">
        <f t="shared" si="444"/>
        <v>89.99990832570515</v>
      </c>
      <c r="AL644" s="27">
        <f t="shared" si="445"/>
        <v>-39.527106656315553</v>
      </c>
      <c r="AM644" s="26">
        <f t="shared" si="446"/>
        <v>-89.394972143402128</v>
      </c>
      <c r="AN644" s="26">
        <f t="shared" ref="AN644:AN707" si="459">20*LOG(1/SQRT((W644/fp3p)^2+1))</f>
        <v>-42.153045400752269</v>
      </c>
      <c r="AO644" s="26">
        <f t="shared" ref="AO644:AO707" si="460">-180/PI()*ATAN(W644/fp3p)</f>
        <v>-89.552827825692702</v>
      </c>
      <c r="AP644" s="26">
        <f t="shared" si="423"/>
        <v>-110.03939932932374</v>
      </c>
      <c r="AQ644" s="26">
        <f t="shared" si="424"/>
        <v>-178.94789164118981</v>
      </c>
      <c r="AR644" s="25">
        <f t="shared" ref="AR644:AR707" si="461">-20*LOG(GmPS*Rsns)</f>
        <v>18.562359853877492</v>
      </c>
      <c r="AS644" s="25">
        <f t="shared" ref="AS644:AS707" si="462">20*LOG(Vref/Vout)</f>
        <v>-26.843517049310353</v>
      </c>
      <c r="AT644" s="56">
        <f t="shared" si="425"/>
        <v>-100.39797428208081</v>
      </c>
      <c r="AU644" s="57">
        <f t="shared" si="447"/>
        <v>-270.51712131539546</v>
      </c>
      <c r="AV644" s="26">
        <f t="shared" si="448"/>
        <v>0.265723755961143</v>
      </c>
      <c r="AW644" s="26">
        <f t="shared" si="449"/>
        <v>14.10032362359234</v>
      </c>
      <c r="AX644" s="27">
        <f t="shared" si="450"/>
        <v>-0.26572375596114312</v>
      </c>
      <c r="AY644" s="26">
        <f t="shared" si="451"/>
        <v>-14.10032362359234</v>
      </c>
      <c r="AZ644" s="28">
        <f t="shared" si="452"/>
        <v>0</v>
      </c>
      <c r="BA644" s="29">
        <f t="shared" si="453"/>
        <v>0</v>
      </c>
      <c r="BB644" s="5">
        <f t="shared" si="426"/>
        <v>-200.87904896093647</v>
      </c>
      <c r="BC644" s="5">
        <f t="shared" si="427"/>
        <v>-522.18912455888926</v>
      </c>
      <c r="BD644" s="5">
        <f t="shared" si="454"/>
        <v>-342.18912455888926</v>
      </c>
      <c r="BE644" s="31"/>
      <c r="BF644" s="40">
        <f t="shared" si="455"/>
        <v>-201</v>
      </c>
      <c r="BG644" s="40">
        <f t="shared" si="456"/>
        <v>-522</v>
      </c>
      <c r="BH644" s="40">
        <f t="shared" si="457"/>
        <v>-342</v>
      </c>
      <c r="BL644" s="26">
        <f t="shared" ref="BL644:BL707" si="463">20*LOG(1/SQRT((W644/fp_comp2p)^2+1))</f>
        <v>-36.005886751119185</v>
      </c>
      <c r="BM644" s="26">
        <f t="shared" ref="BM644:BM707" si="464">-180/PI()*ATAN(W644/fp_comp2p)</f>
        <v>-89.092500376487536</v>
      </c>
      <c r="BO644" s="238" t="str">
        <f t="shared" si="428"/>
        <v>251188643.151016i</v>
      </c>
      <c r="BP644" s="238" t="str">
        <f t="shared" si="429"/>
        <v>-0.000569966921049803-0.000178840757153074i</v>
      </c>
      <c r="BQ644" s="238">
        <f t="shared" si="430"/>
        <v>-64.475187927736485</v>
      </c>
      <c r="BR644" s="238">
        <f t="shared" si="431"/>
        <v>-162.57950286700625</v>
      </c>
    </row>
    <row r="645" spans="22:70" x14ac:dyDescent="0.3">
      <c r="V645" s="24">
        <v>7.4100000000000996</v>
      </c>
      <c r="W645" s="30">
        <f t="shared" si="432"/>
        <v>257039578.2769458</v>
      </c>
      <c r="X645" s="25">
        <f t="shared" ref="X645:X708" si="465">DC_gain_power</f>
        <v>31.450501351730402</v>
      </c>
      <c r="Y645" s="26">
        <f t="shared" si="433"/>
        <v>-109.8967678595225</v>
      </c>
      <c r="Z645" s="26">
        <f t="shared" si="434"/>
        <v>-89.999816648596195</v>
      </c>
      <c r="AA645" s="26">
        <f t="shared" si="435"/>
        <v>57.272039386510471</v>
      </c>
      <c r="AB645" s="26">
        <f t="shared" si="436"/>
        <v>-89.921563031787812</v>
      </c>
      <c r="AC645" s="26">
        <f t="shared" si="437"/>
        <v>31.015489786327457</v>
      </c>
      <c r="AD645" s="26">
        <f t="shared" si="438"/>
        <v>88.387849989553615</v>
      </c>
      <c r="AE645" s="26">
        <f t="shared" si="439"/>
        <v>9.841262665045825</v>
      </c>
      <c r="AF645" s="26">
        <f t="shared" si="440"/>
        <v>-91.533529690830392</v>
      </c>
      <c r="AG645" s="26">
        <f t="shared" si="458"/>
        <v>64.037843837695164</v>
      </c>
      <c r="AH645" s="26">
        <f t="shared" si="441"/>
        <v>-208.51459219563677</v>
      </c>
      <c r="AI645" s="26">
        <f t="shared" si="442"/>
        <v>-89.999999997850225</v>
      </c>
      <c r="AJ645" s="26">
        <f t="shared" si="443"/>
        <v>116.11750108568516</v>
      </c>
      <c r="AK645" s="26">
        <f t="shared" si="444"/>
        <v>89.999910412466861</v>
      </c>
      <c r="AL645" s="27">
        <f t="shared" si="445"/>
        <v>-39.72708486121909</v>
      </c>
      <c r="AM645" s="26">
        <f t="shared" si="446"/>
        <v>-89.40874326972866</v>
      </c>
      <c r="AN645" s="26">
        <f t="shared" si="459"/>
        <v>-42.353033494792058</v>
      </c>
      <c r="AO645" s="26">
        <f t="shared" si="460"/>
        <v>-89.563006307756254</v>
      </c>
      <c r="AP645" s="26">
        <f t="shared" ref="AP645:AP708" si="466">AG645+AH645+AJ645+AL645+AN645</f>
        <v>-110.43936562826759</v>
      </c>
      <c r="AQ645" s="26">
        <f t="shared" ref="AQ645:AQ708" si="467">AI645+AK645+AM645+AO645</f>
        <v>-178.97183916286826</v>
      </c>
      <c r="AR645" s="25">
        <f t="shared" si="461"/>
        <v>18.562359853877492</v>
      </c>
      <c r="AS645" s="25">
        <f t="shared" si="462"/>
        <v>-26.843517049310353</v>
      </c>
      <c r="AT645" s="56">
        <f t="shared" ref="AT645:AT708" si="468">AE645+AP645</f>
        <v>-100.59810296322178</v>
      </c>
      <c r="AU645" s="57">
        <f t="shared" si="447"/>
        <v>-270.50536885369866</v>
      </c>
      <c r="AV645" s="26">
        <f t="shared" si="448"/>
        <v>0.27785455239172591</v>
      </c>
      <c r="AW645" s="26">
        <f t="shared" si="449"/>
        <v>14.415222554473448</v>
      </c>
      <c r="AX645" s="27">
        <f t="shared" si="450"/>
        <v>-0.27785455239172574</v>
      </c>
      <c r="AY645" s="26">
        <f t="shared" si="451"/>
        <v>-14.415222554473448</v>
      </c>
      <c r="AZ645" s="28">
        <f t="shared" si="452"/>
        <v>0</v>
      </c>
      <c r="BA645" s="29">
        <f t="shared" si="453"/>
        <v>0</v>
      </c>
      <c r="BB645" s="5">
        <f t="shared" ref="BB645:BB708" si="469">AT645+AZ645+BL645+BQ645</f>
        <v>-201.66179745675029</v>
      </c>
      <c r="BC645" s="5">
        <f t="shared" ref="BC645:BC708" si="470">AU645+BA645+BM645+BR645</f>
        <v>-522.57178335883623</v>
      </c>
      <c r="BD645" s="5">
        <f t="shared" si="454"/>
        <v>-342.57178335883623</v>
      </c>
      <c r="BE645" s="41"/>
      <c r="BF645" s="40">
        <f t="shared" si="455"/>
        <v>-202</v>
      </c>
      <c r="BG645" s="40">
        <f t="shared" si="456"/>
        <v>-523</v>
      </c>
      <c r="BH645" s="40">
        <f t="shared" si="457"/>
        <v>-343</v>
      </c>
      <c r="BL645" s="26">
        <f t="shared" si="463"/>
        <v>-36.20583771883247</v>
      </c>
      <c r="BM645" s="26">
        <f t="shared" si="464"/>
        <v>-89.1131542522713</v>
      </c>
      <c r="BO645" s="238" t="str">
        <f t="shared" ref="BO645:BO708" si="471">COMPLEX(0,W645)</f>
        <v>257039578.276946i</v>
      </c>
      <c r="BP645" s="238" t="str">
        <f t="shared" ref="BP645:BP708" si="472">IMDIV(1,IMSUM(1,IMPRODUCT($BO$1,BO645),IMPRODUCT(IMPOWER(BO645,2),$BN$1)))</f>
        <v>-0.000546506087957773-0.000167571290848234i</v>
      </c>
      <c r="BQ645" s="238">
        <f t="shared" ref="BQ645:BQ708" si="473">20*LOG(IMABS(BP645))</f>
        <v>-64.857856774696046</v>
      </c>
      <c r="BR645" s="238">
        <f t="shared" ref="BR645:BR708" si="474">IMARGUMENT(BP645)*180/PI()</f>
        <v>-162.95326025286627</v>
      </c>
    </row>
    <row r="646" spans="22:70" x14ac:dyDescent="0.3">
      <c r="V646" s="24">
        <v>7.4200000000001003</v>
      </c>
      <c r="W646" s="32">
        <f t="shared" si="432"/>
        <v>263026799.18959898</v>
      </c>
      <c r="X646" s="25">
        <f t="shared" si="465"/>
        <v>31.450501351730402</v>
      </c>
      <c r="Y646" s="26">
        <f t="shared" si="433"/>
        <v>-110.09676785952051</v>
      </c>
      <c r="Z646" s="26">
        <f t="shared" si="434"/>
        <v>-89.999820822183693</v>
      </c>
      <c r="AA646" s="26">
        <f t="shared" si="435"/>
        <v>57.472039020187246</v>
      </c>
      <c r="AB646" s="26">
        <f t="shared" si="436"/>
        <v>-89.923348473008957</v>
      </c>
      <c r="AC646" s="26">
        <f t="shared" si="437"/>
        <v>31.215335073213136</v>
      </c>
      <c r="AD646" s="26">
        <f t="shared" si="438"/>
        <v>88.42452829400078</v>
      </c>
      <c r="AE646" s="26">
        <f t="shared" si="439"/>
        <v>10.04110758561028</v>
      </c>
      <c r="AF646" s="26">
        <f t="shared" si="440"/>
        <v>-91.498641001191871</v>
      </c>
      <c r="AG646" s="26">
        <f t="shared" si="458"/>
        <v>64.037843837695164</v>
      </c>
      <c r="AH646" s="26">
        <f t="shared" si="441"/>
        <v>-208.71459219563675</v>
      </c>
      <c r="AI646" s="26">
        <f t="shared" si="442"/>
        <v>-89.999999997899167</v>
      </c>
      <c r="AJ646" s="26">
        <f t="shared" si="443"/>
        <v>116.3175010856847</v>
      </c>
      <c r="AK646" s="26">
        <f t="shared" si="444"/>
        <v>89.999912451728079</v>
      </c>
      <c r="AL646" s="27">
        <f t="shared" si="445"/>
        <v>-39.927064046961448</v>
      </c>
      <c r="AM646" s="26">
        <f t="shared" si="446"/>
        <v>-89.422200992961436</v>
      </c>
      <c r="AN646" s="26">
        <f t="shared" si="459"/>
        <v>-42.553022124657865</v>
      </c>
      <c r="AO646" s="26">
        <f t="shared" si="460"/>
        <v>-89.572953125934291</v>
      </c>
      <c r="AP646" s="26">
        <f t="shared" si="466"/>
        <v>-110.8393334438762</v>
      </c>
      <c r="AQ646" s="26">
        <f t="shared" si="467"/>
        <v>-178.99524166506683</v>
      </c>
      <c r="AR646" s="25">
        <f t="shared" si="461"/>
        <v>18.562359853877492</v>
      </c>
      <c r="AS646" s="25">
        <f t="shared" si="462"/>
        <v>-26.843517049310353</v>
      </c>
      <c r="AT646" s="56">
        <f t="shared" si="468"/>
        <v>-100.79822585826592</v>
      </c>
      <c r="AU646" s="57">
        <f t="shared" si="447"/>
        <v>-270.49388266625868</v>
      </c>
      <c r="AV646" s="26">
        <f t="shared" si="448"/>
        <v>0.29052084299117187</v>
      </c>
      <c r="AW646" s="26">
        <f t="shared" si="449"/>
        <v>14.736537866360122</v>
      </c>
      <c r="AX646" s="27">
        <f t="shared" si="450"/>
        <v>-0.29052084299117148</v>
      </c>
      <c r="AY646" s="26">
        <f t="shared" si="451"/>
        <v>-14.736537866360122</v>
      </c>
      <c r="AZ646" s="28">
        <f t="shared" si="452"/>
        <v>0</v>
      </c>
      <c r="BA646" s="29">
        <f t="shared" si="453"/>
        <v>0</v>
      </c>
      <c r="BB646" s="5">
        <f t="shared" si="469"/>
        <v>-202.44525759478461</v>
      </c>
      <c r="BC646" s="5">
        <f t="shared" si="470"/>
        <v>-522.94715087615259</v>
      </c>
      <c r="BD646" s="5">
        <f t="shared" si="454"/>
        <v>-342.94715087615259</v>
      </c>
      <c r="BE646" s="31"/>
      <c r="BF646" s="40">
        <f t="shared" si="455"/>
        <v>-202</v>
      </c>
      <c r="BG646" s="40">
        <f t="shared" si="456"/>
        <v>-523</v>
      </c>
      <c r="BH646" s="40">
        <f t="shared" si="457"/>
        <v>-343</v>
      </c>
      <c r="BL646" s="26">
        <f t="shared" si="463"/>
        <v>-36.405790892845403</v>
      </c>
      <c r="BM646" s="26">
        <f t="shared" si="464"/>
        <v>-89.133338211175314</v>
      </c>
      <c r="BO646" s="238" t="str">
        <f t="shared" si="471"/>
        <v>263026799.189599i</v>
      </c>
      <c r="BP646" s="238" t="str">
        <f t="shared" si="472"/>
        <v>-0.000523923988720708-0.000156986102832246i</v>
      </c>
      <c r="BQ646" s="238">
        <f t="shared" si="473"/>
        <v>-65.241240843673282</v>
      </c>
      <c r="BR646" s="238">
        <f t="shared" si="474"/>
        <v>-163.31992999871858</v>
      </c>
    </row>
    <row r="647" spans="22:70" x14ac:dyDescent="0.3">
      <c r="V647" s="24">
        <v>7.4300000000001001</v>
      </c>
      <c r="W647" s="32">
        <f t="shared" si="432"/>
        <v>269153480.39275372</v>
      </c>
      <c r="X647" s="25">
        <f t="shared" si="465"/>
        <v>31.450501351730402</v>
      </c>
      <c r="Y647" s="26">
        <f t="shared" si="433"/>
        <v>-110.29676785951858</v>
      </c>
      <c r="Z647" s="26">
        <f t="shared" si="434"/>
        <v>-89.999824900768729</v>
      </c>
      <c r="AA647" s="26">
        <f t="shared" si="435"/>
        <v>57.672038670351249</v>
      </c>
      <c r="AB647" s="26">
        <f t="shared" si="436"/>
        <v>-89.925093272769942</v>
      </c>
      <c r="AC647" s="26">
        <f t="shared" si="437"/>
        <v>31.415187318190828</v>
      </c>
      <c r="AD647" s="26">
        <f t="shared" si="438"/>
        <v>88.460372946392198</v>
      </c>
      <c r="AE647" s="26">
        <f t="shared" si="439"/>
        <v>10.24095948075389</v>
      </c>
      <c r="AF647" s="26">
        <f t="shared" si="440"/>
        <v>-91.464545227146488</v>
      </c>
      <c r="AG647" s="26">
        <f t="shared" si="458"/>
        <v>64.037843837695164</v>
      </c>
      <c r="AH647" s="26">
        <f t="shared" si="441"/>
        <v>-208.91459219563674</v>
      </c>
      <c r="AI647" s="26">
        <f t="shared" si="442"/>
        <v>-89.999999997946986</v>
      </c>
      <c r="AJ647" s="26">
        <f t="shared" si="443"/>
        <v>116.51750108568423</v>
      </c>
      <c r="AK647" s="26">
        <f t="shared" si="444"/>
        <v>89.999914444570067</v>
      </c>
      <c r="AL647" s="27">
        <f t="shared" si="445"/>
        <v>-40.127044169406588</v>
      </c>
      <c r="AM647" s="26">
        <f t="shared" si="446"/>
        <v>-89.435352442620371</v>
      </c>
      <c r="AN647" s="26">
        <f t="shared" si="459"/>
        <v>-42.753011266236214</v>
      </c>
      <c r="AO647" s="26">
        <f t="shared" si="460"/>
        <v>-89.5826735517618</v>
      </c>
      <c r="AP647" s="26">
        <f t="shared" si="466"/>
        <v>-111.23930270790015</v>
      </c>
      <c r="AQ647" s="26">
        <f t="shared" si="467"/>
        <v>-179.01811154775908</v>
      </c>
      <c r="AR647" s="25">
        <f t="shared" si="461"/>
        <v>18.562359853877492</v>
      </c>
      <c r="AS647" s="25">
        <f t="shared" si="462"/>
        <v>-26.843517049310353</v>
      </c>
      <c r="AT647" s="56">
        <f t="shared" si="468"/>
        <v>-100.99834322714626</v>
      </c>
      <c r="AU647" s="57">
        <f t="shared" si="447"/>
        <v>-270.48265677490554</v>
      </c>
      <c r="AV647" s="26">
        <f t="shared" si="448"/>
        <v>0.30374460216348598</v>
      </c>
      <c r="AW647" s="26">
        <f t="shared" si="449"/>
        <v>15.064359048800975</v>
      </c>
      <c r="AX647" s="27">
        <f t="shared" si="450"/>
        <v>-0.30374460216348637</v>
      </c>
      <c r="AY647" s="26">
        <f t="shared" si="451"/>
        <v>-15.064359048800975</v>
      </c>
      <c r="AZ647" s="28">
        <f t="shared" si="452"/>
        <v>0</v>
      </c>
      <c r="BA647" s="29">
        <f t="shared" si="453"/>
        <v>0</v>
      </c>
      <c r="BB647" s="5">
        <f t="shared" si="469"/>
        <v>-203.22940259361155</v>
      </c>
      <c r="BC647" s="5">
        <f t="shared" si="470"/>
        <v>-523.31530854683876</v>
      </c>
      <c r="BD647" s="5">
        <f t="shared" si="454"/>
        <v>-343.31530854683876</v>
      </c>
      <c r="BE647" s="31"/>
      <c r="BF647" s="40">
        <f t="shared" si="455"/>
        <v>-203</v>
      </c>
      <c r="BG647" s="40">
        <f t="shared" si="456"/>
        <v>-523</v>
      </c>
      <c r="BH647" s="40">
        <f t="shared" si="457"/>
        <v>-343</v>
      </c>
      <c r="BL647" s="26">
        <f t="shared" si="463"/>
        <v>-36.605746173903604</v>
      </c>
      <c r="BM647" s="26">
        <f t="shared" si="464"/>
        <v>-89.153062934951819</v>
      </c>
      <c r="BO647" s="238" t="str">
        <f t="shared" si="471"/>
        <v>269153480.392754i</v>
      </c>
      <c r="BP647" s="238" t="str">
        <f t="shared" si="472"/>
        <v>-0.000502194797205811-0.00014704625672081i</v>
      </c>
      <c r="BQ647" s="238">
        <f t="shared" si="473"/>
        <v>-65.625313192561677</v>
      </c>
      <c r="BR647" s="238">
        <f t="shared" si="474"/>
        <v>-163.67958883698142</v>
      </c>
    </row>
    <row r="648" spans="22:70" x14ac:dyDescent="0.3">
      <c r="V648" s="24">
        <v>7.4400000000000999</v>
      </c>
      <c r="W648" s="30">
        <f t="shared" si="432"/>
        <v>275422870.33388025</v>
      </c>
      <c r="X648" s="25">
        <f t="shared" si="465"/>
        <v>31.450501351730402</v>
      </c>
      <c r="Y648" s="26">
        <f t="shared" si="433"/>
        <v>-110.49676785951677</v>
      </c>
      <c r="Z648" s="26">
        <f t="shared" si="434"/>
        <v>-89.999828886513839</v>
      </c>
      <c r="AA648" s="26">
        <f t="shared" si="435"/>
        <v>57.872038336260445</v>
      </c>
      <c r="AB648" s="26">
        <f t="shared" si="436"/>
        <v>-89.926798356173748</v>
      </c>
      <c r="AC648" s="26">
        <f t="shared" si="437"/>
        <v>31.615046208547206</v>
      </c>
      <c r="AD648" s="26">
        <f t="shared" si="438"/>
        <v>88.495402839740478</v>
      </c>
      <c r="AE648" s="26">
        <f t="shared" si="439"/>
        <v>10.440818037021295</v>
      </c>
      <c r="AF648" s="26">
        <f t="shared" si="440"/>
        <v>-91.431224402947095</v>
      </c>
      <c r="AG648" s="26">
        <f t="shared" si="458"/>
        <v>64.037843837695164</v>
      </c>
      <c r="AH648" s="26">
        <f t="shared" si="441"/>
        <v>-209.11459219563676</v>
      </c>
      <c r="AI648" s="26">
        <f t="shared" si="442"/>
        <v>-89.999999997993712</v>
      </c>
      <c r="AJ648" s="26">
        <f t="shared" si="443"/>
        <v>116.71750108568381</v>
      </c>
      <c r="AK648" s="26">
        <f t="shared" si="444"/>
        <v>89.9999163920494</v>
      </c>
      <c r="AL648" s="27">
        <f t="shared" si="445"/>
        <v>-40.327025186404143</v>
      </c>
      <c r="AM648" s="26">
        <f t="shared" si="446"/>
        <v>-89.448204586231725</v>
      </c>
      <c r="AN648" s="26">
        <f t="shared" si="459"/>
        <v>-42.953000896498708</v>
      </c>
      <c r="AO648" s="26">
        <f t="shared" si="460"/>
        <v>-89.592172736897751</v>
      </c>
      <c r="AP648" s="26">
        <f t="shared" si="466"/>
        <v>-111.63927335516064</v>
      </c>
      <c r="AQ648" s="26">
        <f t="shared" si="467"/>
        <v>-179.04046092907379</v>
      </c>
      <c r="AR648" s="25">
        <f t="shared" si="461"/>
        <v>18.562359853877492</v>
      </c>
      <c r="AS648" s="25">
        <f t="shared" si="462"/>
        <v>-26.843517049310353</v>
      </c>
      <c r="AT648" s="56">
        <f t="shared" si="468"/>
        <v>-101.19845531813934</v>
      </c>
      <c r="AU648" s="57">
        <f t="shared" si="447"/>
        <v>-270.47168533202091</v>
      </c>
      <c r="AV648" s="26">
        <f t="shared" si="448"/>
        <v>0.3175485570293482</v>
      </c>
      <c r="AW648" s="26">
        <f t="shared" si="449"/>
        <v>15.398774028610415</v>
      </c>
      <c r="AX648" s="27">
        <f t="shared" si="450"/>
        <v>-0.31754855702934842</v>
      </c>
      <c r="AY648" s="26">
        <f t="shared" si="451"/>
        <v>-15.398774028610415</v>
      </c>
      <c r="AZ648" s="28">
        <f t="shared" si="452"/>
        <v>0</v>
      </c>
      <c r="BA648" s="29">
        <f t="shared" si="453"/>
        <v>0</v>
      </c>
      <c r="BB648" s="5">
        <f t="shared" si="469"/>
        <v>-204.01420646955938</v>
      </c>
      <c r="BC648" s="5">
        <f t="shared" si="470"/>
        <v>-523.67634059056616</v>
      </c>
      <c r="BD648" s="5">
        <f t="shared" si="454"/>
        <v>-343.67634059056616</v>
      </c>
      <c r="BE648" s="41"/>
      <c r="BF648" s="40">
        <f t="shared" si="455"/>
        <v>-204</v>
      </c>
      <c r="BG648" s="40">
        <f t="shared" si="456"/>
        <v>-524</v>
      </c>
      <c r="BH648" s="40">
        <f t="shared" si="457"/>
        <v>-344</v>
      </c>
      <c r="BL648" s="26">
        <f t="shared" si="463"/>
        <v>-36.805703467215892</v>
      </c>
      <c r="BM648" s="26">
        <f t="shared" si="464"/>
        <v>-89.172338863198178</v>
      </c>
      <c r="BO648" s="238" t="str">
        <f t="shared" si="471"/>
        <v>275422870.33388i</v>
      </c>
      <c r="BP648" s="238" t="str">
        <f t="shared" si="472"/>
        <v>-0.000481292858394129-0.00013771477097941i</v>
      </c>
      <c r="BQ648" s="238">
        <f t="shared" si="473"/>
        <v>-66.010047684204167</v>
      </c>
      <c r="BR648" s="238">
        <f t="shared" si="474"/>
        <v>-164.03231639534701</v>
      </c>
    </row>
    <row r="649" spans="22:70" x14ac:dyDescent="0.3">
      <c r="V649" s="24">
        <v>7.4500000000000997</v>
      </c>
      <c r="W649" s="32">
        <f t="shared" si="432"/>
        <v>281838293.12651044</v>
      </c>
      <c r="X649" s="25">
        <f t="shared" si="465"/>
        <v>31.450501351730402</v>
      </c>
      <c r="Y649" s="26">
        <f t="shared" si="433"/>
        <v>-110.69676785951502</v>
      </c>
      <c r="Z649" s="26">
        <f t="shared" si="434"/>
        <v>-89.999832781532319</v>
      </c>
      <c r="AA649" s="26">
        <f t="shared" si="435"/>
        <v>58.072038017206182</v>
      </c>
      <c r="AB649" s="26">
        <f t="shared" si="436"/>
        <v>-89.928464627266038</v>
      </c>
      <c r="AC649" s="26">
        <f t="shared" si="437"/>
        <v>31.814911445603581</v>
      </c>
      <c r="AD649" s="26">
        <f t="shared" si="438"/>
        <v>88.529636442547059</v>
      </c>
      <c r="AE649" s="26">
        <f t="shared" si="439"/>
        <v>10.640682955025152</v>
      </c>
      <c r="AF649" s="26">
        <f t="shared" si="440"/>
        <v>-91.398660966251299</v>
      </c>
      <c r="AG649" s="26">
        <f t="shared" si="458"/>
        <v>64.037843837695164</v>
      </c>
      <c r="AH649" s="26">
        <f t="shared" si="441"/>
        <v>-209.31459219563678</v>
      </c>
      <c r="AI649" s="26">
        <f t="shared" si="442"/>
        <v>-89.999999998039385</v>
      </c>
      <c r="AJ649" s="26">
        <f t="shared" si="443"/>
        <v>116.9175010856834</v>
      </c>
      <c r="AK649" s="26">
        <f t="shared" si="444"/>
        <v>89.999918295198711</v>
      </c>
      <c r="AL649" s="27">
        <f t="shared" si="445"/>
        <v>-40.527007057700104</v>
      </c>
      <c r="AM649" s="26">
        <f t="shared" si="446"/>
        <v>-89.460764232995857</v>
      </c>
      <c r="AN649" s="26">
        <f t="shared" si="459"/>
        <v>-43.152990993453145</v>
      </c>
      <c r="AO649" s="26">
        <f t="shared" si="460"/>
        <v>-89.601455715845788</v>
      </c>
      <c r="AP649" s="26">
        <f t="shared" si="466"/>
        <v>-112.03924532341146</v>
      </c>
      <c r="AQ649" s="26">
        <f t="shared" si="467"/>
        <v>-179.06230165168233</v>
      </c>
      <c r="AR649" s="25">
        <f t="shared" si="461"/>
        <v>18.562359853877492</v>
      </c>
      <c r="AS649" s="25">
        <f t="shared" si="462"/>
        <v>-26.843517049310353</v>
      </c>
      <c r="AT649" s="56">
        <f t="shared" si="468"/>
        <v>-101.39856236838631</v>
      </c>
      <c r="AU649" s="57">
        <f t="shared" si="447"/>
        <v>-270.46096261793366</v>
      </c>
      <c r="AV649" s="26">
        <f t="shared" si="448"/>
        <v>0.33195619988442604</v>
      </c>
      <c r="AW649" s="26">
        <f t="shared" si="449"/>
        <v>15.73986894171029</v>
      </c>
      <c r="AX649" s="27">
        <f t="shared" si="450"/>
        <v>-0.33195619988442593</v>
      </c>
      <c r="AY649" s="26">
        <f t="shared" si="451"/>
        <v>-15.73986894171029</v>
      </c>
      <c r="AZ649" s="28">
        <f t="shared" si="452"/>
        <v>0</v>
      </c>
      <c r="BA649" s="29">
        <f t="shared" si="453"/>
        <v>0</v>
      </c>
      <c r="BB649" s="5">
        <f t="shared" si="469"/>
        <v>-204.79964403038525</v>
      </c>
      <c r="BC649" s="5">
        <f t="shared" si="470"/>
        <v>-524.03033373307699</v>
      </c>
      <c r="BD649" s="5">
        <f t="shared" si="454"/>
        <v>-344.03033373307699</v>
      </c>
      <c r="BE649" s="31"/>
      <c r="BF649" s="40">
        <f t="shared" si="455"/>
        <v>-205</v>
      </c>
      <c r="BG649" s="40">
        <f t="shared" si="456"/>
        <v>-524</v>
      </c>
      <c r="BH649" s="40">
        <f t="shared" si="457"/>
        <v>-344</v>
      </c>
      <c r="BL649" s="26">
        <f t="shared" si="463"/>
        <v>-37.005662682253714</v>
      </c>
      <c r="BM649" s="26">
        <f t="shared" si="464"/>
        <v>-89.19117619880285</v>
      </c>
      <c r="BO649" s="238" t="str">
        <f t="shared" si="471"/>
        <v>281838293.12651i</v>
      </c>
      <c r="BP649" s="238" t="str">
        <f t="shared" si="472"/>
        <v>-0.000461192743747374-0.000128956546676949i</v>
      </c>
      <c r="BQ649" s="238">
        <f t="shared" si="473"/>
        <v>-66.395418979745216</v>
      </c>
      <c r="BR649" s="238">
        <f t="shared" si="474"/>
        <v>-164.3781949163405</v>
      </c>
    </row>
    <row r="650" spans="22:70" x14ac:dyDescent="0.3">
      <c r="V650" s="24">
        <v>7.4600000000001003</v>
      </c>
      <c r="W650" s="32">
        <f t="shared" si="432"/>
        <v>288403150.31272817</v>
      </c>
      <c r="X650" s="25">
        <f t="shared" si="465"/>
        <v>31.450501351730402</v>
      </c>
      <c r="Y650" s="26">
        <f t="shared" si="433"/>
        <v>-110.89676785951339</v>
      </c>
      <c r="Z650" s="26">
        <f t="shared" si="434"/>
        <v>-89.999836587889348</v>
      </c>
      <c r="AA650" s="26">
        <f t="shared" si="435"/>
        <v>58.272037712511732</v>
      </c>
      <c r="AB650" s="26">
        <f t="shared" si="436"/>
        <v>-89.930092969514575</v>
      </c>
      <c r="AC650" s="26">
        <f t="shared" si="437"/>
        <v>32.01478274408781</v>
      </c>
      <c r="AD650" s="26">
        <f t="shared" si="438"/>
        <v>88.563091808095962</v>
      </c>
      <c r="AE650" s="26">
        <f t="shared" si="439"/>
        <v>10.840553948816563</v>
      </c>
      <c r="AF650" s="26">
        <f t="shared" si="440"/>
        <v>-91.366837749307948</v>
      </c>
      <c r="AG650" s="26">
        <f t="shared" si="458"/>
        <v>64.037843837695164</v>
      </c>
      <c r="AH650" s="26">
        <f t="shared" si="441"/>
        <v>-209.51459219563677</v>
      </c>
      <c r="AI650" s="26">
        <f t="shared" si="442"/>
        <v>-89.999999998084007</v>
      </c>
      <c r="AJ650" s="26">
        <f t="shared" si="443"/>
        <v>117.11750108568302</v>
      </c>
      <c r="AK650" s="26">
        <f t="shared" si="444"/>
        <v>89.999920155027041</v>
      </c>
      <c r="AL650" s="27">
        <f t="shared" si="445"/>
        <v>-40.726989744851522</v>
      </c>
      <c r="AM650" s="26">
        <f t="shared" si="446"/>
        <v>-89.473038037372831</v>
      </c>
      <c r="AN650" s="26">
        <f t="shared" si="459"/>
        <v>-43.352981536097005</v>
      </c>
      <c r="AO650" s="26">
        <f t="shared" si="460"/>
        <v>-89.610527408613706</v>
      </c>
      <c r="AP650" s="26">
        <f t="shared" si="466"/>
        <v>-112.43921855320711</v>
      </c>
      <c r="AQ650" s="26">
        <f t="shared" si="467"/>
        <v>-179.08364528904349</v>
      </c>
      <c r="AR650" s="25">
        <f t="shared" si="461"/>
        <v>18.562359853877492</v>
      </c>
      <c r="AS650" s="25">
        <f t="shared" si="462"/>
        <v>-26.843517049310353</v>
      </c>
      <c r="AT650" s="56">
        <f t="shared" si="468"/>
        <v>-101.59866460439055</v>
      </c>
      <c r="AU650" s="57">
        <f t="shared" si="447"/>
        <v>-270.45048303835142</v>
      </c>
      <c r="AV650" s="26">
        <f t="shared" si="448"/>
        <v>0.34699179957657206</v>
      </c>
      <c r="AW650" s="26">
        <f t="shared" si="449"/>
        <v>16.087727892936449</v>
      </c>
      <c r="AX650" s="27">
        <f t="shared" si="450"/>
        <v>-0.34699179957657167</v>
      </c>
      <c r="AY650" s="26">
        <f t="shared" si="451"/>
        <v>-16.087727892936449</v>
      </c>
      <c r="AZ650" s="28">
        <f t="shared" si="452"/>
        <v>0</v>
      </c>
      <c r="BA650" s="29">
        <f t="shared" si="453"/>
        <v>0</v>
      </c>
      <c r="BB650" s="5">
        <f t="shared" si="469"/>
        <v>-205.58569086733326</v>
      </c>
      <c r="BC650" s="5">
        <f t="shared" si="470"/>
        <v>-524.37737694070051</v>
      </c>
      <c r="BD650" s="5">
        <f t="shared" si="454"/>
        <v>-344.37737694070051</v>
      </c>
      <c r="BE650" s="31"/>
      <c r="BF650" s="40">
        <f t="shared" si="455"/>
        <v>-206</v>
      </c>
      <c r="BG650" s="40">
        <f t="shared" si="456"/>
        <v>-524</v>
      </c>
      <c r="BH650" s="40">
        <f t="shared" si="457"/>
        <v>-344</v>
      </c>
      <c r="BL650" s="26">
        <f t="shared" si="463"/>
        <v>-37.205623732559687</v>
      </c>
      <c r="BM650" s="26">
        <f t="shared" si="464"/>
        <v>-89.209584913271826</v>
      </c>
      <c r="BO650" s="238" t="str">
        <f t="shared" si="471"/>
        <v>288403150.312728i</v>
      </c>
      <c r="BP650" s="238" t="str">
        <f t="shared" si="472"/>
        <v>-0.000441869301089768-0.000120738295251136i</v>
      </c>
      <c r="BQ650" s="238">
        <f t="shared" si="473"/>
        <v>-66.781402530383033</v>
      </c>
      <c r="BR650" s="238">
        <f t="shared" si="474"/>
        <v>-164.71730898907725</v>
      </c>
    </row>
    <row r="651" spans="22:70" x14ac:dyDescent="0.3">
      <c r="V651" s="24">
        <v>7.4700000000001001</v>
      </c>
      <c r="W651" s="30">
        <f t="shared" si="432"/>
        <v>295120922.66670662</v>
      </c>
      <c r="X651" s="25">
        <f t="shared" si="465"/>
        <v>31.450501351730402</v>
      </c>
      <c r="Y651" s="26">
        <f t="shared" si="433"/>
        <v>-111.09676785951177</v>
      </c>
      <c r="Z651" s="26">
        <f t="shared" si="434"/>
        <v>-89.999840307603108</v>
      </c>
      <c r="AA651" s="26">
        <f t="shared" si="435"/>
        <v>58.472037421530707</v>
      </c>
      <c r="AB651" s="26">
        <f t="shared" si="436"/>
        <v>-89.931684246277413</v>
      </c>
      <c r="AC651" s="26">
        <f t="shared" si="437"/>
        <v>32.214659831533879</v>
      </c>
      <c r="AD651" s="26">
        <f t="shared" si="438"/>
        <v>88.595786583560653</v>
      </c>
      <c r="AE651" s="26">
        <f t="shared" si="439"/>
        <v>11.04043074528321</v>
      </c>
      <c r="AF651" s="26">
        <f t="shared" si="440"/>
        <v>-91.335737970319883</v>
      </c>
      <c r="AG651" s="26">
        <f t="shared" si="458"/>
        <v>64.037843837695164</v>
      </c>
      <c r="AH651" s="26">
        <f t="shared" si="441"/>
        <v>-209.71459219563678</v>
      </c>
      <c r="AI651" s="26">
        <f t="shared" si="442"/>
        <v>-89.999999998127635</v>
      </c>
      <c r="AJ651" s="26">
        <f t="shared" si="443"/>
        <v>117.31750108568261</v>
      </c>
      <c r="AK651" s="26">
        <f t="shared" si="444"/>
        <v>89.999921972520525</v>
      </c>
      <c r="AL651" s="27">
        <f t="shared" si="445"/>
        <v>-40.926973211145004</v>
      </c>
      <c r="AM651" s="26">
        <f t="shared" si="446"/>
        <v>-89.4850325025877</v>
      </c>
      <c r="AN651" s="26">
        <f t="shared" si="459"/>
        <v>-43.55297250437274</v>
      </c>
      <c r="AO651" s="26">
        <f t="shared" si="460"/>
        <v>-89.619392623312692</v>
      </c>
      <c r="AP651" s="26">
        <f t="shared" si="466"/>
        <v>-112.83919298777676</v>
      </c>
      <c r="AQ651" s="26">
        <f t="shared" si="467"/>
        <v>-179.10450315150752</v>
      </c>
      <c r="AR651" s="25">
        <f t="shared" si="461"/>
        <v>18.562359853877492</v>
      </c>
      <c r="AS651" s="25">
        <f t="shared" si="462"/>
        <v>-26.843517049310353</v>
      </c>
      <c r="AT651" s="56">
        <f t="shared" si="468"/>
        <v>-101.79876224249355</v>
      </c>
      <c r="AU651" s="57">
        <f t="shared" si="447"/>
        <v>-270.4402411218274</v>
      </c>
      <c r="AV651" s="26">
        <f t="shared" si="448"/>
        <v>0.36268041165732556</v>
      </c>
      <c r="AW651" s="26">
        <f t="shared" si="449"/>
        <v>16.442432703686496</v>
      </c>
      <c r="AX651" s="27">
        <f t="shared" si="450"/>
        <v>-0.36268041165732512</v>
      </c>
      <c r="AY651" s="26">
        <f t="shared" si="451"/>
        <v>-16.442432703686496</v>
      </c>
      <c r="AZ651" s="28">
        <f t="shared" si="452"/>
        <v>4.4408920985006262E-16</v>
      </c>
      <c r="BA651" s="29">
        <f t="shared" si="453"/>
        <v>0</v>
      </c>
      <c r="BB651" s="5">
        <f t="shared" si="469"/>
        <v>-206.37232334574537</v>
      </c>
      <c r="BC651" s="5">
        <f t="shared" si="470"/>
        <v>-524.71756116700635</v>
      </c>
      <c r="BD651" s="5">
        <f t="shared" si="454"/>
        <v>-344.71756116700635</v>
      </c>
      <c r="BE651" s="41"/>
      <c r="BF651" s="40">
        <f t="shared" si="455"/>
        <v>-206</v>
      </c>
      <c r="BG651" s="40">
        <f t="shared" si="456"/>
        <v>-525</v>
      </c>
      <c r="BH651" s="40">
        <f t="shared" si="457"/>
        <v>-345</v>
      </c>
      <c r="BL651" s="26">
        <f t="shared" si="463"/>
        <v>-37.40558653556451</v>
      </c>
      <c r="BM651" s="26">
        <f t="shared" si="464"/>
        <v>-89.227574751937979</v>
      </c>
      <c r="BO651" s="238" t="str">
        <f t="shared" si="471"/>
        <v>295120922.666707i</v>
      </c>
      <c r="BP651" s="238" t="str">
        <f t="shared" si="472"/>
        <v>-0.000423297699266247-0.000113028466620224i</v>
      </c>
      <c r="BQ651" s="238">
        <f t="shared" si="473"/>
        <v>-67.16797456768731</v>
      </c>
      <c r="BR651" s="238">
        <f t="shared" si="474"/>
        <v>-165.04974529324099</v>
      </c>
    </row>
    <row r="652" spans="22:70" x14ac:dyDescent="0.3">
      <c r="V652" s="24">
        <v>7.4800000000000999</v>
      </c>
      <c r="W652" s="32">
        <f t="shared" si="432"/>
        <v>301995172.04027122</v>
      </c>
      <c r="X652" s="25">
        <f t="shared" si="465"/>
        <v>31.450501351730402</v>
      </c>
      <c r="Y652" s="26">
        <f t="shared" si="433"/>
        <v>-111.29676785951025</v>
      </c>
      <c r="Z652" s="26">
        <f t="shared" si="434"/>
        <v>-89.999843942645867</v>
      </c>
      <c r="AA652" s="26">
        <f t="shared" si="435"/>
        <v>58.672037143646001</v>
      </c>
      <c r="AB652" s="26">
        <f t="shared" si="436"/>
        <v>-89.933239301260741</v>
      </c>
      <c r="AC652" s="26">
        <f t="shared" si="437"/>
        <v>32.414542447708783</v>
      </c>
      <c r="AD652" s="26">
        <f t="shared" si="438"/>
        <v>88.627738018926394</v>
      </c>
      <c r="AE652" s="26">
        <f t="shared" si="439"/>
        <v>11.240313083574925</v>
      </c>
      <c r="AF652" s="26">
        <f t="shared" si="440"/>
        <v>-91.305345224980201</v>
      </c>
      <c r="AG652" s="26">
        <f t="shared" si="458"/>
        <v>64.037843837695164</v>
      </c>
      <c r="AH652" s="26">
        <f t="shared" si="441"/>
        <v>-209.91459219563677</v>
      </c>
      <c r="AI652" s="26">
        <f t="shared" si="442"/>
        <v>-89.999999998170253</v>
      </c>
      <c r="AJ652" s="26">
        <f t="shared" si="443"/>
        <v>117.51750108568224</v>
      </c>
      <c r="AK652" s="26">
        <f t="shared" si="444"/>
        <v>89.9999237486428</v>
      </c>
      <c r="AL652" s="27">
        <f t="shared" si="445"/>
        <v>-41.12695742151913</v>
      </c>
      <c r="AM652" s="26">
        <f t="shared" si="446"/>
        <v>-89.496753984057051</v>
      </c>
      <c r="AN652" s="26">
        <f t="shared" si="459"/>
        <v>-43.752963879125502</v>
      </c>
      <c r="AO652" s="26">
        <f t="shared" si="460"/>
        <v>-89.62805605869805</v>
      </c>
      <c r="AP652" s="26">
        <f t="shared" si="466"/>
        <v>-113.23916857290399</v>
      </c>
      <c r="AQ652" s="26">
        <f t="shared" si="467"/>
        <v>-179.12488629228255</v>
      </c>
      <c r="AR652" s="25">
        <f t="shared" si="461"/>
        <v>18.562359853877492</v>
      </c>
      <c r="AS652" s="25">
        <f t="shared" si="462"/>
        <v>-26.843517049310353</v>
      </c>
      <c r="AT652" s="56">
        <f t="shared" si="468"/>
        <v>-101.99885548932906</v>
      </c>
      <c r="AU652" s="57">
        <f t="shared" si="447"/>
        <v>-270.43023151726277</v>
      </c>
      <c r="AV652" s="26">
        <f t="shared" si="448"/>
        <v>0.37904788715474003</v>
      </c>
      <c r="AW652" s="26">
        <f t="shared" si="449"/>
        <v>16.804062647342196</v>
      </c>
      <c r="AX652" s="27">
        <f t="shared" si="450"/>
        <v>-0.37904788715474003</v>
      </c>
      <c r="AY652" s="26">
        <f t="shared" si="451"/>
        <v>-16.804062647342196</v>
      </c>
      <c r="AZ652" s="28">
        <f t="shared" si="452"/>
        <v>0</v>
      </c>
      <c r="BA652" s="29">
        <f t="shared" si="453"/>
        <v>0</v>
      </c>
      <c r="BB652" s="5">
        <f t="shared" si="469"/>
        <v>-207.15951859437982</v>
      </c>
      <c r="BC652" s="5">
        <f t="shared" si="470"/>
        <v>-525.0509791115536</v>
      </c>
      <c r="BD652" s="5">
        <f t="shared" si="454"/>
        <v>-345.0509791115536</v>
      </c>
      <c r="BE652" s="31"/>
      <c r="BF652" s="40">
        <f t="shared" si="455"/>
        <v>-207</v>
      </c>
      <c r="BG652" s="40">
        <f t="shared" si="456"/>
        <v>-525</v>
      </c>
      <c r="BH652" s="40">
        <f t="shared" si="457"/>
        <v>-345</v>
      </c>
      <c r="BL652" s="26">
        <f t="shared" si="463"/>
        <v>-37.605551012412526</v>
      </c>
      <c r="BM652" s="26">
        <f t="shared" si="464"/>
        <v>-89.245155239055563</v>
      </c>
      <c r="BO652" s="238" t="str">
        <f t="shared" si="471"/>
        <v>301995172.040271i</v>
      </c>
      <c r="BP652" s="238" t="str">
        <f t="shared" si="472"/>
        <v>-0.000405453467846291-0.000105797177938637i</v>
      </c>
      <c r="BQ652" s="238">
        <f t="shared" si="473"/>
        <v>-67.55511209263824</v>
      </c>
      <c r="BR652" s="238">
        <f t="shared" si="474"/>
        <v>-165.37559235523528</v>
      </c>
    </row>
    <row r="653" spans="22:70" x14ac:dyDescent="0.3">
      <c r="V653" s="24">
        <v>7.4900000000000997</v>
      </c>
      <c r="W653" s="32">
        <f t="shared" si="432"/>
        <v>309029543.25143027</v>
      </c>
      <c r="X653" s="25">
        <f t="shared" si="465"/>
        <v>31.450501351730402</v>
      </c>
      <c r="Y653" s="26">
        <f t="shared" si="433"/>
        <v>-111.49676785950879</v>
      </c>
      <c r="Z653" s="26">
        <f t="shared" si="434"/>
        <v>-89.99984749494493</v>
      </c>
      <c r="AA653" s="26">
        <f t="shared" si="435"/>
        <v>58.872036878268155</v>
      </c>
      <c r="AB653" s="26">
        <f t="shared" si="436"/>
        <v>-89.934758958966114</v>
      </c>
      <c r="AC653" s="26">
        <f t="shared" si="437"/>
        <v>32.614430344064274</v>
      </c>
      <c r="AD653" s="26">
        <f t="shared" si="438"/>
        <v>88.658962975730986</v>
      </c>
      <c r="AE653" s="26">
        <f t="shared" si="439"/>
        <v>11.440200714554031</v>
      </c>
      <c r="AF653" s="26">
        <f t="shared" si="440"/>
        <v>-91.275643478180058</v>
      </c>
      <c r="AG653" s="26">
        <f t="shared" si="458"/>
        <v>64.037843837695164</v>
      </c>
      <c r="AH653" s="26">
        <f t="shared" si="441"/>
        <v>-210.11459219563676</v>
      </c>
      <c r="AI653" s="26">
        <f t="shared" si="442"/>
        <v>-89.999999998211891</v>
      </c>
      <c r="AJ653" s="26">
        <f t="shared" si="443"/>
        <v>117.7175010856819</v>
      </c>
      <c r="AK653" s="26">
        <f t="shared" si="444"/>
        <v>89.999925484335606</v>
      </c>
      <c r="AL653" s="27">
        <f t="shared" si="445"/>
        <v>-41.3269423424899</v>
      </c>
      <c r="AM653" s="26">
        <f t="shared" si="446"/>
        <v>-89.508208692738691</v>
      </c>
      <c r="AN653" s="26">
        <f t="shared" si="459"/>
        <v>-43.952955642062363</v>
      </c>
      <c r="AO653" s="26">
        <f t="shared" si="460"/>
        <v>-89.636522306652409</v>
      </c>
      <c r="AP653" s="26">
        <f t="shared" si="466"/>
        <v>-113.63914525681196</v>
      </c>
      <c r="AQ653" s="26">
        <f t="shared" si="467"/>
        <v>-179.14480551326739</v>
      </c>
      <c r="AR653" s="25">
        <f t="shared" si="461"/>
        <v>18.562359853877492</v>
      </c>
      <c r="AS653" s="25">
        <f t="shared" si="462"/>
        <v>-26.843517049310353</v>
      </c>
      <c r="AT653" s="56">
        <f t="shared" si="468"/>
        <v>-102.19894454225792</v>
      </c>
      <c r="AU653" s="57">
        <f t="shared" si="447"/>
        <v>-270.42044899144742</v>
      </c>
      <c r="AV653" s="26">
        <f t="shared" si="448"/>
        <v>0.39612087980623906</v>
      </c>
      <c r="AW653" s="26">
        <f t="shared" si="449"/>
        <v>17.172694172459856</v>
      </c>
      <c r="AX653" s="27">
        <f t="shared" si="450"/>
        <v>-0.39612087980623906</v>
      </c>
      <c r="AY653" s="26">
        <f t="shared" si="451"/>
        <v>-17.172694172459856</v>
      </c>
      <c r="AZ653" s="28">
        <f t="shared" si="452"/>
        <v>0</v>
      </c>
      <c r="BA653" s="29">
        <f t="shared" si="453"/>
        <v>0</v>
      </c>
      <c r="BB653" s="5">
        <f t="shared" si="469"/>
        <v>-207.94725449358594</v>
      </c>
      <c r="BC653" s="5">
        <f t="shared" si="470"/>
        <v>-525.37772499063635</v>
      </c>
      <c r="BD653" s="5">
        <f t="shared" si="454"/>
        <v>-345.37772499063635</v>
      </c>
      <c r="BE653" s="31"/>
      <c r="BF653" s="40">
        <f t="shared" si="455"/>
        <v>-208</v>
      </c>
      <c r="BG653" s="40">
        <f t="shared" si="456"/>
        <v>-525</v>
      </c>
      <c r="BH653" s="40">
        <f t="shared" si="457"/>
        <v>-345</v>
      </c>
      <c r="BL653" s="26">
        <f t="shared" si="463"/>
        <v>-37.805517087794499</v>
      </c>
      <c r="BM653" s="26">
        <f t="shared" si="464"/>
        <v>-89.262335682782449</v>
      </c>
      <c r="BO653" s="238" t="str">
        <f t="shared" si="471"/>
        <v>309029543.25143i</v>
      </c>
      <c r="BP653" s="238" t="str">
        <f t="shared" si="472"/>
        <v>-0.000388312532147172-0.0000990161432586725i</v>
      </c>
      <c r="BQ653" s="238">
        <f t="shared" si="473"/>
        <v>-67.942792863533541</v>
      </c>
      <c r="BR653" s="238">
        <f t="shared" si="474"/>
        <v>-165.69494031640644</v>
      </c>
    </row>
    <row r="654" spans="22:70" x14ac:dyDescent="0.3">
      <c r="V654" s="24">
        <v>7.5000000000001004</v>
      </c>
      <c r="W654" s="30">
        <f t="shared" si="432"/>
        <v>316227766.01691192</v>
      </c>
      <c r="X654" s="25">
        <f t="shared" si="465"/>
        <v>31.450501351730402</v>
      </c>
      <c r="Y654" s="26">
        <f t="shared" si="433"/>
        <v>-111.69676785950743</v>
      </c>
      <c r="Z654" s="26">
        <f t="shared" si="434"/>
        <v>-89.999850966383804</v>
      </c>
      <c r="AA654" s="26">
        <f t="shared" si="435"/>
        <v>59.07203662483429</v>
      </c>
      <c r="AB654" s="26">
        <f t="shared" si="436"/>
        <v>-89.936244025127621</v>
      </c>
      <c r="AC654" s="26">
        <f t="shared" si="437"/>
        <v>32.814323283213589</v>
      </c>
      <c r="AD654" s="26">
        <f t="shared" si="438"/>
        <v>88.689477935626485</v>
      </c>
      <c r="AE654" s="26">
        <f t="shared" si="439"/>
        <v>11.640093400270857</v>
      </c>
      <c r="AF654" s="26">
        <f t="shared" si="440"/>
        <v>-91.24661705588494</v>
      </c>
      <c r="AG654" s="26">
        <f t="shared" si="458"/>
        <v>64.037843837695164</v>
      </c>
      <c r="AH654" s="26">
        <f t="shared" si="441"/>
        <v>-210.31459219563681</v>
      </c>
      <c r="AI654" s="26">
        <f t="shared" si="442"/>
        <v>-89.999999998252605</v>
      </c>
      <c r="AJ654" s="26">
        <f t="shared" si="443"/>
        <v>117.91750108568159</v>
      </c>
      <c r="AK654" s="26">
        <f t="shared" si="444"/>
        <v>89.999927180519208</v>
      </c>
      <c r="AL654" s="27">
        <f t="shared" si="445"/>
        <v>-41.526927942079929</v>
      </c>
      <c r="AM654" s="26">
        <f t="shared" si="446"/>
        <v>-89.519402698406054</v>
      </c>
      <c r="AN654" s="26">
        <f t="shared" si="459"/>
        <v>-44.152947775713571</v>
      </c>
      <c r="AO654" s="26">
        <f t="shared" si="460"/>
        <v>-89.644795854612823</v>
      </c>
      <c r="AP654" s="26">
        <f t="shared" si="466"/>
        <v>-114.03912299005354</v>
      </c>
      <c r="AQ654" s="26">
        <f t="shared" si="467"/>
        <v>-179.16427137075226</v>
      </c>
      <c r="AR654" s="25">
        <f t="shared" si="461"/>
        <v>18.562359853877492</v>
      </c>
      <c r="AS654" s="25">
        <f t="shared" si="462"/>
        <v>-26.843517049310353</v>
      </c>
      <c r="AT654" s="56">
        <f t="shared" si="468"/>
        <v>-102.39902958978269</v>
      </c>
      <c r="AU654" s="57">
        <f t="shared" si="447"/>
        <v>-270.4108884266372</v>
      </c>
      <c r="AV654" s="26">
        <f t="shared" si="448"/>
        <v>0.41392685158243503</v>
      </c>
      <c r="AW654" s="26">
        <f t="shared" si="449"/>
        <v>17.548400613796154</v>
      </c>
      <c r="AX654" s="27">
        <f t="shared" si="450"/>
        <v>-0.41392685158243514</v>
      </c>
      <c r="AY654" s="26">
        <f t="shared" si="451"/>
        <v>-17.548400613796154</v>
      </c>
      <c r="AZ654" s="28">
        <f t="shared" si="452"/>
        <v>0</v>
      </c>
      <c r="BA654" s="29">
        <f t="shared" si="453"/>
        <v>0</v>
      </c>
      <c r="BB654" s="5">
        <f t="shared" si="469"/>
        <v>-208.73550966247475</v>
      </c>
      <c r="BC654" s="5">
        <f t="shared" si="470"/>
        <v>-525.69789431986851</v>
      </c>
      <c r="BD654" s="5">
        <f t="shared" si="454"/>
        <v>-345.69789431986851</v>
      </c>
      <c r="BE654" s="41"/>
      <c r="BF654" s="40">
        <f t="shared" si="455"/>
        <v>-209</v>
      </c>
      <c r="BG654" s="40">
        <f t="shared" si="456"/>
        <v>-526</v>
      </c>
      <c r="BH654" s="40">
        <f t="shared" si="457"/>
        <v>-346</v>
      </c>
      <c r="BL654" s="26">
        <f t="shared" si="463"/>
        <v>-38.005484689788453</v>
      </c>
      <c r="BM654" s="26">
        <f t="shared" si="464"/>
        <v>-89.279125180052219</v>
      </c>
      <c r="BO654" s="238" t="str">
        <f t="shared" si="471"/>
        <v>316227766.016912i</v>
      </c>
      <c r="BP654" s="238" t="str">
        <f t="shared" si="472"/>
        <v>-0.000371851243851955-0.0000926586043271519i</v>
      </c>
      <c r="BQ654" s="238">
        <f t="shared" si="473"/>
        <v>-68.330995382903609</v>
      </c>
      <c r="BR654" s="238">
        <f t="shared" si="474"/>
        <v>-166.00788071317908</v>
      </c>
    </row>
    <row r="655" spans="22:70" x14ac:dyDescent="0.3">
      <c r="V655" s="24">
        <v>7.5100000000001002</v>
      </c>
      <c r="W655" s="32">
        <f t="shared" si="432"/>
        <v>323593656.92970389</v>
      </c>
      <c r="X655" s="25">
        <f t="shared" si="465"/>
        <v>31.450501351730402</v>
      </c>
      <c r="Y655" s="26">
        <f t="shared" si="433"/>
        <v>-111.89676785950611</v>
      </c>
      <c r="Z655" s="26">
        <f t="shared" si="434"/>
        <v>-89.999854358803077</v>
      </c>
      <c r="AA655" s="26">
        <f t="shared" si="435"/>
        <v>59.272036382806789</v>
      </c>
      <c r="AB655" s="26">
        <f t="shared" si="436"/>
        <v>-89.937695287138993</v>
      </c>
      <c r="AC655" s="26">
        <f t="shared" si="437"/>
        <v>33.01422103843111</v>
      </c>
      <c r="AD655" s="26">
        <f t="shared" si="438"/>
        <v>88.719299008764722</v>
      </c>
      <c r="AE655" s="26">
        <f t="shared" si="439"/>
        <v>11.839990913462195</v>
      </c>
      <c r="AF655" s="26">
        <f t="shared" si="440"/>
        <v>-91.218250637177334</v>
      </c>
      <c r="AG655" s="26">
        <f t="shared" si="458"/>
        <v>64.037843837695164</v>
      </c>
      <c r="AH655" s="26">
        <f t="shared" si="441"/>
        <v>-210.51459219563679</v>
      </c>
      <c r="AI655" s="26">
        <f t="shared" si="442"/>
        <v>-89.999999998292367</v>
      </c>
      <c r="AJ655" s="26">
        <f t="shared" si="443"/>
        <v>118.11750108568127</v>
      </c>
      <c r="AK655" s="26">
        <f t="shared" si="444"/>
        <v>89.999928838092941</v>
      </c>
      <c r="AL655" s="27">
        <f t="shared" si="445"/>
        <v>-41.726914189750566</v>
      </c>
      <c r="AM655" s="26">
        <f t="shared" si="446"/>
        <v>-89.53034193284887</v>
      </c>
      <c r="AN655" s="26">
        <f t="shared" si="459"/>
        <v>-44.352940263395467</v>
      </c>
      <c r="AO655" s="26">
        <f t="shared" si="460"/>
        <v>-89.65288108794303</v>
      </c>
      <c r="AP655" s="26">
        <f t="shared" si="466"/>
        <v>-114.43910172540639</v>
      </c>
      <c r="AQ655" s="26">
        <f t="shared" si="467"/>
        <v>-179.18329418099131</v>
      </c>
      <c r="AR655" s="25">
        <f t="shared" si="461"/>
        <v>18.562359853877492</v>
      </c>
      <c r="AS655" s="25">
        <f t="shared" si="462"/>
        <v>-26.843517049310353</v>
      </c>
      <c r="AT655" s="56">
        <f t="shared" si="468"/>
        <v>-102.5991108119442</v>
      </c>
      <c r="AU655" s="57">
        <f t="shared" si="447"/>
        <v>-270.40154481816865</v>
      </c>
      <c r="AV655" s="26">
        <f t="shared" si="448"/>
        <v>0.43249407632505094</v>
      </c>
      <c r="AW655" s="26">
        <f t="shared" si="449"/>
        <v>17.931251891312218</v>
      </c>
      <c r="AX655" s="27">
        <f t="shared" si="450"/>
        <v>-0.43249407632505077</v>
      </c>
      <c r="AY655" s="26">
        <f t="shared" si="451"/>
        <v>-17.931251891312218</v>
      </c>
      <c r="AZ655" s="28">
        <f t="shared" si="452"/>
        <v>0</v>
      </c>
      <c r="BA655" s="29">
        <f t="shared" si="453"/>
        <v>0</v>
      </c>
      <c r="BB655" s="5">
        <f t="shared" si="469"/>
        <v>-209.52426344521601</v>
      </c>
      <c r="BC655" s="5">
        <f t="shared" si="470"/>
        <v>-526.0115837084154</v>
      </c>
      <c r="BD655" s="5">
        <f t="shared" si="454"/>
        <v>-346.0115837084154</v>
      </c>
      <c r="BE655" s="31"/>
      <c r="BF655" s="40">
        <f t="shared" si="455"/>
        <v>-210</v>
      </c>
      <c r="BG655" s="40">
        <f t="shared" si="456"/>
        <v>-526</v>
      </c>
      <c r="BH655" s="40">
        <f t="shared" si="457"/>
        <v>-346</v>
      </c>
      <c r="BL655" s="26">
        <f t="shared" si="463"/>
        <v>-38.205453749707232</v>
      </c>
      <c r="BM655" s="26">
        <f t="shared" si="464"/>
        <v>-89.295532621338523</v>
      </c>
      <c r="BO655" s="238" t="str">
        <f t="shared" si="471"/>
        <v>323593656.929704i</v>
      </c>
      <c r="BP655" s="238" t="str">
        <f t="shared" si="472"/>
        <v>-0.000356046407496734-0.0000866992627146103i</v>
      </c>
      <c r="BQ655" s="238">
        <f t="shared" si="473"/>
        <v>-68.719698883564575</v>
      </c>
      <c r="BR655" s="238">
        <f t="shared" si="474"/>
        <v>-166.31450626890819</v>
      </c>
    </row>
    <row r="656" spans="22:70" x14ac:dyDescent="0.3">
      <c r="V656" s="24">
        <v>7.5200000000000999</v>
      </c>
      <c r="W656" s="32">
        <f t="shared" si="432"/>
        <v>331131121.48266727</v>
      </c>
      <c r="X656" s="25">
        <f t="shared" si="465"/>
        <v>31.450501351730402</v>
      </c>
      <c r="Y656" s="26">
        <f t="shared" si="433"/>
        <v>-112.09676785950481</v>
      </c>
      <c r="Z656" s="26">
        <f t="shared" si="434"/>
        <v>-89.999857674001461</v>
      </c>
      <c r="AA656" s="26">
        <f t="shared" si="435"/>
        <v>59.47203615167227</v>
      </c>
      <c r="AB656" s="26">
        <f t="shared" si="436"/>
        <v>-89.939113514471117</v>
      </c>
      <c r="AC656" s="26">
        <f t="shared" si="437"/>
        <v>33.214123393174752</v>
      </c>
      <c r="AD656" s="26">
        <f t="shared" si="438"/>
        <v>88.748441942009251</v>
      </c>
      <c r="AE656" s="26">
        <f t="shared" si="439"/>
        <v>12.039893037072609</v>
      </c>
      <c r="AF656" s="26">
        <f t="shared" si="440"/>
        <v>-91.190529246463328</v>
      </c>
      <c r="AG656" s="26">
        <f t="shared" si="458"/>
        <v>64.037843837695164</v>
      </c>
      <c r="AH656" s="26">
        <f t="shared" si="441"/>
        <v>-210.71459219563675</v>
      </c>
      <c r="AI656" s="26">
        <f t="shared" si="442"/>
        <v>-89.999999998331248</v>
      </c>
      <c r="AJ656" s="26">
        <f t="shared" si="443"/>
        <v>118.31750108568095</v>
      </c>
      <c r="AK656" s="26">
        <f t="shared" si="444"/>
        <v>89.999930457935719</v>
      </c>
      <c r="AL656" s="27">
        <f t="shared" si="445"/>
        <v>-41.926901056337307</v>
      </c>
      <c r="AM656" s="26">
        <f t="shared" si="446"/>
        <v>-89.54103219300211</v>
      </c>
      <c r="AN656" s="26">
        <f t="shared" si="459"/>
        <v>-44.552933089175212</v>
      </c>
      <c r="AO656" s="26">
        <f t="shared" si="460"/>
        <v>-89.660782292251966</v>
      </c>
      <c r="AP656" s="26">
        <f t="shared" si="466"/>
        <v>-114.83908141777317</v>
      </c>
      <c r="AQ656" s="26">
        <f t="shared" si="467"/>
        <v>-179.2018840256496</v>
      </c>
      <c r="AR656" s="25">
        <f t="shared" si="461"/>
        <v>18.562359853877492</v>
      </c>
      <c r="AS656" s="25">
        <f t="shared" si="462"/>
        <v>-26.843517049310353</v>
      </c>
      <c r="AT656" s="56">
        <f t="shared" si="468"/>
        <v>-102.79918838070057</v>
      </c>
      <c r="AU656" s="57">
        <f t="shared" si="447"/>
        <v>-270.39241327211295</v>
      </c>
      <c r="AV656" s="26">
        <f t="shared" si="448"/>
        <v>0.45185164131516192</v>
      </c>
      <c r="AW656" s="26">
        <f t="shared" si="449"/>
        <v>18.321314197387824</v>
      </c>
      <c r="AX656" s="27">
        <f t="shared" si="450"/>
        <v>-0.45185164131516209</v>
      </c>
      <c r="AY656" s="26">
        <f t="shared" si="451"/>
        <v>-18.321314197387824</v>
      </c>
      <c r="AZ656" s="28">
        <f t="shared" si="452"/>
        <v>0</v>
      </c>
      <c r="BA656" s="29">
        <f t="shared" si="453"/>
        <v>0</v>
      </c>
      <c r="BB656" s="5">
        <f t="shared" si="469"/>
        <v>-210.3134958965872</v>
      </c>
      <c r="BC656" s="5">
        <f t="shared" si="470"/>
        <v>-526.31889066463623</v>
      </c>
      <c r="BD656" s="5">
        <f t="shared" si="454"/>
        <v>-346.31889066463623</v>
      </c>
      <c r="BE656" s="31"/>
      <c r="BF656" s="40">
        <f t="shared" si="455"/>
        <v>-210</v>
      </c>
      <c r="BG656" s="40">
        <f t="shared" si="456"/>
        <v>-526</v>
      </c>
      <c r="BH656" s="40">
        <f t="shared" si="457"/>
        <v>-346</v>
      </c>
      <c r="BL656" s="26">
        <f t="shared" si="463"/>
        <v>-38.405424201953259</v>
      </c>
      <c r="BM656" s="26">
        <f t="shared" si="464"/>
        <v>-89.3115666953139</v>
      </c>
      <c r="BO656" s="238" t="str">
        <f t="shared" si="471"/>
        <v>331131121.482667i</v>
      </c>
      <c r="BP656" s="238" t="str">
        <f t="shared" si="472"/>
        <v>-0.000340875303098372-0.000081114213445469i</v>
      </c>
      <c r="BQ656" s="238">
        <f t="shared" si="473"/>
        <v>-69.10888331393339</v>
      </c>
      <c r="BR656" s="238">
        <f t="shared" si="474"/>
        <v>-166.61491069720944</v>
      </c>
    </row>
    <row r="657" spans="22:70" x14ac:dyDescent="0.3">
      <c r="V657" s="24">
        <v>7.5300000000000997</v>
      </c>
      <c r="W657" s="30">
        <f t="shared" si="432"/>
        <v>338844156.1392805</v>
      </c>
      <c r="X657" s="25">
        <f t="shared" si="465"/>
        <v>31.450501351730402</v>
      </c>
      <c r="Y657" s="26">
        <f t="shared" si="433"/>
        <v>-112.29676785950362</v>
      </c>
      <c r="Z657" s="26">
        <f t="shared" si="434"/>
        <v>-89.999860913736725</v>
      </c>
      <c r="AA657" s="26">
        <f t="shared" si="435"/>
        <v>59.672035930940545</v>
      </c>
      <c r="AB657" s="26">
        <f t="shared" si="436"/>
        <v>-89.940499459079945</v>
      </c>
      <c r="AC657" s="26">
        <f t="shared" si="437"/>
        <v>33.414030140629421</v>
      </c>
      <c r="AD657" s="26">
        <f t="shared" si="438"/>
        <v>88.776922126976828</v>
      </c>
      <c r="AE657" s="26">
        <f t="shared" si="439"/>
        <v>12.239799563796758</v>
      </c>
      <c r="AF657" s="26">
        <f t="shared" si="440"/>
        <v>-91.163438245839828</v>
      </c>
      <c r="AG657" s="26">
        <f t="shared" si="458"/>
        <v>64.037843837695164</v>
      </c>
      <c r="AH657" s="26">
        <f t="shared" si="441"/>
        <v>-210.91459219563674</v>
      </c>
      <c r="AI657" s="26">
        <f t="shared" si="442"/>
        <v>-89.999999998369233</v>
      </c>
      <c r="AJ657" s="26">
        <f t="shared" si="443"/>
        <v>118.51750108568066</v>
      </c>
      <c r="AK657" s="26">
        <f t="shared" si="444"/>
        <v>89.999932040906359</v>
      </c>
      <c r="AL657" s="27">
        <f t="shared" si="445"/>
        <v>-42.126888513987964</v>
      </c>
      <c r="AM657" s="26">
        <f t="shared" si="446"/>
        <v>-89.551479144004318</v>
      </c>
      <c r="AN657" s="26">
        <f t="shared" si="459"/>
        <v>-44.752926237837023</v>
      </c>
      <c r="AO657" s="26">
        <f t="shared" si="460"/>
        <v>-89.668503655660018</v>
      </c>
      <c r="AP657" s="26">
        <f t="shared" si="466"/>
        <v>-115.23906202408591</v>
      </c>
      <c r="AQ657" s="26">
        <f t="shared" si="467"/>
        <v>-179.22005075712721</v>
      </c>
      <c r="AR657" s="25">
        <f t="shared" si="461"/>
        <v>18.562359853877492</v>
      </c>
      <c r="AS657" s="25">
        <f t="shared" si="462"/>
        <v>-26.843517049310353</v>
      </c>
      <c r="AT657" s="56">
        <f t="shared" si="468"/>
        <v>-102.99926246028915</v>
      </c>
      <c r="AU657" s="57">
        <f t="shared" si="447"/>
        <v>-270.38348900296705</v>
      </c>
      <c r="AV657" s="26">
        <f t="shared" si="448"/>
        <v>0.47202944658143775</v>
      </c>
      <c r="AW657" s="26">
        <f t="shared" si="449"/>
        <v>18.718649672570855</v>
      </c>
      <c r="AX657" s="27">
        <f t="shared" si="450"/>
        <v>-0.47202944658143736</v>
      </c>
      <c r="AY657" s="26">
        <f t="shared" si="451"/>
        <v>-18.718649672570855</v>
      </c>
      <c r="AZ657" s="28">
        <f t="shared" si="452"/>
        <v>0</v>
      </c>
      <c r="BA657" s="29">
        <f t="shared" si="453"/>
        <v>0</v>
      </c>
      <c r="BB657" s="5">
        <f t="shared" si="469"/>
        <v>-211.10318776688564</v>
      </c>
      <c r="BC657" s="5">
        <f t="shared" si="470"/>
        <v>-526.61991341286671</v>
      </c>
      <c r="BD657" s="5">
        <f t="shared" si="454"/>
        <v>-346.61991341286671</v>
      </c>
      <c r="BE657" s="41"/>
      <c r="BF657" s="40">
        <f t="shared" si="455"/>
        <v>-211</v>
      </c>
      <c r="BG657" s="40">
        <f t="shared" si="456"/>
        <v>-527</v>
      </c>
      <c r="BH657" s="40">
        <f t="shared" si="457"/>
        <v>-347</v>
      </c>
      <c r="BL657" s="26">
        <f t="shared" si="463"/>
        <v>-38.605395983879646</v>
      </c>
      <c r="BM657" s="26">
        <f t="shared" si="464"/>
        <v>-89.327235893405231</v>
      </c>
      <c r="BO657" s="238" t="str">
        <f t="shared" si="471"/>
        <v>338844156.13928i</v>
      </c>
      <c r="BP657" s="238" t="str">
        <f t="shared" si="472"/>
        <v>-0.000326315705189191-0.0000758808802706845i</v>
      </c>
      <c r="BQ657" s="238">
        <f t="shared" si="473"/>
        <v>-69.498529322716834</v>
      </c>
      <c r="BR657" s="238">
        <f t="shared" si="474"/>
        <v>-166.90918851649434</v>
      </c>
    </row>
    <row r="658" spans="22:70" x14ac:dyDescent="0.3">
      <c r="V658" s="24">
        <v>7.5400000000001004</v>
      </c>
      <c r="W658" s="32">
        <f t="shared" si="432"/>
        <v>346736850.45261264</v>
      </c>
      <c r="X658" s="25">
        <f t="shared" si="465"/>
        <v>31.450501351730402</v>
      </c>
      <c r="Y658" s="26">
        <f t="shared" si="433"/>
        <v>-112.4967678595025</v>
      </c>
      <c r="Z658" s="26">
        <f t="shared" si="434"/>
        <v>-89.999864079726606</v>
      </c>
      <c r="AA658" s="26">
        <f t="shared" si="435"/>
        <v>59.872035720143401</v>
      </c>
      <c r="AB658" s="26">
        <f t="shared" si="436"/>
        <v>-89.941853855805149</v>
      </c>
      <c r="AC658" s="26">
        <f t="shared" si="437"/>
        <v>33.613941083270817</v>
      </c>
      <c r="AD658" s="26">
        <f t="shared" si="438"/>
        <v>88.80475460791078</v>
      </c>
      <c r="AE658" s="26">
        <f t="shared" si="439"/>
        <v>12.439710295642129</v>
      </c>
      <c r="AF658" s="26">
        <f t="shared" si="440"/>
        <v>-91.136963327620975</v>
      </c>
      <c r="AG658" s="26">
        <f t="shared" si="458"/>
        <v>64.037843837695164</v>
      </c>
      <c r="AH658" s="26">
        <f t="shared" si="441"/>
        <v>-211.11459219563676</v>
      </c>
      <c r="AI658" s="26">
        <f t="shared" si="442"/>
        <v>-89.999999998406352</v>
      </c>
      <c r="AJ658" s="26">
        <f t="shared" si="443"/>
        <v>118.7175010856804</v>
      </c>
      <c r="AK658" s="26">
        <f t="shared" si="444"/>
        <v>89.999933587844183</v>
      </c>
      <c r="AL658" s="27">
        <f t="shared" si="445"/>
        <v>-42.326876536103555</v>
      </c>
      <c r="AM658" s="26">
        <f t="shared" si="446"/>
        <v>-89.561688322187052</v>
      </c>
      <c r="AN658" s="26">
        <f t="shared" si="459"/>
        <v>-44.952919694849797</v>
      </c>
      <c r="AO658" s="26">
        <f t="shared" si="460"/>
        <v>-89.676049271013781</v>
      </c>
      <c r="AP658" s="26">
        <f t="shared" si="466"/>
        <v>-115.63904350321455</v>
      </c>
      <c r="AQ658" s="26">
        <f t="shared" si="467"/>
        <v>-179.23780400376302</v>
      </c>
      <c r="AR658" s="25">
        <f t="shared" si="461"/>
        <v>18.562359853877492</v>
      </c>
      <c r="AS658" s="25">
        <f t="shared" si="462"/>
        <v>-26.843517049310353</v>
      </c>
      <c r="AT658" s="56">
        <f t="shared" si="468"/>
        <v>-103.19933320757242</v>
      </c>
      <c r="AU658" s="57">
        <f t="shared" si="447"/>
        <v>-270.37476733138396</v>
      </c>
      <c r="AV658" s="26">
        <f t="shared" si="448"/>
        <v>0.49305820175245074</v>
      </c>
      <c r="AW658" s="26">
        <f t="shared" si="449"/>
        <v>19.123316070291768</v>
      </c>
      <c r="AX658" s="27">
        <f t="shared" si="450"/>
        <v>-0.49305820175245108</v>
      </c>
      <c r="AY658" s="26">
        <f t="shared" si="451"/>
        <v>-19.123316070291768</v>
      </c>
      <c r="AZ658" s="28">
        <f t="shared" si="452"/>
        <v>0</v>
      </c>
      <c r="BA658" s="29">
        <f t="shared" si="453"/>
        <v>0</v>
      </c>
      <c r="BB658" s="5">
        <f t="shared" si="469"/>
        <v>-211.89332048631127</v>
      </c>
      <c r="BC658" s="5">
        <f t="shared" si="470"/>
        <v>-526.91475072104686</v>
      </c>
      <c r="BD658" s="5">
        <f t="shared" si="454"/>
        <v>-346.91475072104686</v>
      </c>
      <c r="BE658" s="31"/>
      <c r="BF658" s="40">
        <f t="shared" si="455"/>
        <v>-212</v>
      </c>
      <c r="BG658" s="40">
        <f t="shared" si="456"/>
        <v>-527</v>
      </c>
      <c r="BH658" s="40">
        <f t="shared" si="457"/>
        <v>-347</v>
      </c>
      <c r="BL658" s="26">
        <f t="shared" si="463"/>
        <v>-38.805369035657421</v>
      </c>
      <c r="BM658" s="26">
        <f t="shared" si="464"/>
        <v>-89.342548514248065</v>
      </c>
      <c r="BO658" s="238" t="str">
        <f t="shared" si="471"/>
        <v>346736850.452613i</v>
      </c>
      <c r="BP658" s="238" t="str">
        <f t="shared" si="472"/>
        <v>-0.000312345898518407-0.0000709779526994314i</v>
      </c>
      <c r="BQ658" s="238">
        <f t="shared" si="473"/>
        <v>-69.88861824308141</v>
      </c>
      <c r="BR658" s="238">
        <f t="shared" si="474"/>
        <v>-167.19743487541481</v>
      </c>
    </row>
    <row r="659" spans="22:70" x14ac:dyDescent="0.3">
      <c r="V659" s="24">
        <v>7.5500000000001002</v>
      </c>
      <c r="W659" s="32">
        <f t="shared" si="432"/>
        <v>354813389.23365825</v>
      </c>
      <c r="X659" s="25">
        <f t="shared" si="465"/>
        <v>31.450501351730402</v>
      </c>
      <c r="Y659" s="26">
        <f t="shared" si="433"/>
        <v>-112.69676785950139</v>
      </c>
      <c r="Z659" s="26">
        <f t="shared" si="434"/>
        <v>-89.999867173649761</v>
      </c>
      <c r="AA659" s="26">
        <f t="shared" si="435"/>
        <v>60.072035518833644</v>
      </c>
      <c r="AB659" s="26">
        <f t="shared" si="436"/>
        <v>-89.94317742275976</v>
      </c>
      <c r="AC659" s="26">
        <f t="shared" si="437"/>
        <v>33.813856032448761</v>
      </c>
      <c r="AD659" s="26">
        <f t="shared" si="438"/>
        <v>88.831954089389527</v>
      </c>
      <c r="AE659" s="26">
        <f t="shared" si="439"/>
        <v>12.639625043511408</v>
      </c>
      <c r="AF659" s="26">
        <f t="shared" si="440"/>
        <v>-91.111090507019995</v>
      </c>
      <c r="AG659" s="26">
        <f t="shared" si="458"/>
        <v>64.037843837695164</v>
      </c>
      <c r="AH659" s="26">
        <f t="shared" si="441"/>
        <v>-211.31459219563678</v>
      </c>
      <c r="AI659" s="26">
        <f t="shared" si="442"/>
        <v>-89.999999998442632</v>
      </c>
      <c r="AJ659" s="26">
        <f t="shared" si="443"/>
        <v>118.91750108568016</v>
      </c>
      <c r="AK659" s="26">
        <f t="shared" si="444"/>
        <v>89.999935099569427</v>
      </c>
      <c r="AL659" s="27">
        <f t="shared" si="445"/>
        <v>-42.52686509728187</v>
      </c>
      <c r="AM659" s="26">
        <f t="shared" si="446"/>
        <v>-89.571665137997158</v>
      </c>
      <c r="AN659" s="26">
        <f t="shared" si="459"/>
        <v>-45.152913446336271</v>
      </c>
      <c r="AO659" s="26">
        <f t="shared" si="460"/>
        <v>-89.683423138050841</v>
      </c>
      <c r="AP659" s="26">
        <f t="shared" si="466"/>
        <v>-116.0390258158796</v>
      </c>
      <c r="AQ659" s="26">
        <f t="shared" si="467"/>
        <v>-179.25515317492119</v>
      </c>
      <c r="AR659" s="25">
        <f t="shared" si="461"/>
        <v>18.562359853877492</v>
      </c>
      <c r="AS659" s="25">
        <f t="shared" si="462"/>
        <v>-26.843517049310353</v>
      </c>
      <c r="AT659" s="56">
        <f t="shared" si="468"/>
        <v>-103.39940077236818</v>
      </c>
      <c r="AU659" s="57">
        <f t="shared" si="447"/>
        <v>-270.36624368194117</v>
      </c>
      <c r="AV659" s="26">
        <f t="shared" si="448"/>
        <v>0.51496942025252801</v>
      </c>
      <c r="AW659" s="26">
        <f t="shared" si="449"/>
        <v>19.535366411085676</v>
      </c>
      <c r="AX659" s="27">
        <f t="shared" si="450"/>
        <v>-0.51496942025252812</v>
      </c>
      <c r="AY659" s="26">
        <f t="shared" si="451"/>
        <v>-19.535366411085676</v>
      </c>
      <c r="AZ659" s="28">
        <f t="shared" si="452"/>
        <v>0</v>
      </c>
      <c r="BA659" s="29">
        <f t="shared" si="453"/>
        <v>0</v>
      </c>
      <c r="BB659" s="5">
        <f t="shared" si="469"/>
        <v>-212.68387614891969</v>
      </c>
      <c r="BC659" s="5">
        <f t="shared" si="470"/>
        <v>-527.20350173887948</v>
      </c>
      <c r="BD659" s="5">
        <f t="shared" si="454"/>
        <v>-347.20350173887948</v>
      </c>
      <c r="BE659" s="31"/>
      <c r="BF659" s="40">
        <f t="shared" si="455"/>
        <v>-213</v>
      </c>
      <c r="BG659" s="40">
        <f t="shared" si="456"/>
        <v>-527</v>
      </c>
      <c r="BH659" s="40">
        <f t="shared" si="457"/>
        <v>-347</v>
      </c>
      <c r="BL659" s="26">
        <f t="shared" si="463"/>
        <v>-39.005343300148866</v>
      </c>
      <c r="BM659" s="26">
        <f t="shared" si="464"/>
        <v>-89.35751266804192</v>
      </c>
      <c r="BO659" s="238" t="str">
        <f t="shared" si="471"/>
        <v>354813389.233658i</v>
      </c>
      <c r="BP659" s="238" t="str">
        <f t="shared" si="472"/>
        <v>-0.000298944690672309-0.0000663853248836037i</v>
      </c>
      <c r="BQ659" s="238">
        <f t="shared" si="473"/>
        <v>-70.279132076402647</v>
      </c>
      <c r="BR659" s="238">
        <f t="shared" si="474"/>
        <v>-167.47974538889642</v>
      </c>
    </row>
    <row r="660" spans="22:70" x14ac:dyDescent="0.3">
      <c r="V660" s="24">
        <v>7.5600000000001</v>
      </c>
      <c r="W660" s="30">
        <f t="shared" si="432"/>
        <v>363078054.77018601</v>
      </c>
      <c r="X660" s="25">
        <f t="shared" si="465"/>
        <v>31.450501351730402</v>
      </c>
      <c r="Y660" s="26">
        <f t="shared" si="433"/>
        <v>-112.89676785950034</v>
      </c>
      <c r="Z660" s="26">
        <f t="shared" si="434"/>
        <v>-89.999870197146606</v>
      </c>
      <c r="AA660" s="26">
        <f t="shared" si="435"/>
        <v>60.272035326584316</v>
      </c>
      <c r="AB660" s="26">
        <f t="shared" si="436"/>
        <v>-89.944470861710826</v>
      </c>
      <c r="AC660" s="26">
        <f t="shared" si="437"/>
        <v>34.013774807989392</v>
      </c>
      <c r="AD660" s="26">
        <f t="shared" si="438"/>
        <v>88.858534943872741</v>
      </c>
      <c r="AE660" s="26">
        <f t="shared" si="439"/>
        <v>12.839543626803774</v>
      </c>
      <c r="AF660" s="26">
        <f t="shared" si="440"/>
        <v>-91.085806114984706</v>
      </c>
      <c r="AG660" s="26">
        <f t="shared" si="458"/>
        <v>64.037843837695164</v>
      </c>
      <c r="AH660" s="26">
        <f t="shared" si="441"/>
        <v>-211.51459219563677</v>
      </c>
      <c r="AI660" s="26">
        <f t="shared" si="442"/>
        <v>-89.999999998478074</v>
      </c>
      <c r="AJ660" s="26">
        <f t="shared" si="443"/>
        <v>119.11750108567989</v>
      </c>
      <c r="AK660" s="26">
        <f t="shared" si="444"/>
        <v>89.999936576883584</v>
      </c>
      <c r="AL660" s="27">
        <f t="shared" si="445"/>
        <v>-42.726854173263852</v>
      </c>
      <c r="AM660" s="26">
        <f t="shared" si="446"/>
        <v>-89.58141487885301</v>
      </c>
      <c r="AN660" s="26">
        <f t="shared" si="459"/>
        <v>-45.352907479043779</v>
      </c>
      <c r="AO660" s="26">
        <f t="shared" si="460"/>
        <v>-89.69062916551546</v>
      </c>
      <c r="AP660" s="26">
        <f t="shared" si="466"/>
        <v>-116.43900892456935</v>
      </c>
      <c r="AQ660" s="26">
        <f t="shared" si="467"/>
        <v>-179.27210746596296</v>
      </c>
      <c r="AR660" s="25">
        <f t="shared" si="461"/>
        <v>18.562359853877492</v>
      </c>
      <c r="AS660" s="25">
        <f t="shared" si="462"/>
        <v>-26.843517049310353</v>
      </c>
      <c r="AT660" s="56">
        <f t="shared" si="468"/>
        <v>-103.59946529776558</v>
      </c>
      <c r="AU660" s="57">
        <f t="shared" si="447"/>
        <v>-270.35791358094764</v>
      </c>
      <c r="AV660" s="26">
        <f t="shared" si="448"/>
        <v>0.53779541063701064</v>
      </c>
      <c r="AW660" s="26">
        <f t="shared" si="449"/>
        <v>19.954848626985122</v>
      </c>
      <c r="AX660" s="27">
        <f t="shared" si="450"/>
        <v>-0.5377954106370102</v>
      </c>
      <c r="AY660" s="26">
        <f t="shared" si="451"/>
        <v>-19.954848626985122</v>
      </c>
      <c r="AZ660" s="28">
        <f t="shared" si="452"/>
        <v>0</v>
      </c>
      <c r="BA660" s="29">
        <f t="shared" si="453"/>
        <v>0</v>
      </c>
      <c r="BB660" s="5">
        <f t="shared" si="469"/>
        <v>-213.47483749623689</v>
      </c>
      <c r="BC660" s="5">
        <f t="shared" si="470"/>
        <v>-527.4862658461775</v>
      </c>
      <c r="BD660" s="5">
        <f t="shared" si="454"/>
        <v>-347.4862658461775</v>
      </c>
      <c r="BE660" s="41"/>
      <c r="BF660" s="40">
        <f t="shared" si="455"/>
        <v>-213</v>
      </c>
      <c r="BG660" s="40">
        <f t="shared" si="456"/>
        <v>-527</v>
      </c>
      <c r="BH660" s="40">
        <f t="shared" si="457"/>
        <v>-347</v>
      </c>
      <c r="BL660" s="26">
        <f t="shared" si="463"/>
        <v>-39.205318722786643</v>
      </c>
      <c r="BM660" s="26">
        <f t="shared" si="464"/>
        <v>-89.372136280808689</v>
      </c>
      <c r="BO660" s="238" t="str">
        <f t="shared" si="471"/>
        <v>363078054.770186i</v>
      </c>
      <c r="BP660" s="238" t="str">
        <f t="shared" si="472"/>
        <v>-0.000286091421856348-0.0000620840364281637i</v>
      </c>
      <c r="BQ660" s="238">
        <f t="shared" si="473"/>
        <v>-70.670053475684654</v>
      </c>
      <c r="BR660" s="238">
        <f t="shared" si="474"/>
        <v>-167.75621598442109</v>
      </c>
    </row>
    <row r="661" spans="22:70" x14ac:dyDescent="0.3">
      <c r="V661" s="24">
        <v>7.5700000000000998</v>
      </c>
      <c r="W661" s="32">
        <f t="shared" si="432"/>
        <v>371535229.09725785</v>
      </c>
      <c r="X661" s="25">
        <f t="shared" si="465"/>
        <v>31.450501351730402</v>
      </c>
      <c r="Y661" s="26">
        <f t="shared" si="433"/>
        <v>-113.09676785949931</v>
      </c>
      <c r="Z661" s="26">
        <f t="shared" si="434"/>
        <v>-89.999873151820282</v>
      </c>
      <c r="AA661" s="26">
        <f t="shared" si="435"/>
        <v>60.472035142987593</v>
      </c>
      <c r="AB661" s="26">
        <f t="shared" si="436"/>
        <v>-89.94573485845153</v>
      </c>
      <c r="AC661" s="26">
        <f t="shared" si="437"/>
        <v>34.213697237814735</v>
      </c>
      <c r="AD661" s="26">
        <f t="shared" si="438"/>
        <v>88.884511219088182</v>
      </c>
      <c r="AE661" s="26">
        <f t="shared" si="439"/>
        <v>13.039465873033429</v>
      </c>
      <c r="AF661" s="26">
        <f t="shared" si="440"/>
        <v>-91.061096791183644</v>
      </c>
      <c r="AG661" s="26">
        <f t="shared" si="458"/>
        <v>64.037843837695164</v>
      </c>
      <c r="AH661" s="26">
        <f t="shared" si="441"/>
        <v>-211.71459219563675</v>
      </c>
      <c r="AI661" s="26">
        <f t="shared" si="442"/>
        <v>-89.99999999851272</v>
      </c>
      <c r="AJ661" s="26">
        <f t="shared" si="443"/>
        <v>119.31750108567962</v>
      </c>
      <c r="AK661" s="26">
        <f t="shared" si="444"/>
        <v>89.999938020569971</v>
      </c>
      <c r="AL661" s="27">
        <f t="shared" si="445"/>
        <v>-42.926843740881957</v>
      </c>
      <c r="AM661" s="26">
        <f t="shared" si="446"/>
        <v>-89.590942711936449</v>
      </c>
      <c r="AN661" s="26">
        <f t="shared" si="459"/>
        <v>-45.552901780316013</v>
      </c>
      <c r="AO661" s="26">
        <f t="shared" si="460"/>
        <v>-89.697671173226411</v>
      </c>
      <c r="AP661" s="26">
        <f t="shared" si="466"/>
        <v>-116.83899279345994</v>
      </c>
      <c r="AQ661" s="26">
        <f t="shared" si="467"/>
        <v>-179.2886758631056</v>
      </c>
      <c r="AR661" s="25">
        <f t="shared" si="461"/>
        <v>18.562359853877492</v>
      </c>
      <c r="AS661" s="25">
        <f t="shared" si="462"/>
        <v>-26.843517049310353</v>
      </c>
      <c r="AT661" s="56">
        <f t="shared" si="468"/>
        <v>-103.7995269204265</v>
      </c>
      <c r="AU661" s="57">
        <f t="shared" si="447"/>
        <v>-270.34977265428927</v>
      </c>
      <c r="AV661" s="26">
        <f t="shared" si="448"/>
        <v>0.56156926486065062</v>
      </c>
      <c r="AW661" s="26">
        <f t="shared" si="449"/>
        <v>20.381805196874929</v>
      </c>
      <c r="AX661" s="27">
        <f t="shared" si="450"/>
        <v>-0.56156926486065084</v>
      </c>
      <c r="AY661" s="26">
        <f t="shared" si="451"/>
        <v>-20.381805196874929</v>
      </c>
      <c r="AZ661" s="28">
        <f t="shared" si="452"/>
        <v>0</v>
      </c>
      <c r="BA661" s="29">
        <f t="shared" si="453"/>
        <v>0</v>
      </c>
      <c r="BB661" s="5">
        <f t="shared" si="469"/>
        <v>-214.26618790061556</v>
      </c>
      <c r="BC661" s="5">
        <f t="shared" si="470"/>
        <v>-527.76314251105282</v>
      </c>
      <c r="BD661" s="5">
        <f t="shared" si="454"/>
        <v>-347.76314251105282</v>
      </c>
      <c r="BE661" s="31"/>
      <c r="BF661" s="40">
        <f t="shared" si="455"/>
        <v>-214</v>
      </c>
      <c r="BG661" s="40">
        <f t="shared" si="456"/>
        <v>-528</v>
      </c>
      <c r="BH661" s="40">
        <f t="shared" si="457"/>
        <v>-348</v>
      </c>
      <c r="BL661" s="26">
        <f t="shared" si="463"/>
        <v>-39.405295251458064</v>
      </c>
      <c r="BM661" s="26">
        <f t="shared" si="464"/>
        <v>-89.386427098556126</v>
      </c>
      <c r="BO661" s="238" t="str">
        <f t="shared" si="471"/>
        <v>371535229.097258i</v>
      </c>
      <c r="BP661" s="238" t="str">
        <f t="shared" si="472"/>
        <v>-0.000273765972072729-0.0000580562151815892i</v>
      </c>
      <c r="BQ661" s="238">
        <f t="shared" si="473"/>
        <v>-71.061365728731005</v>
      </c>
      <c r="BR661" s="238">
        <f t="shared" si="474"/>
        <v>-168.02694275820738</v>
      </c>
    </row>
    <row r="662" spans="22:70" x14ac:dyDescent="0.3">
      <c r="V662" s="24">
        <v>7.5800000000001004</v>
      </c>
      <c r="W662" s="32">
        <f t="shared" si="432"/>
        <v>380189396.32064986</v>
      </c>
      <c r="X662" s="25">
        <f t="shared" si="465"/>
        <v>31.450501351730402</v>
      </c>
      <c r="Y662" s="26">
        <f t="shared" si="433"/>
        <v>-113.29676785949837</v>
      </c>
      <c r="Z662" s="26">
        <f t="shared" si="434"/>
        <v>-89.999876039237378</v>
      </c>
      <c r="AA662" s="26">
        <f t="shared" si="435"/>
        <v>60.672034967654142</v>
      </c>
      <c r="AB662" s="26">
        <f t="shared" si="436"/>
        <v>-89.946970083164771</v>
      </c>
      <c r="AC662" s="26">
        <f t="shared" si="437"/>
        <v>34.413623157579721</v>
      </c>
      <c r="AD662" s="26">
        <f t="shared" si="438"/>
        <v>88.909896645261796</v>
      </c>
      <c r="AE662" s="26">
        <f t="shared" si="439"/>
        <v>13.239391617465884</v>
      </c>
      <c r="AF662" s="26">
        <f t="shared" si="440"/>
        <v>-91.036949477140354</v>
      </c>
      <c r="AG662" s="26">
        <f t="shared" si="458"/>
        <v>64.037843837695164</v>
      </c>
      <c r="AH662" s="26">
        <f t="shared" si="441"/>
        <v>-211.9145921956368</v>
      </c>
      <c r="AI662" s="26">
        <f t="shared" si="442"/>
        <v>-89.999999998546571</v>
      </c>
      <c r="AJ662" s="26">
        <f t="shared" si="443"/>
        <v>119.51750108567943</v>
      </c>
      <c r="AK662" s="26">
        <f t="shared" si="444"/>
        <v>89.99993943139404</v>
      </c>
      <c r="AL662" s="27">
        <f t="shared" si="445"/>
        <v>-43.126833778011253</v>
      </c>
      <c r="AM662" s="26">
        <f t="shared" si="446"/>
        <v>-89.600253686921704</v>
      </c>
      <c r="AN662" s="26">
        <f t="shared" si="459"/>
        <v>-45.752896338066328</v>
      </c>
      <c r="AO662" s="26">
        <f t="shared" si="460"/>
        <v>-89.704552894097873</v>
      </c>
      <c r="AP662" s="26">
        <f t="shared" si="466"/>
        <v>-117.2389773883398</v>
      </c>
      <c r="AQ662" s="26">
        <f t="shared" si="467"/>
        <v>-179.30486714817209</v>
      </c>
      <c r="AR662" s="25">
        <f t="shared" si="461"/>
        <v>18.562359853877492</v>
      </c>
      <c r="AS662" s="25">
        <f t="shared" si="462"/>
        <v>-26.843517049310353</v>
      </c>
      <c r="AT662" s="56">
        <f t="shared" si="468"/>
        <v>-103.99958577087392</v>
      </c>
      <c r="AU662" s="57">
        <f t="shared" si="447"/>
        <v>-270.34181662531245</v>
      </c>
      <c r="AV662" s="26">
        <f t="shared" si="448"/>
        <v>0.58632484327230805</v>
      </c>
      <c r="AW662" s="26">
        <f t="shared" si="449"/>
        <v>20.816272773740096</v>
      </c>
      <c r="AX662" s="27">
        <f t="shared" si="450"/>
        <v>-0.58632484327230816</v>
      </c>
      <c r="AY662" s="26">
        <f t="shared" si="451"/>
        <v>-20.816272773740096</v>
      </c>
      <c r="AZ662" s="28">
        <f t="shared" si="452"/>
        <v>0</v>
      </c>
      <c r="BA662" s="29">
        <f t="shared" si="453"/>
        <v>0</v>
      </c>
      <c r="BB662" s="5">
        <f t="shared" si="469"/>
        <v>-215.05791134841508</v>
      </c>
      <c r="BC662" s="5">
        <f t="shared" si="470"/>
        <v>-528.03423115758687</v>
      </c>
      <c r="BD662" s="5">
        <f t="shared" si="454"/>
        <v>-348.03423115758687</v>
      </c>
      <c r="BE662" s="31"/>
      <c r="BF662" s="40">
        <f t="shared" si="455"/>
        <v>-215</v>
      </c>
      <c r="BG662" s="40">
        <f t="shared" si="456"/>
        <v>-528</v>
      </c>
      <c r="BH662" s="40">
        <f t="shared" si="457"/>
        <v>-348</v>
      </c>
      <c r="BL662" s="26">
        <f t="shared" si="463"/>
        <v>-39.605272836394931</v>
      </c>
      <c r="BM662" s="26">
        <f t="shared" si="464"/>
        <v>-89.400392691348443</v>
      </c>
      <c r="BO662" s="238" t="str">
        <f t="shared" si="471"/>
        <v>380189396.32065i</v>
      </c>
      <c r="BP662" s="238" t="str">
        <f t="shared" si="472"/>
        <v>-0.000261948765916664-0.0000542850220436876i</v>
      </c>
      <c r="BQ662" s="238">
        <f t="shared" si="473"/>
        <v>-71.453052741146209</v>
      </c>
      <c r="BR662" s="238">
        <f t="shared" si="474"/>
        <v>-168.29202184092605</v>
      </c>
    </row>
    <row r="663" spans="22:70" x14ac:dyDescent="0.3">
      <c r="V663" s="24">
        <v>7.5900000000001002</v>
      </c>
      <c r="W663" s="30">
        <f t="shared" si="432"/>
        <v>389045144.99437124</v>
      </c>
      <c r="X663" s="25">
        <f t="shared" si="465"/>
        <v>31.450501351730402</v>
      </c>
      <c r="Y663" s="26">
        <f t="shared" si="433"/>
        <v>-113.49676785949747</v>
      </c>
      <c r="Z663" s="26">
        <f t="shared" si="434"/>
        <v>-89.999878860928831</v>
      </c>
      <c r="AA663" s="26">
        <f t="shared" si="435"/>
        <v>60.872034800211949</v>
      </c>
      <c r="AB663" s="26">
        <f t="shared" si="436"/>
        <v>-89.948177190778409</v>
      </c>
      <c r="AC663" s="26">
        <f t="shared" si="437"/>
        <v>34.613552410324857</v>
      </c>
      <c r="AD663" s="26">
        <f t="shared" si="438"/>
        <v>88.93470464219412</v>
      </c>
      <c r="AE663" s="26">
        <f t="shared" si="439"/>
        <v>13.439320702769749</v>
      </c>
      <c r="AF663" s="26">
        <f t="shared" si="440"/>
        <v>-91.013351409513106</v>
      </c>
      <c r="AG663" s="26">
        <f t="shared" si="458"/>
        <v>64.037843837695164</v>
      </c>
      <c r="AH663" s="26">
        <f t="shared" si="441"/>
        <v>-212.11459219563679</v>
      </c>
      <c r="AI663" s="26">
        <f t="shared" si="442"/>
        <v>-89.999999998579668</v>
      </c>
      <c r="AJ663" s="26">
        <f t="shared" si="443"/>
        <v>119.7175010856792</v>
      </c>
      <c r="AK663" s="26">
        <f t="shared" si="444"/>
        <v>89.999940810103837</v>
      </c>
      <c r="AL663" s="27">
        <f t="shared" si="445"/>
        <v>-43.326824263522226</v>
      </c>
      <c r="AM663" s="26">
        <f t="shared" si="446"/>
        <v>-89.609352738642684</v>
      </c>
      <c r="AN663" s="26">
        <f t="shared" si="459"/>
        <v>-45.952891140751831</v>
      </c>
      <c r="AO663" s="26">
        <f t="shared" si="460"/>
        <v>-89.711277976114687</v>
      </c>
      <c r="AP663" s="26">
        <f t="shared" si="466"/>
        <v>-117.63896267653648</v>
      </c>
      <c r="AQ663" s="26">
        <f t="shared" si="467"/>
        <v>-179.32068990323319</v>
      </c>
      <c r="AR663" s="25">
        <f t="shared" si="461"/>
        <v>18.562359853877492</v>
      </c>
      <c r="AS663" s="25">
        <f t="shared" si="462"/>
        <v>-26.843517049310353</v>
      </c>
      <c r="AT663" s="56">
        <f t="shared" si="468"/>
        <v>-104.19964197376673</v>
      </c>
      <c r="AU663" s="57">
        <f t="shared" si="447"/>
        <v>-270.33404131274631</v>
      </c>
      <c r="AV663" s="26">
        <f t="shared" si="448"/>
        <v>0.61209675613004522</v>
      </c>
      <c r="AW663" s="26">
        <f t="shared" si="449"/>
        <v>21.258281804879481</v>
      </c>
      <c r="AX663" s="27">
        <f t="shared" si="450"/>
        <v>-0.61209675613004522</v>
      </c>
      <c r="AY663" s="26">
        <f t="shared" si="451"/>
        <v>-21.258281804879481</v>
      </c>
      <c r="AZ663" s="28">
        <f t="shared" si="452"/>
        <v>0</v>
      </c>
      <c r="BA663" s="29">
        <f t="shared" si="453"/>
        <v>0</v>
      </c>
      <c r="BB663" s="5">
        <f t="shared" si="469"/>
        <v>-215.84999242306924</v>
      </c>
      <c r="BC663" s="5">
        <f t="shared" si="470"/>
        <v>-528.29963104261287</v>
      </c>
      <c r="BD663" s="5">
        <f t="shared" si="454"/>
        <v>-348.29963104261287</v>
      </c>
      <c r="BE663" s="41"/>
      <c r="BF663" s="40">
        <f t="shared" si="455"/>
        <v>-216</v>
      </c>
      <c r="BG663" s="40">
        <f t="shared" si="456"/>
        <v>-528</v>
      </c>
      <c r="BH663" s="40">
        <f t="shared" si="457"/>
        <v>-348</v>
      </c>
      <c r="BL663" s="26">
        <f t="shared" si="463"/>
        <v>-39.805251430067791</v>
      </c>
      <c r="BM663" s="26">
        <f t="shared" si="464"/>
        <v>-89.414040457286234</v>
      </c>
      <c r="BO663" s="238" t="str">
        <f t="shared" si="471"/>
        <v>389045144.994371i</v>
      </c>
      <c r="BP663" s="238" t="str">
        <f t="shared" si="472"/>
        <v>-0.000250620775203965-0.0000507545978129599i</v>
      </c>
      <c r="BQ663" s="238">
        <f t="shared" si="473"/>
        <v>-71.845099019234709</v>
      </c>
      <c r="BR663" s="238">
        <f t="shared" si="474"/>
        <v>-168.5515492725803</v>
      </c>
    </row>
    <row r="664" spans="22:70" x14ac:dyDescent="0.3">
      <c r="V664" s="24">
        <v>7.6000000000001</v>
      </c>
      <c r="W664" s="32">
        <f t="shared" si="432"/>
        <v>398107170.55359</v>
      </c>
      <c r="X664" s="25">
        <f t="shared" si="465"/>
        <v>31.450501351730402</v>
      </c>
      <c r="Y664" s="26">
        <f t="shared" si="433"/>
        <v>-113.69676785949659</v>
      </c>
      <c r="Z664" s="26">
        <f t="shared" si="434"/>
        <v>-89.999881618390731</v>
      </c>
      <c r="AA664" s="26">
        <f t="shared" si="435"/>
        <v>61.072034640305901</v>
      </c>
      <c r="AB664" s="26">
        <f t="shared" si="436"/>
        <v>-89.94935682131262</v>
      </c>
      <c r="AC664" s="26">
        <f t="shared" si="437"/>
        <v>34.813484846145123</v>
      </c>
      <c r="AD664" s="26">
        <f t="shared" si="438"/>
        <v>88.958948326185549</v>
      </c>
      <c r="AE664" s="26">
        <f t="shared" si="439"/>
        <v>13.63925297868483</v>
      </c>
      <c r="AF664" s="26">
        <f t="shared" si="440"/>
        <v>-90.990290113517801</v>
      </c>
      <c r="AG664" s="26">
        <f t="shared" si="458"/>
        <v>64.037843837695164</v>
      </c>
      <c r="AH664" s="26">
        <f t="shared" si="441"/>
        <v>-212.31459219563678</v>
      </c>
      <c r="AI664" s="26">
        <f t="shared" si="442"/>
        <v>-89.999999998611997</v>
      </c>
      <c r="AJ664" s="26">
        <f t="shared" si="443"/>
        <v>119.91750108567899</v>
      </c>
      <c r="AK664" s="26">
        <f t="shared" si="444"/>
        <v>89.999942157430354</v>
      </c>
      <c r="AL664" s="27">
        <f t="shared" si="445"/>
        <v>-43.526815177236301</v>
      </c>
      <c r="AM664" s="26">
        <f t="shared" si="446"/>
        <v>-89.618244689700191</v>
      </c>
      <c r="AN664" s="26">
        <f t="shared" si="459"/>
        <v>-46.152886177349203</v>
      </c>
      <c r="AO664" s="26">
        <f t="shared" si="460"/>
        <v>-89.717849984262713</v>
      </c>
      <c r="AP664" s="26">
        <f t="shared" si="466"/>
        <v>-118.03894862684812</v>
      </c>
      <c r="AQ664" s="26">
        <f t="shared" si="467"/>
        <v>-179.33615251514453</v>
      </c>
      <c r="AR664" s="25">
        <f t="shared" si="461"/>
        <v>18.562359853877492</v>
      </c>
      <c r="AS664" s="25">
        <f t="shared" si="462"/>
        <v>-26.843517049310353</v>
      </c>
      <c r="AT664" s="56">
        <f t="shared" si="468"/>
        <v>-104.39969564816329</v>
      </c>
      <c r="AU664" s="57">
        <f t="shared" si="447"/>
        <v>-270.32644262866233</v>
      </c>
      <c r="AV664" s="26">
        <f t="shared" si="448"/>
        <v>0.63892034143407228</v>
      </c>
      <c r="AW664" s="26">
        <f t="shared" si="449"/>
        <v>21.707856146313659</v>
      </c>
      <c r="AX664" s="27">
        <f t="shared" si="450"/>
        <v>-0.63892034143407261</v>
      </c>
      <c r="AY664" s="26">
        <f t="shared" si="451"/>
        <v>-21.707856146313659</v>
      </c>
      <c r="AZ664" s="28">
        <f t="shared" si="452"/>
        <v>0</v>
      </c>
      <c r="BA664" s="29">
        <f t="shared" si="453"/>
        <v>0</v>
      </c>
      <c r="BB664" s="5">
        <f t="shared" si="469"/>
        <v>-216.64241628811101</v>
      </c>
      <c r="BC664" s="5">
        <f t="shared" si="470"/>
        <v>-528.55944114123747</v>
      </c>
      <c r="BD664" s="5">
        <f t="shared" si="454"/>
        <v>-348.55944114123747</v>
      </c>
      <c r="BE664" s="31"/>
      <c r="BF664" s="40">
        <f t="shared" si="455"/>
        <v>-217</v>
      </c>
      <c r="BG664" s="40">
        <f t="shared" si="456"/>
        <v>-529</v>
      </c>
      <c r="BH664" s="40">
        <f t="shared" si="457"/>
        <v>-349</v>
      </c>
      <c r="BL664" s="26">
        <f t="shared" si="463"/>
        <v>-40.005230987085589</v>
      </c>
      <c r="BM664" s="26">
        <f t="shared" si="464"/>
        <v>-89.427377626397245</v>
      </c>
      <c r="BO664" s="238" t="str">
        <f t="shared" si="471"/>
        <v>398107170.55359i</v>
      </c>
      <c r="BP664" s="238" t="str">
        <f t="shared" si="472"/>
        <v>-0.000239763519631559-0.0000474500120821859i</v>
      </c>
      <c r="BQ664" s="238">
        <f t="shared" si="473"/>
        <v>-72.237489652862138</v>
      </c>
      <c r="BR664" s="238">
        <f t="shared" si="474"/>
        <v>-168.80562088617793</v>
      </c>
    </row>
    <row r="665" spans="22:70" x14ac:dyDescent="0.3">
      <c r="V665" s="24">
        <v>7.6100000000000998</v>
      </c>
      <c r="W665" s="32">
        <f t="shared" si="432"/>
        <v>407380277.80420756</v>
      </c>
      <c r="X665" s="25">
        <f t="shared" si="465"/>
        <v>31.450501351730402</v>
      </c>
      <c r="Y665" s="26">
        <f t="shared" si="433"/>
        <v>-113.89676785949575</v>
      </c>
      <c r="Z665" s="26">
        <f t="shared" si="434"/>
        <v>-89.999884313085147</v>
      </c>
      <c r="AA665" s="26">
        <f t="shared" si="435"/>
        <v>61.272034487596798</v>
      </c>
      <c r="AB665" s="26">
        <f t="shared" si="436"/>
        <v>-89.950509600219092</v>
      </c>
      <c r="AC665" s="26">
        <f t="shared" si="437"/>
        <v>35.013420321873163</v>
      </c>
      <c r="AD665" s="26">
        <f t="shared" si="438"/>
        <v>88.98264051681349</v>
      </c>
      <c r="AE665" s="26">
        <f t="shared" si="439"/>
        <v>13.839188301704603</v>
      </c>
      <c r="AF665" s="26">
        <f t="shared" si="440"/>
        <v>-90.967753396490764</v>
      </c>
      <c r="AG665" s="26">
        <f t="shared" si="458"/>
        <v>64.037843837695164</v>
      </c>
      <c r="AH665" s="26">
        <f t="shared" si="441"/>
        <v>-212.51459219563679</v>
      </c>
      <c r="AI665" s="26">
        <f t="shared" si="442"/>
        <v>-89.999999998643588</v>
      </c>
      <c r="AJ665" s="26">
        <f t="shared" si="443"/>
        <v>120.1175010856788</v>
      </c>
      <c r="AK665" s="26">
        <f t="shared" si="444"/>
        <v>89.999943474087999</v>
      </c>
      <c r="AL665" s="27">
        <f t="shared" si="445"/>
        <v>-43.726806499882841</v>
      </c>
      <c r="AM665" s="26">
        <f t="shared" si="446"/>
        <v>-89.626934253010063</v>
      </c>
      <c r="AN665" s="26">
        <f t="shared" si="459"/>
        <v>-46.352881437331206</v>
      </c>
      <c r="AO665" s="26">
        <f t="shared" si="460"/>
        <v>-89.724272402415565</v>
      </c>
      <c r="AP665" s="26">
        <f t="shared" si="466"/>
        <v>-118.43893520947688</v>
      </c>
      <c r="AQ665" s="26">
        <f t="shared" si="467"/>
        <v>-179.35126317998123</v>
      </c>
      <c r="AR665" s="25">
        <f t="shared" si="461"/>
        <v>18.562359853877492</v>
      </c>
      <c r="AS665" s="25">
        <f t="shared" si="462"/>
        <v>-26.843517049310353</v>
      </c>
      <c r="AT665" s="56">
        <f t="shared" si="468"/>
        <v>-104.59974690777227</v>
      </c>
      <c r="AU665" s="57">
        <f t="shared" si="447"/>
        <v>-270.31901657647199</v>
      </c>
      <c r="AV665" s="26">
        <f t="shared" si="448"/>
        <v>0.66683163887995456</v>
      </c>
      <c r="AW665" s="26">
        <f t="shared" si="449"/>
        <v>22.165012672768317</v>
      </c>
      <c r="AX665" s="27">
        <f t="shared" si="450"/>
        <v>-0.66683163887995434</v>
      </c>
      <c r="AY665" s="26">
        <f t="shared" si="451"/>
        <v>-22.165012672768317</v>
      </c>
      <c r="AZ665" s="28">
        <f t="shared" si="452"/>
        <v>0</v>
      </c>
      <c r="BA665" s="29">
        <f t="shared" si="453"/>
        <v>0</v>
      </c>
      <c r="BB665" s="5">
        <f t="shared" si="469"/>
        <v>-217.43516867020725</v>
      </c>
      <c r="BC665" s="5">
        <f t="shared" si="470"/>
        <v>-528.81376004073172</v>
      </c>
      <c r="BD665" s="5">
        <f t="shared" si="454"/>
        <v>-348.81376004073172</v>
      </c>
      <c r="BE665" s="31"/>
      <c r="BF665" s="40">
        <f t="shared" si="455"/>
        <v>-217</v>
      </c>
      <c r="BG665" s="40">
        <f t="shared" si="456"/>
        <v>-529</v>
      </c>
      <c r="BH665" s="40">
        <f t="shared" si="457"/>
        <v>-349</v>
      </c>
      <c r="BL665" s="26">
        <f t="shared" si="463"/>
        <v>-40.205211464099321</v>
      </c>
      <c r="BM665" s="26">
        <f t="shared" si="464"/>
        <v>-89.440411264440343</v>
      </c>
      <c r="BO665" s="238" t="str">
        <f t="shared" si="471"/>
        <v>407380277.804208i</v>
      </c>
      <c r="BP665" s="238" t="str">
        <f t="shared" si="472"/>
        <v>-0.000229359065661501-0.0000443572141790343i</v>
      </c>
      <c r="BQ665" s="238">
        <f t="shared" si="473"/>
        <v>-72.630210298335655</v>
      </c>
      <c r="BR665" s="238">
        <f t="shared" si="474"/>
        <v>-169.05433219981941</v>
      </c>
    </row>
    <row r="666" spans="22:70" x14ac:dyDescent="0.3">
      <c r="V666" s="24">
        <v>7.6200000000000996</v>
      </c>
      <c r="W666" s="30">
        <f t="shared" si="432"/>
        <v>416869383.47043097</v>
      </c>
      <c r="X666" s="25">
        <f t="shared" si="465"/>
        <v>31.450501351730402</v>
      </c>
      <c r="Y666" s="26">
        <f t="shared" si="433"/>
        <v>-114.09676785949493</v>
      </c>
      <c r="Z666" s="26">
        <f t="shared" si="434"/>
        <v>-89.999886946440824</v>
      </c>
      <c r="AA666" s="26">
        <f t="shared" si="435"/>
        <v>61.472034341760704</v>
      </c>
      <c r="AB666" s="26">
        <f t="shared" si="436"/>
        <v>-89.951636138712757</v>
      </c>
      <c r="AC666" s="26">
        <f t="shared" si="437"/>
        <v>35.213358700776872</v>
      </c>
      <c r="AD666" s="26">
        <f t="shared" si="438"/>
        <v>89.005793743563785</v>
      </c>
      <c r="AE666" s="26">
        <f t="shared" si="439"/>
        <v>14.039126534773054</v>
      </c>
      <c r="AF666" s="26">
        <f t="shared" si="440"/>
        <v>-90.945729341589796</v>
      </c>
      <c r="AG666" s="26">
        <f t="shared" si="458"/>
        <v>64.037843837695164</v>
      </c>
      <c r="AH666" s="26">
        <f t="shared" si="441"/>
        <v>-212.71459219563673</v>
      </c>
      <c r="AI666" s="26">
        <f t="shared" si="442"/>
        <v>-89.999999998674454</v>
      </c>
      <c r="AJ666" s="26">
        <f t="shared" si="443"/>
        <v>120.31750108567857</v>
      </c>
      <c r="AK666" s="26">
        <f t="shared" si="444"/>
        <v>89.999944760774852</v>
      </c>
      <c r="AL666" s="27">
        <f t="shared" si="445"/>
        <v>-43.926798213058419</v>
      </c>
      <c r="AM666" s="26">
        <f t="shared" si="446"/>
        <v>-89.6354260342939</v>
      </c>
      <c r="AN666" s="26">
        <f t="shared" si="459"/>
        <v>-46.552876910644301</v>
      </c>
      <c r="AO666" s="26">
        <f t="shared" si="460"/>
        <v>-89.730548635178366</v>
      </c>
      <c r="AP666" s="26">
        <f t="shared" si="466"/>
        <v>-118.83892239596571</v>
      </c>
      <c r="AQ666" s="26">
        <f t="shared" si="467"/>
        <v>-179.36602990737185</v>
      </c>
      <c r="AR666" s="25">
        <f t="shared" si="461"/>
        <v>18.562359853877492</v>
      </c>
      <c r="AS666" s="25">
        <f t="shared" si="462"/>
        <v>-26.843517049310353</v>
      </c>
      <c r="AT666" s="56">
        <f t="shared" si="468"/>
        <v>-104.79979586119265</v>
      </c>
      <c r="AU666" s="57">
        <f t="shared" si="447"/>
        <v>-270.31175924896166</v>
      </c>
      <c r="AV666" s="26">
        <f t="shared" si="448"/>
        <v>0.69586735974230107</v>
      </c>
      <c r="AW666" s="26">
        <f t="shared" si="449"/>
        <v>22.629760884780474</v>
      </c>
      <c r="AX666" s="27">
        <f t="shared" si="450"/>
        <v>-0.69586735974230107</v>
      </c>
      <c r="AY666" s="26">
        <f t="shared" si="451"/>
        <v>-22.629760884780474</v>
      </c>
      <c r="AZ666" s="28">
        <f t="shared" si="452"/>
        <v>0</v>
      </c>
      <c r="BA666" s="29">
        <f t="shared" si="453"/>
        <v>0</v>
      </c>
      <c r="BB666" s="5">
        <f t="shared" si="469"/>
        <v>-218.22823584225642</v>
      </c>
      <c r="BC666" s="5">
        <f t="shared" si="470"/>
        <v>-529.06268584241388</v>
      </c>
      <c r="BD666" s="5">
        <f t="shared" si="454"/>
        <v>-349.06268584241388</v>
      </c>
      <c r="BE666" s="41"/>
      <c r="BF666" s="40">
        <f t="shared" si="455"/>
        <v>-218</v>
      </c>
      <c r="BG666" s="40">
        <f t="shared" si="456"/>
        <v>-529</v>
      </c>
      <c r="BH666" s="40">
        <f t="shared" si="457"/>
        <v>-349</v>
      </c>
      <c r="BL666" s="26">
        <f t="shared" si="463"/>
        <v>-40.405192819710216</v>
      </c>
      <c r="BM666" s="26">
        <f t="shared" si="464"/>
        <v>-89.453148276624191</v>
      </c>
      <c r="BO666" s="238" t="str">
        <f t="shared" si="471"/>
        <v>416869383.470431i</v>
      </c>
      <c r="BP666" s="238" t="str">
        <f t="shared" si="472"/>
        <v>-0.000219390023807995-0.0000414629861380748i</v>
      </c>
      <c r="BQ666" s="238">
        <f t="shared" si="473"/>
        <v>-73.023247161353567</v>
      </c>
      <c r="BR666" s="238">
        <f t="shared" si="474"/>
        <v>-169.29777831682807</v>
      </c>
    </row>
    <row r="667" spans="22:70" x14ac:dyDescent="0.3">
      <c r="V667" s="24">
        <v>7.6300000000001003</v>
      </c>
      <c r="W667" s="32">
        <f t="shared" si="432"/>
        <v>426579518.80169189</v>
      </c>
      <c r="X667" s="25">
        <f t="shared" si="465"/>
        <v>31.450501351730402</v>
      </c>
      <c r="Y667" s="26">
        <f t="shared" si="433"/>
        <v>-114.2967678594942</v>
      </c>
      <c r="Z667" s="26">
        <f t="shared" si="434"/>
        <v>-89.999889519854023</v>
      </c>
      <c r="AA667" s="26">
        <f t="shared" si="435"/>
        <v>61.672034202488376</v>
      </c>
      <c r="AB667" s="26">
        <f t="shared" si="436"/>
        <v>-89.952737034095748</v>
      </c>
      <c r="AC667" s="26">
        <f t="shared" si="437"/>
        <v>35.41329985227064</v>
      </c>
      <c r="AD667" s="26">
        <f t="shared" si="438"/>
        <v>89.02842025231962</v>
      </c>
      <c r="AE667" s="26">
        <f t="shared" si="439"/>
        <v>14.239067546995216</v>
      </c>
      <c r="AF667" s="26">
        <f t="shared" si="440"/>
        <v>-90.924206301630136</v>
      </c>
      <c r="AG667" s="26">
        <f t="shared" si="458"/>
        <v>64.037843837695164</v>
      </c>
      <c r="AH667" s="26">
        <f t="shared" si="441"/>
        <v>-212.91459219563677</v>
      </c>
      <c r="AI667" s="26">
        <f t="shared" si="442"/>
        <v>-89.999999998704638</v>
      </c>
      <c r="AJ667" s="26">
        <f t="shared" si="443"/>
        <v>120.51750108567843</v>
      </c>
      <c r="AK667" s="26">
        <f t="shared" si="444"/>
        <v>89.999946018173119</v>
      </c>
      <c r="AL667" s="27">
        <f t="shared" si="445"/>
        <v>-44.126790299187839</v>
      </c>
      <c r="AM667" s="26">
        <f t="shared" si="446"/>
        <v>-89.643724534513467</v>
      </c>
      <c r="AN667" s="26">
        <f t="shared" si="459"/>
        <v>-46.75287258768752</v>
      </c>
      <c r="AO667" s="26">
        <f t="shared" si="460"/>
        <v>-89.736682009690028</v>
      </c>
      <c r="AP667" s="26">
        <f t="shared" si="466"/>
        <v>-119.23891015913854</v>
      </c>
      <c r="AQ667" s="26">
        <f t="shared" si="467"/>
        <v>-179.38046052473501</v>
      </c>
      <c r="AR667" s="25">
        <f t="shared" si="461"/>
        <v>18.562359853877492</v>
      </c>
      <c r="AS667" s="25">
        <f t="shared" si="462"/>
        <v>-26.843517049310353</v>
      </c>
      <c r="AT667" s="56">
        <f t="shared" si="468"/>
        <v>-104.99984261214333</v>
      </c>
      <c r="AU667" s="57">
        <f t="shared" si="447"/>
        <v>-270.30466682636518</v>
      </c>
      <c r="AV667" s="26">
        <f t="shared" si="448"/>
        <v>0.72606485250938024</v>
      </c>
      <c r="AW667" s="26">
        <f t="shared" si="449"/>
        <v>23.10210251463949</v>
      </c>
      <c r="AX667" s="27">
        <f t="shared" si="450"/>
        <v>-0.72606485250938035</v>
      </c>
      <c r="AY667" s="26">
        <f t="shared" si="451"/>
        <v>-23.10210251463949</v>
      </c>
      <c r="AZ667" s="28">
        <f t="shared" si="452"/>
        <v>0</v>
      </c>
      <c r="BA667" s="29">
        <f t="shared" si="453"/>
        <v>0</v>
      </c>
      <c r="BB667" s="5">
        <f t="shared" si="469"/>
        <v>-219.02160460659888</v>
      </c>
      <c r="BC667" s="5">
        <f t="shared" si="470"/>
        <v>-529.30631607115834</v>
      </c>
      <c r="BD667" s="5">
        <f t="shared" si="454"/>
        <v>-349.30631607115834</v>
      </c>
      <c r="BE667" s="31"/>
      <c r="BF667" s="40">
        <f t="shared" si="455"/>
        <v>-219</v>
      </c>
      <c r="BG667" s="40">
        <f t="shared" si="456"/>
        <v>-529</v>
      </c>
      <c r="BH667" s="40">
        <f t="shared" si="457"/>
        <v>-349</v>
      </c>
      <c r="BL667" s="26">
        <f t="shared" si="463"/>
        <v>-40.605175014382198</v>
      </c>
      <c r="BM667" s="26">
        <f t="shared" si="464"/>
        <v>-89.465595411242802</v>
      </c>
      <c r="BO667" s="238" t="str">
        <f t="shared" si="471"/>
        <v>426579518.801692i</v>
      </c>
      <c r="BP667" s="238" t="str">
        <f t="shared" si="472"/>
        <v>-0.00020983954449581-0.000038754897681491i</v>
      </c>
      <c r="BQ667" s="238">
        <f t="shared" si="473"/>
        <v>-73.416586980073376</v>
      </c>
      <c r="BR667" s="238">
        <f t="shared" si="474"/>
        <v>-169.5360538335504</v>
      </c>
    </row>
    <row r="668" spans="22:70" x14ac:dyDescent="0.3">
      <c r="V668" s="24">
        <v>7.6400000000001</v>
      </c>
      <c r="W668" s="32">
        <f t="shared" si="432"/>
        <v>436515832.24026746</v>
      </c>
      <c r="X668" s="25">
        <f t="shared" si="465"/>
        <v>31.450501351730402</v>
      </c>
      <c r="Y668" s="26">
        <f t="shared" si="433"/>
        <v>-114.49676785949347</v>
      </c>
      <c r="Z668" s="26">
        <f t="shared" si="434"/>
        <v>-89.999892034689168</v>
      </c>
      <c r="AA668" s="26">
        <f t="shared" si="435"/>
        <v>61.872034069484286</v>
      </c>
      <c r="AB668" s="26">
        <f t="shared" si="436"/>
        <v>-89.953812870074103</v>
      </c>
      <c r="AC668" s="26">
        <f t="shared" si="437"/>
        <v>35.613243651639053</v>
      </c>
      <c r="AD668" s="26">
        <f t="shared" si="438"/>
        <v>89.050532011710089</v>
      </c>
      <c r="AE668" s="26">
        <f t="shared" si="439"/>
        <v>14.43901121336026</v>
      </c>
      <c r="AF668" s="26">
        <f t="shared" si="440"/>
        <v>-90.903172893053181</v>
      </c>
      <c r="AG668" s="26">
        <f t="shared" si="458"/>
        <v>64.037843837695164</v>
      </c>
      <c r="AH668" s="26">
        <f t="shared" si="441"/>
        <v>-213.11459219563676</v>
      </c>
      <c r="AI668" s="26">
        <f t="shared" si="442"/>
        <v>-89.999999998734125</v>
      </c>
      <c r="AJ668" s="26">
        <f t="shared" si="443"/>
        <v>120.71750108567825</v>
      </c>
      <c r="AK668" s="26">
        <f t="shared" si="444"/>
        <v>89.999947246949517</v>
      </c>
      <c r="AL668" s="27">
        <f t="shared" si="445"/>
        <v>-44.326782741486603</v>
      </c>
      <c r="AM668" s="26">
        <f t="shared" si="446"/>
        <v>-89.651834152249933</v>
      </c>
      <c r="AN668" s="26">
        <f t="shared" si="459"/>
        <v>-46.952868459291807</v>
      </c>
      <c r="AO668" s="26">
        <f t="shared" si="460"/>
        <v>-89.742675777384292</v>
      </c>
      <c r="AP668" s="26">
        <f t="shared" si="466"/>
        <v>-119.63889847304176</v>
      </c>
      <c r="AQ668" s="26">
        <f t="shared" si="467"/>
        <v>-179.39456268141885</v>
      </c>
      <c r="AR668" s="25">
        <f t="shared" si="461"/>
        <v>18.562359853877492</v>
      </c>
      <c r="AS668" s="25">
        <f t="shared" si="462"/>
        <v>-26.843517049310353</v>
      </c>
      <c r="AT668" s="56">
        <f t="shared" si="468"/>
        <v>-105.1998872596815</v>
      </c>
      <c r="AU668" s="57">
        <f t="shared" si="447"/>
        <v>-270.29773557447203</v>
      </c>
      <c r="AV668" s="26">
        <f t="shared" si="448"/>
        <v>0.75746206410196859</v>
      </c>
      <c r="AW668" s="26">
        <f t="shared" si="449"/>
        <v>23.582031133041113</v>
      </c>
      <c r="AX668" s="27">
        <f t="shared" si="450"/>
        <v>-0.7574620641019687</v>
      </c>
      <c r="AY668" s="26">
        <f t="shared" si="451"/>
        <v>-23.582031133041113</v>
      </c>
      <c r="AZ668" s="28">
        <f t="shared" si="452"/>
        <v>0</v>
      </c>
      <c r="BA668" s="29">
        <f t="shared" si="453"/>
        <v>0</v>
      </c>
      <c r="BB668" s="5">
        <f t="shared" si="469"/>
        <v>-219.81526227837418</v>
      </c>
      <c r="BC668" s="5">
        <f t="shared" si="470"/>
        <v>-529.54474759216032</v>
      </c>
      <c r="BD668" s="5">
        <f t="shared" si="454"/>
        <v>-349.54474759216032</v>
      </c>
      <c r="BE668" s="31"/>
      <c r="BF668" s="40">
        <f t="shared" si="455"/>
        <v>-220</v>
      </c>
      <c r="BG668" s="40">
        <f t="shared" si="456"/>
        <v>-530</v>
      </c>
      <c r="BH668" s="40">
        <f t="shared" si="457"/>
        <v>-350</v>
      </c>
      <c r="BL668" s="26">
        <f t="shared" si="463"/>
        <v>-40.805158010357765</v>
      </c>
      <c r="BM668" s="26">
        <f t="shared" si="464"/>
        <v>-89.477759263229501</v>
      </c>
      <c r="BO668" s="238" t="str">
        <f t="shared" si="471"/>
        <v>436515832.240267i</v>
      </c>
      <c r="BP668" s="238" t="str">
        <f t="shared" si="472"/>
        <v>-0.000200691312647856-0.0000362212631780347i</v>
      </c>
      <c r="BQ668" s="238">
        <f t="shared" si="473"/>
        <v>-73.810217008334931</v>
      </c>
      <c r="BR668" s="238">
        <f t="shared" si="474"/>
        <v>-169.76925275445876</v>
      </c>
    </row>
    <row r="669" spans="22:70" x14ac:dyDescent="0.3">
      <c r="V669" s="24">
        <v>7.6500000000000998</v>
      </c>
      <c r="W669" s="30">
        <f t="shared" si="432"/>
        <v>446683592.15106696</v>
      </c>
      <c r="X669" s="25">
        <f t="shared" si="465"/>
        <v>31.450501351730402</v>
      </c>
      <c r="Y669" s="26">
        <f t="shared" si="433"/>
        <v>-114.69676785949277</v>
      </c>
      <c r="Z669" s="26">
        <f t="shared" si="434"/>
        <v>-89.999894492279694</v>
      </c>
      <c r="AA669" s="26">
        <f t="shared" si="435"/>
        <v>62.072033942466376</v>
      </c>
      <c r="AB669" s="26">
        <f t="shared" si="436"/>
        <v>-89.954864217067268</v>
      </c>
      <c r="AC669" s="26">
        <f t="shared" si="437"/>
        <v>35.813189979773639</v>
      </c>
      <c r="AD669" s="26">
        <f t="shared" si="438"/>
        <v>89.072140719321609</v>
      </c>
      <c r="AE669" s="26">
        <f t="shared" si="439"/>
        <v>14.638957414477659</v>
      </c>
      <c r="AF669" s="26">
        <f t="shared" si="440"/>
        <v>-90.882617990025338</v>
      </c>
      <c r="AG669" s="26">
        <f t="shared" si="458"/>
        <v>64.037843837695164</v>
      </c>
      <c r="AH669" s="26">
        <f t="shared" si="441"/>
        <v>-213.31459219563675</v>
      </c>
      <c r="AI669" s="26">
        <f t="shared" si="442"/>
        <v>-89.999999998762945</v>
      </c>
      <c r="AJ669" s="26">
        <f t="shared" si="443"/>
        <v>120.91750108567808</v>
      </c>
      <c r="AK669" s="26">
        <f t="shared" si="444"/>
        <v>89.999948447755543</v>
      </c>
      <c r="AL669" s="27">
        <f t="shared" si="445"/>
        <v>-44.526775523925686</v>
      </c>
      <c r="AM669" s="26">
        <f t="shared" si="446"/>
        <v>-89.659759186029532</v>
      </c>
      <c r="AN669" s="26">
        <f t="shared" si="459"/>
        <v>-47.152864516700831</v>
      </c>
      <c r="AO669" s="26">
        <f t="shared" si="460"/>
        <v>-89.748533115711069</v>
      </c>
      <c r="AP669" s="26">
        <f t="shared" si="466"/>
        <v>-120.03888731289003</v>
      </c>
      <c r="AQ669" s="26">
        <f t="shared" si="467"/>
        <v>-179.408343852748</v>
      </c>
      <c r="AR669" s="25">
        <f t="shared" si="461"/>
        <v>18.562359853877492</v>
      </c>
      <c r="AS669" s="25">
        <f t="shared" si="462"/>
        <v>-26.843517049310353</v>
      </c>
      <c r="AT669" s="56">
        <f t="shared" si="468"/>
        <v>-105.39992989841237</v>
      </c>
      <c r="AU669" s="57">
        <f t="shared" si="447"/>
        <v>-270.29096184277336</v>
      </c>
      <c r="AV669" s="26">
        <f t="shared" si="448"/>
        <v>0.79009749652600081</v>
      </c>
      <c r="AW669" s="26">
        <f t="shared" si="449"/>
        <v>24.06953175850467</v>
      </c>
      <c r="AX669" s="27">
        <f t="shared" si="450"/>
        <v>-0.79009749652600092</v>
      </c>
      <c r="AY669" s="26">
        <f t="shared" si="451"/>
        <v>-24.06953175850467</v>
      </c>
      <c r="AZ669" s="28">
        <f t="shared" si="452"/>
        <v>0</v>
      </c>
      <c r="BA669" s="29">
        <f t="shared" si="453"/>
        <v>0</v>
      </c>
      <c r="BB669" s="5">
        <f t="shared" si="469"/>
        <v>-220.60919666907057</v>
      </c>
      <c r="BC669" s="5">
        <f t="shared" si="470"/>
        <v>-529.77807653460138</v>
      </c>
      <c r="BD669" s="5">
        <f t="shared" si="454"/>
        <v>-349.77807653460138</v>
      </c>
      <c r="BE669" s="41"/>
      <c r="BF669" s="40">
        <f t="shared" si="455"/>
        <v>-221</v>
      </c>
      <c r="BG669" s="40">
        <f t="shared" si="456"/>
        <v>-530</v>
      </c>
      <c r="BH669" s="40">
        <f t="shared" si="457"/>
        <v>-350</v>
      </c>
      <c r="BL669" s="26">
        <f t="shared" si="463"/>
        <v>-41.005141771578351</v>
      </c>
      <c r="BM669" s="26">
        <f t="shared" si="464"/>
        <v>-89.489646277631209</v>
      </c>
      <c r="BO669" s="238" t="str">
        <f t="shared" si="471"/>
        <v>446683592.151067i</v>
      </c>
      <c r="BP669" s="238" t="str">
        <f t="shared" si="472"/>
        <v>-0.000191929541148852-0.0000338511005430498i</v>
      </c>
      <c r="BQ669" s="238">
        <f t="shared" si="473"/>
        <v>-74.204124999079852</v>
      </c>
      <c r="BR669" s="238">
        <f t="shared" si="474"/>
        <v>-169.99746841419685</v>
      </c>
    </row>
    <row r="670" spans="22:70" x14ac:dyDescent="0.3">
      <c r="V670" s="24">
        <v>7.6600000000000996</v>
      </c>
      <c r="W670" s="32">
        <f t="shared" si="432"/>
        <v>457088189.61498129</v>
      </c>
      <c r="X670" s="25">
        <f t="shared" si="465"/>
        <v>31.450501351730402</v>
      </c>
      <c r="Y670" s="26">
        <f t="shared" si="433"/>
        <v>-114.89676785949212</v>
      </c>
      <c r="Z670" s="26">
        <f t="shared" si="434"/>
        <v>-89.999896893928621</v>
      </c>
      <c r="AA670" s="26">
        <f t="shared" si="435"/>
        <v>62.272033821165209</v>
      </c>
      <c r="AB670" s="26">
        <f t="shared" si="436"/>
        <v>-89.9558916325105</v>
      </c>
      <c r="AC670" s="26">
        <f t="shared" si="437"/>
        <v>36.013138722920893</v>
      </c>
      <c r="AD670" s="26">
        <f t="shared" si="438"/>
        <v>89.093257807774393</v>
      </c>
      <c r="AE670" s="26">
        <f t="shared" si="439"/>
        <v>14.838906036324381</v>
      </c>
      <c r="AF670" s="26">
        <f t="shared" si="440"/>
        <v>-90.862530718664715</v>
      </c>
      <c r="AG670" s="26">
        <f t="shared" si="458"/>
        <v>64.037843837695164</v>
      </c>
      <c r="AH670" s="26">
        <f t="shared" si="441"/>
        <v>-213.51459219563677</v>
      </c>
      <c r="AI670" s="26">
        <f t="shared" si="442"/>
        <v>-89.999999998791097</v>
      </c>
      <c r="AJ670" s="26">
        <f t="shared" si="443"/>
        <v>121.11750108567792</v>
      </c>
      <c r="AK670" s="26">
        <f t="shared" si="444"/>
        <v>89.999949621227898</v>
      </c>
      <c r="AL670" s="27">
        <f t="shared" si="445"/>
        <v>-44.726768631197316</v>
      </c>
      <c r="AM670" s="26">
        <f t="shared" si="446"/>
        <v>-89.66750383659641</v>
      </c>
      <c r="AN670" s="26">
        <f t="shared" si="459"/>
        <v>-47.352860751552356</v>
      </c>
      <c r="AO670" s="26">
        <f t="shared" si="460"/>
        <v>-89.754257129818697</v>
      </c>
      <c r="AP670" s="26">
        <f t="shared" si="466"/>
        <v>-120.43887665501336</v>
      </c>
      <c r="AQ670" s="26">
        <f t="shared" si="467"/>
        <v>-179.42181134397831</v>
      </c>
      <c r="AR670" s="25">
        <f t="shared" si="461"/>
        <v>18.562359853877492</v>
      </c>
      <c r="AS670" s="25">
        <f t="shared" si="462"/>
        <v>-26.843517049310353</v>
      </c>
      <c r="AT670" s="56">
        <f t="shared" si="468"/>
        <v>-105.59997061868899</v>
      </c>
      <c r="AU670" s="57">
        <f t="shared" si="447"/>
        <v>-270.28434206264302</v>
      </c>
      <c r="AV670" s="26">
        <f t="shared" si="448"/>
        <v>0.82401015882740836</v>
      </c>
      <c r="AW670" s="26">
        <f t="shared" si="449"/>
        <v>24.564580471764589</v>
      </c>
      <c r="AX670" s="27">
        <f t="shared" si="450"/>
        <v>-0.82401015882740858</v>
      </c>
      <c r="AY670" s="26">
        <f t="shared" si="451"/>
        <v>-24.564580471764589</v>
      </c>
      <c r="AZ670" s="28">
        <f t="shared" si="452"/>
        <v>0</v>
      </c>
      <c r="BA670" s="29">
        <f t="shared" si="453"/>
        <v>0</v>
      </c>
      <c r="BB670" s="5">
        <f t="shared" si="469"/>
        <v>-221.40339607029242</v>
      </c>
      <c r="BC670" s="5">
        <f t="shared" si="470"/>
        <v>-530.00639822186076</v>
      </c>
      <c r="BD670" s="5">
        <f t="shared" si="454"/>
        <v>-350.00639822186076</v>
      </c>
      <c r="BE670" s="31"/>
      <c r="BF670" s="40">
        <f t="shared" si="455"/>
        <v>-221</v>
      </c>
      <c r="BG670" s="40">
        <f t="shared" si="456"/>
        <v>-530</v>
      </c>
      <c r="BH670" s="40">
        <f t="shared" si="457"/>
        <v>-350</v>
      </c>
      <c r="BL670" s="26">
        <f t="shared" si="463"/>
        <v>-41.205126263607738</v>
      </c>
      <c r="BM670" s="26">
        <f t="shared" si="464"/>
        <v>-89.501262753004752</v>
      </c>
      <c r="BO670" s="238" t="str">
        <f t="shared" si="471"/>
        <v>457088189.614981i</v>
      </c>
      <c r="BP670" s="238" t="str">
        <f t="shared" si="472"/>
        <v>-0.000183538963321957-0.000031634092036866i</v>
      </c>
      <c r="BQ670" s="238">
        <f t="shared" si="473"/>
        <v>-74.598299187995707</v>
      </c>
      <c r="BR670" s="238">
        <f t="shared" si="474"/>
        <v>-170.22079340621298</v>
      </c>
    </row>
    <row r="671" spans="22:70" x14ac:dyDescent="0.3">
      <c r="V671" s="24">
        <v>7.6700000000001003</v>
      </c>
      <c r="W671" s="32">
        <f t="shared" si="432"/>
        <v>467735141.28730685</v>
      </c>
      <c r="X671" s="25">
        <f t="shared" si="465"/>
        <v>31.450501351730402</v>
      </c>
      <c r="Y671" s="26">
        <f t="shared" si="433"/>
        <v>-115.09676785949148</v>
      </c>
      <c r="Z671" s="26">
        <f t="shared" si="434"/>
        <v>-89.999899240909329</v>
      </c>
      <c r="AA671" s="26">
        <f t="shared" si="435"/>
        <v>62.472033705323497</v>
      </c>
      <c r="AB671" s="26">
        <f t="shared" si="436"/>
        <v>-89.956895661150412</v>
      </c>
      <c r="AC671" s="26">
        <f t="shared" si="437"/>
        <v>36.213089772441819</v>
      </c>
      <c r="AD671" s="26">
        <f t="shared" si="438"/>
        <v>89.113894450667019</v>
      </c>
      <c r="AE671" s="26">
        <f t="shared" si="439"/>
        <v>15.038856970004232</v>
      </c>
      <c r="AF671" s="26">
        <f t="shared" si="440"/>
        <v>-90.842900451392737</v>
      </c>
      <c r="AG671" s="26">
        <f t="shared" si="458"/>
        <v>64.037843837695164</v>
      </c>
      <c r="AH671" s="26">
        <f t="shared" si="441"/>
        <v>-213.71459219563678</v>
      </c>
      <c r="AI671" s="26">
        <f t="shared" si="442"/>
        <v>-89.999999998818609</v>
      </c>
      <c r="AJ671" s="26">
        <f t="shared" si="443"/>
        <v>121.31750108567778</v>
      </c>
      <c r="AK671" s="26">
        <f t="shared" si="444"/>
        <v>89.999950767988764</v>
      </c>
      <c r="AL671" s="27">
        <f t="shared" si="445"/>
        <v>-44.926762048682619</v>
      </c>
      <c r="AM671" s="26">
        <f t="shared" si="446"/>
        <v>-89.675072209134129</v>
      </c>
      <c r="AN671" s="26">
        <f t="shared" si="459"/>
        <v>-47.552857155860416</v>
      </c>
      <c r="AO671" s="26">
        <f t="shared" si="460"/>
        <v>-89.759850854197907</v>
      </c>
      <c r="AP671" s="26">
        <f t="shared" si="466"/>
        <v>-120.83886647680688</v>
      </c>
      <c r="AQ671" s="26">
        <f t="shared" si="467"/>
        <v>-179.43497229416187</v>
      </c>
      <c r="AR671" s="25">
        <f t="shared" si="461"/>
        <v>18.562359853877492</v>
      </c>
      <c r="AS671" s="25">
        <f t="shared" si="462"/>
        <v>-26.843517049310353</v>
      </c>
      <c r="AT671" s="56">
        <f t="shared" si="468"/>
        <v>-105.80000950680265</v>
      </c>
      <c r="AU671" s="57">
        <f t="shared" si="447"/>
        <v>-270.27787274555459</v>
      </c>
      <c r="AV671" s="26">
        <f t="shared" si="448"/>
        <v>0.85923951424012568</v>
      </c>
      <c r="AW671" s="26">
        <f t="shared" si="449"/>
        <v>25.067144037513192</v>
      </c>
      <c r="AX671" s="27">
        <f t="shared" si="450"/>
        <v>-0.85923951424012546</v>
      </c>
      <c r="AY671" s="26">
        <f t="shared" si="451"/>
        <v>-25.067144037513192</v>
      </c>
      <c r="AZ671" s="28">
        <f t="shared" si="452"/>
        <v>0</v>
      </c>
      <c r="BA671" s="29">
        <f t="shared" si="453"/>
        <v>0</v>
      </c>
      <c r="BB671" s="5">
        <f t="shared" si="469"/>
        <v>-222.19784923777655</v>
      </c>
      <c r="BC671" s="5">
        <f t="shared" si="470"/>
        <v>-530.22980710792763</v>
      </c>
      <c r="BD671" s="5">
        <f t="shared" si="454"/>
        <v>-350.22980710792763</v>
      </c>
      <c r="BE671" s="31"/>
      <c r="BF671" s="40">
        <f t="shared" si="455"/>
        <v>-222</v>
      </c>
      <c r="BG671" s="40">
        <f t="shared" si="456"/>
        <v>-530</v>
      </c>
      <c r="BH671" s="40">
        <f t="shared" si="457"/>
        <v>-350</v>
      </c>
      <c r="BL671" s="26">
        <f t="shared" si="463"/>
        <v>-41.405111453559073</v>
      </c>
      <c r="BM671" s="26">
        <f t="shared" si="464"/>
        <v>-89.512614844736888</v>
      </c>
      <c r="BO671" s="238" t="str">
        <f t="shared" si="471"/>
        <v>467735141.287307i</v>
      </c>
      <c r="BP671" s="238" t="str">
        <f t="shared" si="472"/>
        <v>-0.000175504824545151-0.0000295605469141792i</v>
      </c>
      <c r="BQ671" s="238">
        <f t="shared" si="473"/>
        <v>-74.992728277414798</v>
      </c>
      <c r="BR671" s="238">
        <f t="shared" si="474"/>
        <v>-170.43931951763614</v>
      </c>
    </row>
    <row r="672" spans="22:70" x14ac:dyDescent="0.3">
      <c r="V672" s="24">
        <v>7.6800000000001001</v>
      </c>
      <c r="W672" s="30">
        <f t="shared" si="432"/>
        <v>478630092.3227495</v>
      </c>
      <c r="X672" s="25">
        <f t="shared" si="465"/>
        <v>31.450501351730402</v>
      </c>
      <c r="Y672" s="26">
        <f t="shared" si="433"/>
        <v>-115.29676785949087</v>
      </c>
      <c r="Z672" s="26">
        <f t="shared" si="434"/>
        <v>-89.999901534466247</v>
      </c>
      <c r="AA672" s="26">
        <f t="shared" si="435"/>
        <v>62.672033594695506</v>
      </c>
      <c r="AB672" s="26">
        <f t="shared" si="436"/>
        <v>-89.957876835333821</v>
      </c>
      <c r="AC672" s="26">
        <f t="shared" si="437"/>
        <v>36.413043024582159</v>
      </c>
      <c r="AD672" s="26">
        <f t="shared" si="438"/>
        <v>89.13406156839126</v>
      </c>
      <c r="AE672" s="26">
        <f t="shared" si="439"/>
        <v>15.238810111517189</v>
      </c>
      <c r="AF672" s="26">
        <f t="shared" si="440"/>
        <v>-90.823716801408793</v>
      </c>
      <c r="AG672" s="26">
        <f t="shared" si="458"/>
        <v>64.037843837695164</v>
      </c>
      <c r="AH672" s="26">
        <f t="shared" si="441"/>
        <v>-213.91459219563677</v>
      </c>
      <c r="AI672" s="26">
        <f t="shared" si="442"/>
        <v>-89.99999999884551</v>
      </c>
      <c r="AJ672" s="26">
        <f t="shared" si="443"/>
        <v>121.51750108567762</v>
      </c>
      <c r="AK672" s="26">
        <f t="shared" si="444"/>
        <v>89.999951888646152</v>
      </c>
      <c r="AL672" s="27">
        <f t="shared" si="445"/>
        <v>-45.126755762420586</v>
      </c>
      <c r="AM672" s="26">
        <f t="shared" si="446"/>
        <v>-89.68246831543695</v>
      </c>
      <c r="AN672" s="26">
        <f t="shared" si="459"/>
        <v>-47.752853721998498</v>
      </c>
      <c r="AO672" s="26">
        <f t="shared" si="460"/>
        <v>-89.765317254288647</v>
      </c>
      <c r="AP672" s="26">
        <f t="shared" si="466"/>
        <v>-121.23885675668308</v>
      </c>
      <c r="AQ672" s="26">
        <f t="shared" si="467"/>
        <v>-179.44783367992494</v>
      </c>
      <c r="AR672" s="25">
        <f t="shared" si="461"/>
        <v>18.562359853877492</v>
      </c>
      <c r="AS672" s="25">
        <f t="shared" si="462"/>
        <v>-26.843517049310353</v>
      </c>
      <c r="AT672" s="56">
        <f t="shared" si="468"/>
        <v>-106.0000466451659</v>
      </c>
      <c r="AU672" s="57">
        <f t="shared" si="447"/>
        <v>-270.27155048133375</v>
      </c>
      <c r="AV672" s="26">
        <f t="shared" si="448"/>
        <v>0.89582542244389929</v>
      </c>
      <c r="AW672" s="26">
        <f t="shared" si="449"/>
        <v>25.577179536024719</v>
      </c>
      <c r="AX672" s="27">
        <f t="shared" si="450"/>
        <v>-0.89582542244389951</v>
      </c>
      <c r="AY672" s="26">
        <f t="shared" si="451"/>
        <v>-25.577179536024719</v>
      </c>
      <c r="AZ672" s="28">
        <f t="shared" si="452"/>
        <v>0</v>
      </c>
      <c r="BA672" s="29">
        <f t="shared" si="453"/>
        <v>0</v>
      </c>
      <c r="BB672" s="5">
        <f t="shared" si="469"/>
        <v>-222.99254537568257</v>
      </c>
      <c r="BC672" s="5">
        <f t="shared" si="470"/>
        <v>-530.4483967196818</v>
      </c>
      <c r="BD672" s="5">
        <f t="shared" si="454"/>
        <v>-350.4483967196818</v>
      </c>
      <c r="BE672" s="41"/>
      <c r="BF672" s="40">
        <f t="shared" si="455"/>
        <v>-223</v>
      </c>
      <c r="BG672" s="40">
        <f t="shared" si="456"/>
        <v>-530</v>
      </c>
      <c r="BH672" s="40">
        <f t="shared" si="457"/>
        <v>-350</v>
      </c>
      <c r="BL672" s="26">
        <f t="shared" si="463"/>
        <v>-41.605097310025258</v>
      </c>
      <c r="BM672" s="26">
        <f t="shared" si="464"/>
        <v>-89.523708568289791</v>
      </c>
      <c r="BO672" s="238" t="str">
        <f t="shared" si="471"/>
        <v>478630092.322749i</v>
      </c>
      <c r="BP672" s="238" t="str">
        <f t="shared" si="472"/>
        <v>-0.000167812873124658-0.0000276213658732961i</v>
      </c>
      <c r="BQ672" s="238">
        <f t="shared" si="473"/>
        <v>-75.387401420491415</v>
      </c>
      <c r="BR672" s="238">
        <f t="shared" si="474"/>
        <v>-170.6531376700583</v>
      </c>
    </row>
    <row r="673" spans="22:70" x14ac:dyDescent="0.3">
      <c r="V673" s="24">
        <v>7.6900000000000999</v>
      </c>
      <c r="W673" s="32">
        <f t="shared" si="432"/>
        <v>489778819.36855984</v>
      </c>
      <c r="X673" s="25">
        <f t="shared" si="465"/>
        <v>31.450501351730402</v>
      </c>
      <c r="Y673" s="26">
        <f t="shared" si="433"/>
        <v>-115.49676785949029</v>
      </c>
      <c r="Z673" s="26">
        <f t="shared" si="434"/>
        <v>-89.99990377581544</v>
      </c>
      <c r="AA673" s="26">
        <f t="shared" si="435"/>
        <v>62.872033489046601</v>
      </c>
      <c r="AB673" s="26">
        <f t="shared" si="436"/>
        <v>-89.958835675289961</v>
      </c>
      <c r="AC673" s="26">
        <f t="shared" si="437"/>
        <v>36.612998380253032</v>
      </c>
      <c r="AD673" s="26">
        <f t="shared" si="438"/>
        <v>89.15376983382005</v>
      </c>
      <c r="AE673" s="26">
        <f t="shared" si="439"/>
        <v>15.438765361539737</v>
      </c>
      <c r="AF673" s="26">
        <f t="shared" si="440"/>
        <v>-90.804969617285352</v>
      </c>
      <c r="AG673" s="26">
        <f t="shared" si="458"/>
        <v>64.037843837695164</v>
      </c>
      <c r="AH673" s="26">
        <f t="shared" si="441"/>
        <v>-214.11459219563679</v>
      </c>
      <c r="AI673" s="26">
        <f t="shared" si="442"/>
        <v>-89.999999998871786</v>
      </c>
      <c r="AJ673" s="26">
        <f t="shared" si="443"/>
        <v>121.71750108567748</v>
      </c>
      <c r="AK673" s="26">
        <f t="shared" si="444"/>
        <v>89.999952983794259</v>
      </c>
      <c r="AL673" s="27">
        <f t="shared" si="445"/>
        <v>-45.326749759078439</v>
      </c>
      <c r="AM673" s="26">
        <f t="shared" si="446"/>
        <v>-89.689696076031822</v>
      </c>
      <c r="AN673" s="26">
        <f t="shared" si="459"/>
        <v>-47.952850442683285</v>
      </c>
      <c r="AO673" s="26">
        <f t="shared" si="460"/>
        <v>-89.77065922805032</v>
      </c>
      <c r="AP673" s="26">
        <f t="shared" si="466"/>
        <v>-121.63884747402587</v>
      </c>
      <c r="AQ673" s="26">
        <f t="shared" si="467"/>
        <v>-179.46040231915967</v>
      </c>
      <c r="AR673" s="25">
        <f t="shared" si="461"/>
        <v>18.562359853877492</v>
      </c>
      <c r="AS673" s="25">
        <f t="shared" si="462"/>
        <v>-26.843517049310353</v>
      </c>
      <c r="AT673" s="56">
        <f t="shared" si="468"/>
        <v>-106.20008211248613</v>
      </c>
      <c r="AU673" s="57">
        <f t="shared" si="447"/>
        <v>-270.26537193644504</v>
      </c>
      <c r="AV673" s="26">
        <f t="shared" si="448"/>
        <v>0.93380807687773726</v>
      </c>
      <c r="AW673" s="26">
        <f t="shared" si="449"/>
        <v>26.094634007336765</v>
      </c>
      <c r="AX673" s="27">
        <f t="shared" si="450"/>
        <v>-0.93380807687773726</v>
      </c>
      <c r="AY673" s="26">
        <f t="shared" si="451"/>
        <v>-26.094634007336765</v>
      </c>
      <c r="AZ673" s="28">
        <f t="shared" si="452"/>
        <v>0</v>
      </c>
      <c r="BA673" s="29">
        <f t="shared" si="453"/>
        <v>0</v>
      </c>
      <c r="BB673" s="5">
        <f t="shared" si="469"/>
        <v>-223.78747412117698</v>
      </c>
      <c r="BC673" s="5">
        <f t="shared" si="470"/>
        <v>-530.66225960471547</v>
      </c>
      <c r="BD673" s="5">
        <f t="shared" si="454"/>
        <v>-350.66225960471547</v>
      </c>
      <c r="BE673" s="31"/>
      <c r="BF673" s="40">
        <f t="shared" si="455"/>
        <v>-224</v>
      </c>
      <c r="BG673" s="40">
        <f t="shared" si="456"/>
        <v>-531</v>
      </c>
      <c r="BH673" s="40">
        <f t="shared" si="457"/>
        <v>-351</v>
      </c>
      <c r="BL673" s="26">
        <f t="shared" si="463"/>
        <v>-41.805083803012323</v>
      </c>
      <c r="BM673" s="26">
        <f t="shared" si="464"/>
        <v>-89.534549802373405</v>
      </c>
      <c r="BO673" s="238" t="str">
        <f t="shared" si="471"/>
        <v>489778819.36856i</v>
      </c>
      <c r="BP673" s="238" t="str">
        <f t="shared" si="472"/>
        <v>-0.000160449350533539-0.0000258080072511195i</v>
      </c>
      <c r="BQ673" s="238">
        <f t="shared" si="473"/>
        <v>-75.782308205678532</v>
      </c>
      <c r="BR673" s="238">
        <f t="shared" si="474"/>
        <v>-170.86233786589699</v>
      </c>
    </row>
    <row r="674" spans="22:70" x14ac:dyDescent="0.3">
      <c r="V674" s="24">
        <v>7.7000000000000997</v>
      </c>
      <c r="W674" s="32">
        <f t="shared" si="432"/>
        <v>501187233.62738854</v>
      </c>
      <c r="X674" s="25">
        <f t="shared" si="465"/>
        <v>31.450501351730402</v>
      </c>
      <c r="Y674" s="26">
        <f t="shared" si="433"/>
        <v>-115.69676785948974</v>
      </c>
      <c r="Z674" s="26">
        <f t="shared" si="434"/>
        <v>-89.999905966145292</v>
      </c>
      <c r="AA674" s="26">
        <f t="shared" si="435"/>
        <v>63.072033388152668</v>
      </c>
      <c r="AB674" s="26">
        <f t="shared" si="436"/>
        <v>-89.959772689406321</v>
      </c>
      <c r="AC674" s="26">
        <f t="shared" si="437"/>
        <v>36.812955744821288</v>
      </c>
      <c r="AD674" s="26">
        <f t="shared" si="438"/>
        <v>89.173029677871142</v>
      </c>
      <c r="AE674" s="26">
        <f t="shared" si="439"/>
        <v>15.638722625214612</v>
      </c>
      <c r="AF674" s="26">
        <f t="shared" si="440"/>
        <v>-90.786648977680471</v>
      </c>
      <c r="AG674" s="26">
        <f t="shared" si="458"/>
        <v>64.037843837695164</v>
      </c>
      <c r="AH674" s="26">
        <f t="shared" si="441"/>
        <v>-214.31459219563678</v>
      </c>
      <c r="AI674" s="26">
        <f t="shared" si="442"/>
        <v>-89.999999998897465</v>
      </c>
      <c r="AJ674" s="26">
        <f t="shared" si="443"/>
        <v>121.91750108567734</v>
      </c>
      <c r="AK674" s="26">
        <f t="shared" si="444"/>
        <v>89.99995405401377</v>
      </c>
      <c r="AL674" s="27">
        <f t="shared" si="445"/>
        <v>-45.526744025923449</v>
      </c>
      <c r="AM674" s="26">
        <f t="shared" si="446"/>
        <v>-89.696759322252376</v>
      </c>
      <c r="AN674" s="26">
        <f t="shared" si="459"/>
        <v>-48.15284731095926</v>
      </c>
      <c r="AO674" s="26">
        <f t="shared" si="460"/>
        <v>-89.775879607496407</v>
      </c>
      <c r="AP674" s="26">
        <f t="shared" si="466"/>
        <v>-122.03883860914698</v>
      </c>
      <c r="AQ674" s="26">
        <f t="shared" si="467"/>
        <v>-179.47268487463248</v>
      </c>
      <c r="AR674" s="25">
        <f t="shared" si="461"/>
        <v>18.562359853877492</v>
      </c>
      <c r="AS674" s="25">
        <f t="shared" si="462"/>
        <v>-26.843517049310353</v>
      </c>
      <c r="AT674" s="56">
        <f t="shared" si="468"/>
        <v>-106.40011598393237</v>
      </c>
      <c r="AU674" s="57">
        <f t="shared" si="447"/>
        <v>-270.25933385231292</v>
      </c>
      <c r="AV674" s="26">
        <f t="shared" si="448"/>
        <v>0.97322793708735933</v>
      </c>
      <c r="AW674" s="26">
        <f t="shared" si="449"/>
        <v>26.619444110798181</v>
      </c>
      <c r="AX674" s="27">
        <f t="shared" si="450"/>
        <v>-0.97322793708735922</v>
      </c>
      <c r="AY674" s="26">
        <f t="shared" si="451"/>
        <v>-26.619444110798181</v>
      </c>
      <c r="AZ674" s="28">
        <f t="shared" si="452"/>
        <v>0</v>
      </c>
      <c r="BA674" s="29">
        <f t="shared" si="453"/>
        <v>0</v>
      </c>
      <c r="BB674" s="5">
        <f t="shared" si="469"/>
        <v>-224.58262552932916</v>
      </c>
      <c r="BC674" s="5">
        <f t="shared" si="470"/>
        <v>-530.8714872843816</v>
      </c>
      <c r="BD674" s="5">
        <f t="shared" si="454"/>
        <v>-350.8714872843816</v>
      </c>
      <c r="BE674" s="31"/>
      <c r="BF674" s="40">
        <f t="shared" si="455"/>
        <v>-225</v>
      </c>
      <c r="BG674" s="40">
        <f t="shared" si="456"/>
        <v>-531</v>
      </c>
      <c r="BH674" s="40">
        <f t="shared" si="457"/>
        <v>-351</v>
      </c>
      <c r="BL674" s="26">
        <f t="shared" si="463"/>
        <v>-42.00507090387589</v>
      </c>
      <c r="BM674" s="26">
        <f t="shared" si="464"/>
        <v>-89.545144292046643</v>
      </c>
      <c r="BO674" s="238" t="str">
        <f t="shared" si="471"/>
        <v>501187233.627389i</v>
      </c>
      <c r="BP674" s="238" t="str">
        <f t="shared" si="472"/>
        <v>-0.000153400981114875-0.0000241124549074739i</v>
      </c>
      <c r="BQ674" s="238">
        <f t="shared" si="473"/>
        <v>-76.177438641520908</v>
      </c>
      <c r="BR674" s="238">
        <f t="shared" si="474"/>
        <v>-171.06700914002209</v>
      </c>
    </row>
    <row r="675" spans="22:70" x14ac:dyDescent="0.3">
      <c r="V675" s="24">
        <v>7.7100000000001003</v>
      </c>
      <c r="W675" s="30">
        <f t="shared" si="432"/>
        <v>512861383.99148375</v>
      </c>
      <c r="X675" s="25">
        <f t="shared" si="465"/>
        <v>31.450501351730402</v>
      </c>
      <c r="Y675" s="26">
        <f t="shared" si="433"/>
        <v>-115.89676785948922</v>
      </c>
      <c r="Z675" s="26">
        <f t="shared" si="434"/>
        <v>-89.999908106617141</v>
      </c>
      <c r="AA675" s="26">
        <f t="shared" si="435"/>
        <v>63.272033291799715</v>
      </c>
      <c r="AB675" s="26">
        <f t="shared" si="436"/>
        <v>-89.96068837449819</v>
      </c>
      <c r="AC675" s="26">
        <f t="shared" si="437"/>
        <v>37.012915027909344</v>
      </c>
      <c r="AD675" s="26">
        <f t="shared" si="438"/>
        <v>89.19185129494862</v>
      </c>
      <c r="AE675" s="26">
        <f t="shared" si="439"/>
        <v>15.838681811950238</v>
      </c>
      <c r="AF675" s="26">
        <f t="shared" si="440"/>
        <v>-90.768745186166697</v>
      </c>
      <c r="AG675" s="26">
        <f t="shared" si="458"/>
        <v>64.037843837695164</v>
      </c>
      <c r="AH675" s="26">
        <f t="shared" si="441"/>
        <v>-214.51459219563677</v>
      </c>
      <c r="AI675" s="26">
        <f t="shared" si="442"/>
        <v>-89.999999998922561</v>
      </c>
      <c r="AJ675" s="26">
        <f t="shared" si="443"/>
        <v>122.11750108567722</v>
      </c>
      <c r="AK675" s="26">
        <f t="shared" si="444"/>
        <v>89.999955099872096</v>
      </c>
      <c r="AL675" s="27">
        <f t="shared" si="445"/>
        <v>-45.726738550795886</v>
      </c>
      <c r="AM675" s="26">
        <f t="shared" si="446"/>
        <v>-89.703661798266069</v>
      </c>
      <c r="AN675" s="26">
        <f t="shared" si="459"/>
        <v>-48.352844320183934</v>
      </c>
      <c r="AO675" s="26">
        <f t="shared" si="460"/>
        <v>-89.780981160194287</v>
      </c>
      <c r="AP675" s="26">
        <f t="shared" si="466"/>
        <v>-122.4388301432442</v>
      </c>
      <c r="AQ675" s="26">
        <f t="shared" si="467"/>
        <v>-179.48468785751083</v>
      </c>
      <c r="AR675" s="25">
        <f t="shared" si="461"/>
        <v>18.562359853877492</v>
      </c>
      <c r="AS675" s="25">
        <f t="shared" si="462"/>
        <v>-26.843517049310353</v>
      </c>
      <c r="AT675" s="56">
        <f t="shared" si="468"/>
        <v>-106.60014833129397</v>
      </c>
      <c r="AU675" s="57">
        <f t="shared" si="447"/>
        <v>-270.25343304367755</v>
      </c>
      <c r="AV675" s="26">
        <f t="shared" si="448"/>
        <v>1.0141256561210923</v>
      </c>
      <c r="AW675" s="26">
        <f t="shared" si="449"/>
        <v>27.151535802910175</v>
      </c>
      <c r="AX675" s="27">
        <f t="shared" si="450"/>
        <v>-1.0141256561210925</v>
      </c>
      <c r="AY675" s="26">
        <f t="shared" si="451"/>
        <v>-27.151535802910175</v>
      </c>
      <c r="AZ675" s="28">
        <f t="shared" si="452"/>
        <v>0</v>
      </c>
      <c r="BA675" s="29">
        <f t="shared" si="453"/>
        <v>0</v>
      </c>
      <c r="BB675" s="5">
        <f t="shared" si="469"/>
        <v>-225.37799005833503</v>
      </c>
      <c r="BC675" s="5">
        <f t="shared" si="470"/>
        <v>-531.07617021176827</v>
      </c>
      <c r="BD675" s="5">
        <f t="shared" si="454"/>
        <v>-351.07617021176827</v>
      </c>
      <c r="BE675" s="41"/>
      <c r="BF675" s="40">
        <f t="shared" si="455"/>
        <v>-225</v>
      </c>
      <c r="BG675" s="40">
        <f t="shared" si="456"/>
        <v>-531</v>
      </c>
      <c r="BH675" s="40">
        <f t="shared" si="457"/>
        <v>-351</v>
      </c>
      <c r="BL675" s="26">
        <f t="shared" si="463"/>
        <v>-42.205058585260467</v>
      </c>
      <c r="BM675" s="26">
        <f t="shared" si="464"/>
        <v>-89.555497651748581</v>
      </c>
      <c r="BO675" s="238" t="str">
        <f t="shared" si="471"/>
        <v>512861383.991484i</v>
      </c>
      <c r="BP675" s="238" t="str">
        <f t="shared" si="472"/>
        <v>-0.000146654961340638-0.0000225271877406979i</v>
      </c>
      <c r="BQ675" s="238">
        <f t="shared" si="473"/>
        <v>-76.572783141780604</v>
      </c>
      <c r="BR675" s="238">
        <f t="shared" si="474"/>
        <v>-171.26723951634216</v>
      </c>
    </row>
    <row r="676" spans="22:70" x14ac:dyDescent="0.3">
      <c r="V676" s="24">
        <v>7.7200000000001001</v>
      </c>
      <c r="W676" s="32">
        <f t="shared" si="432"/>
        <v>524807460.24989426</v>
      </c>
      <c r="X676" s="25">
        <f t="shared" si="465"/>
        <v>31.450501351730402</v>
      </c>
      <c r="Y676" s="26">
        <f t="shared" si="433"/>
        <v>-116.09676785948871</v>
      </c>
      <c r="Z676" s="26">
        <f t="shared" si="434"/>
        <v>-89.99991019836591</v>
      </c>
      <c r="AA676" s="26">
        <f t="shared" si="435"/>
        <v>63.472033199783347</v>
      </c>
      <c r="AB676" s="26">
        <f t="shared" si="436"/>
        <v>-89.961583216072029</v>
      </c>
      <c r="AC676" s="26">
        <f t="shared" si="437"/>
        <v>37.212876143203957</v>
      </c>
      <c r="AD676" s="26">
        <f t="shared" si="438"/>
        <v>89.210244648265075</v>
      </c>
      <c r="AE676" s="26">
        <f t="shared" si="439"/>
        <v>16.038642835229005</v>
      </c>
      <c r="AF676" s="26">
        <f t="shared" si="440"/>
        <v>-90.751248766172864</v>
      </c>
      <c r="AG676" s="26">
        <f t="shared" si="458"/>
        <v>64.037843837695164</v>
      </c>
      <c r="AH676" s="26">
        <f t="shared" si="441"/>
        <v>-214.71459219563678</v>
      </c>
      <c r="AI676" s="26">
        <f t="shared" si="442"/>
        <v>-89.999999998947089</v>
      </c>
      <c r="AJ676" s="26">
        <f t="shared" si="443"/>
        <v>122.31750108567711</v>
      </c>
      <c r="AK676" s="26">
        <f t="shared" si="444"/>
        <v>89.999956121923788</v>
      </c>
      <c r="AL676" s="27">
        <f t="shared" si="445"/>
        <v>-45.926733322083201</v>
      </c>
      <c r="AM676" s="26">
        <f t="shared" si="446"/>
        <v>-89.710407163055123</v>
      </c>
      <c r="AN676" s="26">
        <f t="shared" si="459"/>
        <v>-48.552841464013738</v>
      </c>
      <c r="AO676" s="26">
        <f t="shared" si="460"/>
        <v>-89.785966590730993</v>
      </c>
      <c r="AP676" s="26">
        <f t="shared" si="466"/>
        <v>-122.83882205836144</v>
      </c>
      <c r="AQ676" s="26">
        <f t="shared" si="467"/>
        <v>-179.49641763080942</v>
      </c>
      <c r="AR676" s="25">
        <f t="shared" si="461"/>
        <v>18.562359853877492</v>
      </c>
      <c r="AS676" s="25">
        <f t="shared" si="462"/>
        <v>-26.843517049310353</v>
      </c>
      <c r="AT676" s="56">
        <f t="shared" si="468"/>
        <v>-106.80017922313243</v>
      </c>
      <c r="AU676" s="57">
        <f t="shared" si="447"/>
        <v>-270.24766639698225</v>
      </c>
      <c r="AV676" s="26">
        <f t="shared" si="448"/>
        <v>1.0565420030277966</v>
      </c>
      <c r="AW676" s="26">
        <f t="shared" si="449"/>
        <v>27.690824036485967</v>
      </c>
      <c r="AX676" s="27">
        <f t="shared" si="450"/>
        <v>-1.0565420030277963</v>
      </c>
      <c r="AY676" s="26">
        <f t="shared" si="451"/>
        <v>-27.690824036485967</v>
      </c>
      <c r="AZ676" s="28">
        <f t="shared" si="452"/>
        <v>0</v>
      </c>
      <c r="BA676" s="29">
        <f t="shared" si="453"/>
        <v>0</v>
      </c>
      <c r="BB676" s="5">
        <f t="shared" si="469"/>
        <v>-226.17355855507981</v>
      </c>
      <c r="BC676" s="5">
        <f t="shared" si="470"/>
        <v>-531.27639773429985</v>
      </c>
      <c r="BD676" s="5">
        <f t="shared" si="454"/>
        <v>-351.27639773429985</v>
      </c>
      <c r="BE676" s="31"/>
      <c r="BF676" s="40">
        <f t="shared" si="455"/>
        <v>-226</v>
      </c>
      <c r="BG676" s="40">
        <f t="shared" si="456"/>
        <v>-531</v>
      </c>
      <c r="BH676" s="40">
        <f t="shared" si="457"/>
        <v>-351</v>
      </c>
      <c r="BL676" s="26">
        <f t="shared" si="463"/>
        <v>-42.405046821041459</v>
      </c>
      <c r="BM676" s="26">
        <f t="shared" si="464"/>
        <v>-89.565615368261518</v>
      </c>
      <c r="BO676" s="238" t="str">
        <f t="shared" si="471"/>
        <v>524807460.249894i</v>
      </c>
      <c r="BP676" s="238" t="str">
        <f t="shared" si="472"/>
        <v>-0.000140198948709556-0.0000210451507753296i</v>
      </c>
      <c r="BQ676" s="238">
        <f t="shared" si="473"/>
        <v>-76.968332510905924</v>
      </c>
      <c r="BR676" s="238">
        <f t="shared" si="474"/>
        <v>-171.46311596905608</v>
      </c>
    </row>
    <row r="677" spans="22:70" x14ac:dyDescent="0.3">
      <c r="V677" s="24">
        <v>7.7300000000000999</v>
      </c>
      <c r="W677" s="32">
        <f t="shared" si="432"/>
        <v>537031796.37037718</v>
      </c>
      <c r="X677" s="25">
        <f t="shared" si="465"/>
        <v>31.450501351730402</v>
      </c>
      <c r="Y677" s="26">
        <f t="shared" si="433"/>
        <v>-116.29676785948823</v>
      </c>
      <c r="Z677" s="26">
        <f t="shared" si="434"/>
        <v>-89.99991224250067</v>
      </c>
      <c r="AA677" s="26">
        <f t="shared" si="435"/>
        <v>63.672033111908412</v>
      </c>
      <c r="AB677" s="26">
        <f t="shared" si="436"/>
        <v>-89.962457688582958</v>
      </c>
      <c r="AC677" s="26">
        <f t="shared" si="437"/>
        <v>37.412839008273593</v>
      </c>
      <c r="AD677" s="26">
        <f t="shared" si="438"/>
        <v>89.228219475046714</v>
      </c>
      <c r="AE677" s="26">
        <f t="shared" si="439"/>
        <v>16.238605612424173</v>
      </c>
      <c r="AF677" s="26">
        <f t="shared" si="440"/>
        <v>-90.734150456036915</v>
      </c>
      <c r="AG677" s="26">
        <f t="shared" si="458"/>
        <v>64.037843837695164</v>
      </c>
      <c r="AH677" s="26">
        <f t="shared" si="441"/>
        <v>-214.91459219563677</v>
      </c>
      <c r="AI677" s="26">
        <f t="shared" si="442"/>
        <v>-89.999999998971049</v>
      </c>
      <c r="AJ677" s="26">
        <f t="shared" si="443"/>
        <v>122.51750108567698</v>
      </c>
      <c r="AK677" s="26">
        <f t="shared" si="444"/>
        <v>89.999957120710746</v>
      </c>
      <c r="AL677" s="27">
        <f t="shared" si="445"/>
        <v>-46.126728328695485</v>
      </c>
      <c r="AM677" s="26">
        <f t="shared" si="446"/>
        <v>-89.716998992352927</v>
      </c>
      <c r="AN677" s="26">
        <f t="shared" si="459"/>
        <v>-48.752838736390629</v>
      </c>
      <c r="AO677" s="26">
        <f t="shared" si="460"/>
        <v>-89.790838542145636</v>
      </c>
      <c r="AP677" s="26">
        <f t="shared" si="466"/>
        <v>-123.23881433735073</v>
      </c>
      <c r="AQ677" s="26">
        <f t="shared" si="467"/>
        <v>-179.50788041275888</v>
      </c>
      <c r="AR677" s="25">
        <f t="shared" si="461"/>
        <v>18.562359853877492</v>
      </c>
      <c r="AS677" s="25">
        <f t="shared" si="462"/>
        <v>-26.843517049310353</v>
      </c>
      <c r="AT677" s="56">
        <f t="shared" si="468"/>
        <v>-107.00020872492655</v>
      </c>
      <c r="AU677" s="57">
        <f t="shared" si="447"/>
        <v>-270.24203086879578</v>
      </c>
      <c r="AV677" s="26">
        <f t="shared" si="448"/>
        <v>1.1005177805528357</v>
      </c>
      <c r="AW677" s="26">
        <f t="shared" si="449"/>
        <v>28.237212484231105</v>
      </c>
      <c r="AX677" s="27">
        <f t="shared" si="450"/>
        <v>-1.1005177805528357</v>
      </c>
      <c r="AY677" s="26">
        <f t="shared" si="451"/>
        <v>-28.237212484231105</v>
      </c>
      <c r="AZ677" s="28">
        <f t="shared" si="452"/>
        <v>0</v>
      </c>
      <c r="BA677" s="29">
        <f t="shared" si="453"/>
        <v>0</v>
      </c>
      <c r="BB677" s="5">
        <f t="shared" si="469"/>
        <v>-226.96932224105001</v>
      </c>
      <c r="BC677" s="5">
        <f t="shared" si="470"/>
        <v>-531.47225806069059</v>
      </c>
      <c r="BD677" s="5">
        <f t="shared" si="454"/>
        <v>-351.47225806069059</v>
      </c>
      <c r="BE677" s="31"/>
      <c r="BF677" s="40">
        <f t="shared" si="455"/>
        <v>-227</v>
      </c>
      <c r="BG677" s="40">
        <f t="shared" si="456"/>
        <v>-531</v>
      </c>
      <c r="BH677" s="40">
        <f t="shared" si="457"/>
        <v>-351</v>
      </c>
      <c r="BL677" s="26">
        <f t="shared" si="463"/>
        <v>-42.605035586269764</v>
      </c>
      <c r="BM677" s="26">
        <f t="shared" si="464"/>
        <v>-89.575502803607208</v>
      </c>
      <c r="BO677" s="238" t="str">
        <f t="shared" si="471"/>
        <v>537031796.370377i</v>
      </c>
      <c r="BP677" s="238" t="str">
        <f t="shared" si="472"/>
        <v>-0.000134021050359846-0.000019659727762081i</v>
      </c>
      <c r="BQ677" s="238">
        <f t="shared" si="473"/>
        <v>-77.364077929853693</v>
      </c>
      <c r="BR677" s="238">
        <f t="shared" si="474"/>
        <v>-171.65472438828758</v>
      </c>
    </row>
    <row r="678" spans="22:70" x14ac:dyDescent="0.3">
      <c r="V678" s="24">
        <v>7.7400000000000997</v>
      </c>
      <c r="W678" s="30">
        <f t="shared" si="432"/>
        <v>549540873.85775185</v>
      </c>
      <c r="X678" s="25">
        <f t="shared" si="465"/>
        <v>31.450501351730402</v>
      </c>
      <c r="Y678" s="26">
        <f t="shared" si="433"/>
        <v>-116.49676785948778</v>
      </c>
      <c r="Z678" s="26">
        <f t="shared" si="434"/>
        <v>-89.999914240105241</v>
      </c>
      <c r="AA678" s="26">
        <f t="shared" si="435"/>
        <v>63.872033027988486</v>
      </c>
      <c r="AB678" s="26">
        <f t="shared" si="436"/>
        <v>-89.963312255686247</v>
      </c>
      <c r="AC678" s="26">
        <f t="shared" si="437"/>
        <v>37.612803544394005</v>
      </c>
      <c r="AD678" s="26">
        <f t="shared" si="438"/>
        <v>89.245785291623832</v>
      </c>
      <c r="AE678" s="26">
        <f t="shared" si="439"/>
        <v>16.438570064625125</v>
      </c>
      <c r="AF678" s="26">
        <f t="shared" si="440"/>
        <v>-90.71744120416767</v>
      </c>
      <c r="AG678" s="26">
        <f t="shared" si="458"/>
        <v>64.037843837695164</v>
      </c>
      <c r="AH678" s="26">
        <f t="shared" si="441"/>
        <v>-215.11459219563676</v>
      </c>
      <c r="AI678" s="26">
        <f t="shared" si="442"/>
        <v>-89.999999998994468</v>
      </c>
      <c r="AJ678" s="26">
        <f t="shared" si="443"/>
        <v>122.71750108567687</v>
      </c>
      <c r="AK678" s="26">
        <f t="shared" si="444"/>
        <v>89.999958096762541</v>
      </c>
      <c r="AL678" s="27">
        <f t="shared" si="445"/>
        <v>-46.326723560041863</v>
      </c>
      <c r="AM678" s="26">
        <f t="shared" si="446"/>
        <v>-89.72344078053618</v>
      </c>
      <c r="AN678" s="26">
        <f t="shared" si="459"/>
        <v>-48.952836131529182</v>
      </c>
      <c r="AO678" s="26">
        <f t="shared" si="460"/>
        <v>-89.795599597329385</v>
      </c>
      <c r="AP678" s="26">
        <f t="shared" si="466"/>
        <v>-123.63880696383578</v>
      </c>
      <c r="AQ678" s="26">
        <f t="shared" si="467"/>
        <v>-179.51908228009751</v>
      </c>
      <c r="AR678" s="25">
        <f t="shared" si="461"/>
        <v>18.562359853877492</v>
      </c>
      <c r="AS678" s="25">
        <f t="shared" si="462"/>
        <v>-26.843517049310353</v>
      </c>
      <c r="AT678" s="56">
        <f t="shared" si="468"/>
        <v>-107.20023689921065</v>
      </c>
      <c r="AU678" s="57">
        <f t="shared" si="447"/>
        <v>-270.23652348426515</v>
      </c>
      <c r="AV678" s="26">
        <f t="shared" si="448"/>
        <v>1.1460937381732978</v>
      </c>
      <c r="AW678" s="26">
        <f t="shared" si="449"/>
        <v>28.790593289897565</v>
      </c>
      <c r="AX678" s="27">
        <f t="shared" si="450"/>
        <v>-1.1460937381732976</v>
      </c>
      <c r="AY678" s="26">
        <f t="shared" si="451"/>
        <v>-28.790593289897565</v>
      </c>
      <c r="AZ678" s="28">
        <f t="shared" si="452"/>
        <v>0</v>
      </c>
      <c r="BA678" s="29">
        <f t="shared" si="453"/>
        <v>0</v>
      </c>
      <c r="BB678" s="5">
        <f t="shared" si="469"/>
        <v>-227.76527269860213</v>
      </c>
      <c r="BC678" s="5">
        <f t="shared" si="470"/>
        <v>-531.66383823197577</v>
      </c>
      <c r="BD678" s="5">
        <f t="shared" si="454"/>
        <v>-351.66383823197577</v>
      </c>
      <c r="BE678" s="41"/>
      <c r="BF678" s="40">
        <f t="shared" si="455"/>
        <v>-228</v>
      </c>
      <c r="BG678" s="40">
        <f t="shared" si="456"/>
        <v>-532</v>
      </c>
      <c r="BH678" s="40">
        <f t="shared" si="457"/>
        <v>-352</v>
      </c>
      <c r="BL678" s="26">
        <f t="shared" si="463"/>
        <v>-42.80502485711898</v>
      </c>
      <c r="BM678" s="26">
        <f t="shared" si="464"/>
        <v>-89.585165197877814</v>
      </c>
      <c r="BO678" s="238" t="str">
        <f t="shared" si="471"/>
        <v>549540873.857752i</v>
      </c>
      <c r="BP678" s="238" t="str">
        <f t="shared" si="472"/>
        <v>-0.000128109811465746-0.0000183647152300996i</v>
      </c>
      <c r="BQ678" s="238">
        <f t="shared" si="473"/>
        <v>-77.760010942272501</v>
      </c>
      <c r="BR678" s="238">
        <f t="shared" si="474"/>
        <v>-171.84214954983281</v>
      </c>
    </row>
    <row r="679" spans="22:70" x14ac:dyDescent="0.3">
      <c r="V679" s="24">
        <v>7.7500000000001004</v>
      </c>
      <c r="W679" s="32">
        <f t="shared" si="432"/>
        <v>562341325.19047928</v>
      </c>
      <c r="X679" s="25">
        <f t="shared" si="465"/>
        <v>31.450501351730402</v>
      </c>
      <c r="Y679" s="26">
        <f t="shared" si="433"/>
        <v>-116.69676785948732</v>
      </c>
      <c r="Z679" s="26">
        <f t="shared" si="434"/>
        <v>-89.999916192238786</v>
      </c>
      <c r="AA679" s="26">
        <f t="shared" si="435"/>
        <v>64.072032947845585</v>
      </c>
      <c r="AB679" s="26">
        <f t="shared" si="436"/>
        <v>-89.964147370483161</v>
      </c>
      <c r="AC679" s="26">
        <f t="shared" si="437"/>
        <v>37.812769676381578</v>
      </c>
      <c r="AD679" s="26">
        <f t="shared" si="438"/>
        <v>89.262951398408916</v>
      </c>
      <c r="AE679" s="26">
        <f t="shared" si="439"/>
        <v>16.638536116470235</v>
      </c>
      <c r="AF679" s="26">
        <f t="shared" si="440"/>
        <v>-90.701112164313031</v>
      </c>
      <c r="AG679" s="26">
        <f t="shared" si="458"/>
        <v>64.037843837695164</v>
      </c>
      <c r="AH679" s="26">
        <f t="shared" si="441"/>
        <v>-215.31459219563675</v>
      </c>
      <c r="AI679" s="26">
        <f t="shared" si="442"/>
        <v>-89.999999999017362</v>
      </c>
      <c r="AJ679" s="26">
        <f t="shared" si="443"/>
        <v>122.91750108567678</v>
      </c>
      <c r="AK679" s="26">
        <f t="shared" si="444"/>
        <v>89.999959050596672</v>
      </c>
      <c r="AL679" s="27">
        <f t="shared" si="445"/>
        <v>-46.526719006008143</v>
      </c>
      <c r="AM679" s="26">
        <f t="shared" si="446"/>
        <v>-89.729735942474449</v>
      </c>
      <c r="AN679" s="26">
        <f t="shared" si="459"/>
        <v>-49.152833643904358</v>
      </c>
      <c r="AO679" s="26">
        <f t="shared" si="460"/>
        <v>-89.800252280393579</v>
      </c>
      <c r="AP679" s="26">
        <f t="shared" si="466"/>
        <v>-124.0387999221773</v>
      </c>
      <c r="AQ679" s="26">
        <f t="shared" si="467"/>
        <v>-179.53002917128873</v>
      </c>
      <c r="AR679" s="25">
        <f t="shared" si="461"/>
        <v>18.562359853877492</v>
      </c>
      <c r="AS679" s="25">
        <f t="shared" si="462"/>
        <v>-26.843517049310353</v>
      </c>
      <c r="AT679" s="56">
        <f t="shared" si="468"/>
        <v>-107.40026380570707</v>
      </c>
      <c r="AU679" s="57">
        <f t="shared" si="447"/>
        <v>-270.23114133560176</v>
      </c>
      <c r="AV679" s="26">
        <f t="shared" si="448"/>
        <v>1.1933104806614292</v>
      </c>
      <c r="AW679" s="26">
        <f t="shared" si="449"/>
        <v>29.350846850187455</v>
      </c>
      <c r="AX679" s="27">
        <f t="shared" si="450"/>
        <v>-1.193310480661429</v>
      </c>
      <c r="AY679" s="26">
        <f t="shared" si="451"/>
        <v>-29.350846850187455</v>
      </c>
      <c r="AZ679" s="28">
        <f t="shared" si="452"/>
        <v>0</v>
      </c>
      <c r="BA679" s="29">
        <f t="shared" si="453"/>
        <v>0</v>
      </c>
      <c r="BB679" s="5">
        <f t="shared" si="469"/>
        <v>-228.56140185759406</v>
      </c>
      <c r="BC679" s="5">
        <f t="shared" si="470"/>
        <v>-531.85122409636426</v>
      </c>
      <c r="BD679" s="5">
        <f t="shared" si="454"/>
        <v>-351.85122409636426</v>
      </c>
      <c r="BE679" s="31"/>
      <c r="BF679" s="40">
        <f t="shared" si="455"/>
        <v>-229</v>
      </c>
      <c r="BG679" s="40">
        <f t="shared" si="456"/>
        <v>-532</v>
      </c>
      <c r="BH679" s="40">
        <f t="shared" si="457"/>
        <v>-352</v>
      </c>
      <c r="BL679" s="26">
        <f t="shared" si="463"/>
        <v>-43.00501461083477</v>
      </c>
      <c r="BM679" s="26">
        <f t="shared" si="464"/>
        <v>-89.594607672003065</v>
      </c>
      <c r="BO679" s="238" t="str">
        <f t="shared" si="471"/>
        <v>562341325.190479i</v>
      </c>
      <c r="BP679" s="238" t="str">
        <f t="shared" si="472"/>
        <v>-0.000122454203480248-0.0000171542979316962i</v>
      </c>
      <c r="BQ679" s="238">
        <f t="shared" si="473"/>
        <v>-78.156123441052216</v>
      </c>
      <c r="BR679" s="238">
        <f t="shared" si="474"/>
        <v>-172.02547508875946</v>
      </c>
    </row>
    <row r="680" spans="22:70" x14ac:dyDescent="0.3">
      <c r="V680" s="24">
        <v>7.7600000000001002</v>
      </c>
      <c r="W680" s="32">
        <f t="shared" si="432"/>
        <v>575439937.33729017</v>
      </c>
      <c r="X680" s="25">
        <f t="shared" si="465"/>
        <v>31.450501351730402</v>
      </c>
      <c r="Y680" s="26">
        <f t="shared" si="433"/>
        <v>-116.89676785948691</v>
      </c>
      <c r="Z680" s="26">
        <f t="shared" si="434"/>
        <v>-89.999918099936323</v>
      </c>
      <c r="AA680" s="26">
        <f t="shared" si="435"/>
        <v>64.272032871309705</v>
      </c>
      <c r="AB680" s="26">
        <f t="shared" si="436"/>
        <v>-89.964963475761181</v>
      </c>
      <c r="AC680" s="26">
        <f t="shared" si="437"/>
        <v>38.012737332434263</v>
      </c>
      <c r="AD680" s="26">
        <f t="shared" si="438"/>
        <v>89.279726884764827</v>
      </c>
      <c r="AE680" s="26">
        <f t="shared" si="439"/>
        <v>16.838503695987448</v>
      </c>
      <c r="AF680" s="26">
        <f t="shared" si="440"/>
        <v>-90.685154690932691</v>
      </c>
      <c r="AG680" s="26">
        <f t="shared" si="458"/>
        <v>64.037843837695164</v>
      </c>
      <c r="AH680" s="26">
        <f t="shared" si="441"/>
        <v>-215.51459219563674</v>
      </c>
      <c r="AI680" s="26">
        <f t="shared" si="442"/>
        <v>-89.999999999039744</v>
      </c>
      <c r="AJ680" s="26">
        <f t="shared" si="443"/>
        <v>123.11750108567666</v>
      </c>
      <c r="AK680" s="26">
        <f t="shared" si="444"/>
        <v>89.999959982718877</v>
      </c>
      <c r="AL680" s="27">
        <f t="shared" si="445"/>
        <v>-46.726714656935229</v>
      </c>
      <c r="AM680" s="26">
        <f t="shared" si="446"/>
        <v>-89.73588781533762</v>
      </c>
      <c r="AN680" s="26">
        <f t="shared" si="459"/>
        <v>-49.352831268239754</v>
      </c>
      <c r="AO680" s="26">
        <f t="shared" si="460"/>
        <v>-89.804799058006765</v>
      </c>
      <c r="AP680" s="26">
        <f t="shared" si="466"/>
        <v>-124.43879319743989</v>
      </c>
      <c r="AQ680" s="26">
        <f t="shared" si="467"/>
        <v>-179.54072688966525</v>
      </c>
      <c r="AR680" s="25">
        <f t="shared" si="461"/>
        <v>18.562359853877492</v>
      </c>
      <c r="AS680" s="25">
        <f t="shared" si="462"/>
        <v>-26.843517049310353</v>
      </c>
      <c r="AT680" s="56">
        <f t="shared" si="468"/>
        <v>-107.60028950145244</v>
      </c>
      <c r="AU680" s="57">
        <f t="shared" si="447"/>
        <v>-270.22588158059796</v>
      </c>
      <c r="AV680" s="26">
        <f t="shared" si="448"/>
        <v>1.2422083724150954</v>
      </c>
      <c r="AW680" s="26">
        <f t="shared" si="449"/>
        <v>29.917841630572397</v>
      </c>
      <c r="AX680" s="27">
        <f t="shared" si="450"/>
        <v>-1.2422083724150959</v>
      </c>
      <c r="AY680" s="26">
        <f t="shared" si="451"/>
        <v>-29.917841630572397</v>
      </c>
      <c r="AZ680" s="28">
        <f t="shared" si="452"/>
        <v>0</v>
      </c>
      <c r="BA680" s="29">
        <f t="shared" si="453"/>
        <v>0</v>
      </c>
      <c r="BB680" s="5">
        <f t="shared" si="469"/>
        <v>-229.35770198238254</v>
      </c>
      <c r="BC680" s="5">
        <f t="shared" si="470"/>
        <v>-532.03450028766508</v>
      </c>
      <c r="BD680" s="5">
        <f t="shared" si="454"/>
        <v>-352.03450028766508</v>
      </c>
      <c r="BE680" s="31"/>
      <c r="BF680" s="40">
        <f t="shared" si="455"/>
        <v>-229</v>
      </c>
      <c r="BG680" s="40">
        <f t="shared" si="456"/>
        <v>-532</v>
      </c>
      <c r="BH680" s="40">
        <f t="shared" si="457"/>
        <v>-352</v>
      </c>
      <c r="BL680" s="26">
        <f t="shared" si="463"/>
        <v>-43.20500482568675</v>
      </c>
      <c r="BM680" s="26">
        <f t="shared" si="464"/>
        <v>-89.603835230454905</v>
      </c>
      <c r="BO680" s="238" t="str">
        <f t="shared" si="471"/>
        <v>575439937.33729i</v>
      </c>
      <c r="BP680" s="238" t="str">
        <f t="shared" si="472"/>
        <v>-0.000117043612280348-0.0000160230256202012i</v>
      </c>
      <c r="BQ680" s="238">
        <f t="shared" si="473"/>
        <v>-78.552407655243343</v>
      </c>
      <c r="BR680" s="238">
        <f t="shared" si="474"/>
        <v>-172.20478347661216</v>
      </c>
    </row>
    <row r="681" spans="22:70" x14ac:dyDescent="0.3">
      <c r="V681" s="24">
        <v>7.7700000000000999</v>
      </c>
      <c r="W681" s="30">
        <f t="shared" ref="W681:W744" si="475">10*10^V681</f>
        <v>588843655.35572517</v>
      </c>
      <c r="X681" s="25">
        <f t="shared" si="465"/>
        <v>31.450501351730402</v>
      </c>
      <c r="Y681" s="26">
        <f t="shared" ref="Y681:Y744" si="476">20*LOG(1/SQRT((W681/fp)^2+1))</f>
        <v>-117.09676785948652</v>
      </c>
      <c r="Z681" s="26">
        <f t="shared" ref="Z681:Z744" si="477">-180/PI()*ATAN(W681/fp)</f>
        <v>-89.999919964209369</v>
      </c>
      <c r="AA681" s="26">
        <f t="shared" ref="AA681:AA744" si="478">20*LOG(SQRT((W681/fzRHP)^2+1))</f>
        <v>64.472032798218507</v>
      </c>
      <c r="AB681" s="26">
        <f t="shared" ref="AB681:AB744" si="479">-180/PI()*ATAN(W681/fzRHP)</f>
        <v>-89.965761004228838</v>
      </c>
      <c r="AC681" s="26">
        <f t="shared" ref="AC681:AC744" si="480">20*LOG(SQRT((W681/fzESR)^2+1))</f>
        <v>38.212706443979499</v>
      </c>
      <c r="AD681" s="26">
        <f t="shared" ref="AD681:AD744" si="481">180/PI()*ATAN(W681/fzESR)</f>
        <v>89.296120633765327</v>
      </c>
      <c r="AE681" s="26">
        <f t="shared" ref="AE681:AE744" si="482">X681+Y681+AA681+AC681</f>
        <v>17.038472734441896</v>
      </c>
      <c r="AF681" s="26">
        <f t="shared" ref="AF681:AF744" si="483">Z681+AB681+AD681</f>
        <v>-90.669560334672894</v>
      </c>
      <c r="AG681" s="26">
        <f t="shared" si="458"/>
        <v>64.037843837695164</v>
      </c>
      <c r="AH681" s="26">
        <f t="shared" ref="AH681:AH744" si="484">20*LOG(1/SQRT((W681/fp_comp1)^2+1))</f>
        <v>-215.71459219563675</v>
      </c>
      <c r="AI681" s="26">
        <f t="shared" ref="AI681:AI744" si="485">-180/PI()*ATAN(W681/fp_comp1)</f>
        <v>-89.9999999990616</v>
      </c>
      <c r="AJ681" s="26">
        <f t="shared" ref="AJ681:AJ744" si="486">20*LOG(SQRT((W681/fz_comp)^2+1))</f>
        <v>123.31750108567658</v>
      </c>
      <c r="AK681" s="26">
        <f t="shared" ref="AK681:AK744" si="487">180/PI()*ATAN(W681/fz_comp)</f>
        <v>89.999960893623424</v>
      </c>
      <c r="AL681" s="27">
        <f t="shared" ref="AL681:AL744" si="488">20*LOG(1/SQRT((W681/fp_comp2)^2+1))</f>
        <v>-46.926710503598777</v>
      </c>
      <c r="AM681" s="26">
        <f t="shared" ref="AM681:AM744" si="489">-180/PI()*ATAN(W681/fp_comp2)</f>
        <v>-89.741899660362449</v>
      </c>
      <c r="AN681" s="26">
        <f t="shared" si="459"/>
        <v>-49.552828999496455</v>
      </c>
      <c r="AO681" s="26">
        <f t="shared" si="460"/>
        <v>-89.809242340701431</v>
      </c>
      <c r="AP681" s="26">
        <f t="shared" si="466"/>
        <v>-124.83878677536023</v>
      </c>
      <c r="AQ681" s="26">
        <f t="shared" si="467"/>
        <v>-179.55118110650204</v>
      </c>
      <c r="AR681" s="25">
        <f t="shared" si="461"/>
        <v>18.562359853877492</v>
      </c>
      <c r="AS681" s="25">
        <f t="shared" si="462"/>
        <v>-26.843517049310353</v>
      </c>
      <c r="AT681" s="56">
        <f t="shared" si="468"/>
        <v>-107.80031404091834</v>
      </c>
      <c r="AU681" s="57">
        <f t="shared" ref="AU681:AU744" si="490">AF681+AQ681</f>
        <v>-270.22074144117494</v>
      </c>
      <c r="AV681" s="26">
        <f t="shared" ref="AV681:AV744" si="491">20*LOG(SQRT((W681/fz_ff)^2+1))</f>
        <v>1.2928274378456741</v>
      </c>
      <c r="AW681" s="26">
        <f t="shared" ref="AW681:AW744" si="492">180/PI()*ATAN(W681/fz_ff)</f>
        <v>30.491434018150695</v>
      </c>
      <c r="AX681" s="27">
        <f t="shared" ref="AX681:AX744" si="493">20*LOG(1/SQRT((W681/fp_ff)^2+1))</f>
        <v>-1.2928274378456737</v>
      </c>
      <c r="AY681" s="26">
        <f t="shared" ref="AY681:AY744" si="494">-180/PI()*ATAN(W681/fp_ff)</f>
        <v>-30.491434018150695</v>
      </c>
      <c r="AZ681" s="28">
        <f t="shared" ref="AZ681:AZ744" si="495">AV681+AX681</f>
        <v>0</v>
      </c>
      <c r="BA681" s="29">
        <f t="shared" ref="BA681:BA744" si="496">AW681+AY681</f>
        <v>0</v>
      </c>
      <c r="BB681" s="5">
        <f t="shared" si="469"/>
        <v>-230.15416565918855</v>
      </c>
      <c r="BC681" s="5">
        <f t="shared" si="470"/>
        <v>-532.21375020705091</v>
      </c>
      <c r="BD681" s="5">
        <f t="shared" ref="BD681:BD744" si="497">BC681+180</f>
        <v>-352.21375020705091</v>
      </c>
      <c r="BE681" s="41"/>
      <c r="BF681" s="40">
        <f t="shared" ref="BF681:BF744" si="498">ROUND(BB681,0)</f>
        <v>-230</v>
      </c>
      <c r="BG681" s="40">
        <f t="shared" ref="BG681:BG744" si="499">ROUND(BC681,0)</f>
        <v>-532</v>
      </c>
      <c r="BH681" s="40">
        <f t="shared" ref="BH681:BH744" si="500">ROUND(BD681,0)</f>
        <v>-352</v>
      </c>
      <c r="BL681" s="26">
        <f t="shared" si="463"/>
        <v>-43.404995480922352</v>
      </c>
      <c r="BM681" s="26">
        <f t="shared" si="464"/>
        <v>-89.612852763891127</v>
      </c>
      <c r="BO681" s="238" t="str">
        <f t="shared" si="471"/>
        <v>588843655.355725i</v>
      </c>
      <c r="BP681" s="238" t="str">
        <f t="shared" si="472"/>
        <v>-0.000111867826265427-0.0000149657911023917i</v>
      </c>
      <c r="BQ681" s="238">
        <f t="shared" si="473"/>
        <v>-78.948856137347846</v>
      </c>
      <c r="BR681" s="238">
        <f t="shared" si="474"/>
        <v>-172.38015600198491</v>
      </c>
    </row>
    <row r="682" spans="22:70" x14ac:dyDescent="0.3">
      <c r="V682" s="24">
        <v>7.7800000000000997</v>
      </c>
      <c r="W682" s="32">
        <f t="shared" si="475"/>
        <v>602559586.0744971</v>
      </c>
      <c r="X682" s="25">
        <f t="shared" si="465"/>
        <v>31.450501351730402</v>
      </c>
      <c r="Y682" s="26">
        <f t="shared" si="476"/>
        <v>-117.29676785948612</v>
      </c>
      <c r="Z682" s="26">
        <f t="shared" si="477"/>
        <v>-89.9999217860464</v>
      </c>
      <c r="AA682" s="26">
        <f t="shared" si="478"/>
        <v>64.672032728416951</v>
      </c>
      <c r="AB682" s="26">
        <f t="shared" si="479"/>
        <v>-89.966540378745009</v>
      </c>
      <c r="AC682" s="26">
        <f t="shared" si="480"/>
        <v>38.412676945529135</v>
      </c>
      <c r="AD682" s="26">
        <f t="shared" si="481"/>
        <v>89.312141326850053</v>
      </c>
      <c r="AE682" s="26">
        <f t="shared" si="482"/>
        <v>17.238443166190358</v>
      </c>
      <c r="AF682" s="26">
        <f t="shared" si="483"/>
        <v>-90.654320837941356</v>
      </c>
      <c r="AG682" s="26">
        <f t="shared" si="458"/>
        <v>64.037843837695164</v>
      </c>
      <c r="AH682" s="26">
        <f t="shared" si="484"/>
        <v>-215.91459219563677</v>
      </c>
      <c r="AI682" s="26">
        <f t="shared" si="485"/>
        <v>-89.999999999082959</v>
      </c>
      <c r="AJ682" s="26">
        <f t="shared" si="486"/>
        <v>123.51750108567649</v>
      </c>
      <c r="AK682" s="26">
        <f t="shared" si="487"/>
        <v>89.999961783793225</v>
      </c>
      <c r="AL682" s="27">
        <f t="shared" si="488"/>
        <v>-47.126706537189555</v>
      </c>
      <c r="AM682" s="26">
        <f t="shared" si="489"/>
        <v>-89.747774664578884</v>
      </c>
      <c r="AN682" s="26">
        <f t="shared" si="459"/>
        <v>-49.752826832862326</v>
      </c>
      <c r="AO682" s="26">
        <f t="shared" si="460"/>
        <v>-89.813584484150951</v>
      </c>
      <c r="AP682" s="26">
        <f t="shared" si="466"/>
        <v>-125.23878064231701</v>
      </c>
      <c r="AQ682" s="26">
        <f t="shared" si="467"/>
        <v>-179.56139736401957</v>
      </c>
      <c r="AR682" s="25">
        <f t="shared" si="461"/>
        <v>18.562359853877492</v>
      </c>
      <c r="AS682" s="25">
        <f t="shared" si="462"/>
        <v>-26.843517049310353</v>
      </c>
      <c r="AT682" s="56">
        <f t="shared" si="468"/>
        <v>-108.00033747612665</v>
      </c>
      <c r="AU682" s="57">
        <f t="shared" si="490"/>
        <v>-270.21571820196095</v>
      </c>
      <c r="AV682" s="26">
        <f t="shared" si="491"/>
        <v>1.3452072581663472</v>
      </c>
      <c r="AW682" s="26">
        <f t="shared" si="492"/>
        <v>31.071468214582524</v>
      </c>
      <c r="AX682" s="27">
        <f t="shared" si="493"/>
        <v>-1.3452072581663475</v>
      </c>
      <c r="AY682" s="26">
        <f t="shared" si="494"/>
        <v>-31.071468214582524</v>
      </c>
      <c r="AZ682" s="28">
        <f t="shared" si="495"/>
        <v>0</v>
      </c>
      <c r="BA682" s="29">
        <f t="shared" si="496"/>
        <v>0</v>
      </c>
      <c r="BB682" s="5">
        <f t="shared" si="469"/>
        <v>-230.95078578383223</v>
      </c>
      <c r="BC682" s="5">
        <f t="shared" si="470"/>
        <v>-532.3890560079368</v>
      </c>
      <c r="BD682" s="5">
        <f t="shared" si="497"/>
        <v>-352.3890560079368</v>
      </c>
      <c r="BE682" s="31"/>
      <c r="BF682" s="40">
        <f t="shared" si="498"/>
        <v>-231</v>
      </c>
      <c r="BG682" s="40">
        <f t="shared" si="499"/>
        <v>-532</v>
      </c>
      <c r="BH682" s="40">
        <f t="shared" si="500"/>
        <v>-352</v>
      </c>
      <c r="BL682" s="26">
        <f t="shared" si="463"/>
        <v>-43.604986556722871</v>
      </c>
      <c r="BM682" s="26">
        <f t="shared" si="464"/>
        <v>-89.621665051739384</v>
      </c>
      <c r="BO682" s="238" t="str">
        <f t="shared" si="471"/>
        <v>602559586.074497i</v>
      </c>
      <c r="BP682" s="238" t="str">
        <f t="shared" si="472"/>
        <v>-0.000106917024454092-0.0000139778095079221i</v>
      </c>
      <c r="BQ682" s="238">
        <f t="shared" si="473"/>
        <v>-79.345461750982707</v>
      </c>
      <c r="BR682" s="238">
        <f t="shared" si="474"/>
        <v>-172.55167275423642</v>
      </c>
    </row>
    <row r="683" spans="22:70" x14ac:dyDescent="0.3">
      <c r="V683" s="24">
        <v>7.7900000000001004</v>
      </c>
      <c r="W683" s="32">
        <f t="shared" si="475"/>
        <v>616595001.8616246</v>
      </c>
      <c r="X683" s="25">
        <f t="shared" si="465"/>
        <v>31.450501351730402</v>
      </c>
      <c r="Y683" s="26">
        <f t="shared" si="476"/>
        <v>-117.49676785948577</v>
      </c>
      <c r="Z683" s="26">
        <f t="shared" si="477"/>
        <v>-89.999923566413344</v>
      </c>
      <c r="AA683" s="26">
        <f t="shared" si="478"/>
        <v>64.872032661756975</v>
      </c>
      <c r="AB683" s="26">
        <f t="shared" si="479"/>
        <v>-89.967302012543243</v>
      </c>
      <c r="AC683" s="26">
        <f t="shared" si="480"/>
        <v>38.612648774540695</v>
      </c>
      <c r="AD683" s="26">
        <f t="shared" si="481"/>
        <v>89.327797448376316</v>
      </c>
      <c r="AE683" s="26">
        <f t="shared" si="482"/>
        <v>17.438414928542294</v>
      </c>
      <c r="AF683" s="26">
        <f t="shared" si="483"/>
        <v>-90.639428130580256</v>
      </c>
      <c r="AG683" s="26">
        <f t="shared" si="458"/>
        <v>64.037843837695164</v>
      </c>
      <c r="AH683" s="26">
        <f t="shared" si="484"/>
        <v>-216.11459219563676</v>
      </c>
      <c r="AI683" s="26">
        <f t="shared" si="485"/>
        <v>-89.999999999103835</v>
      </c>
      <c r="AJ683" s="26">
        <f t="shared" si="486"/>
        <v>123.71750108567639</v>
      </c>
      <c r="AK683" s="26">
        <f t="shared" si="487"/>
        <v>89.999962653700294</v>
      </c>
      <c r="AL683" s="27">
        <f t="shared" si="488"/>
        <v>-47.326702749294768</v>
      </c>
      <c r="AM683" s="26">
        <f t="shared" si="489"/>
        <v>-89.753515942497543</v>
      </c>
      <c r="AN683" s="26">
        <f t="shared" si="459"/>
        <v>-49.952824763741788</v>
      </c>
      <c r="AO683" s="26">
        <f t="shared" si="460"/>
        <v>-89.817827790417681</v>
      </c>
      <c r="AP683" s="26">
        <f t="shared" si="466"/>
        <v>-125.63877478530176</v>
      </c>
      <c r="AQ683" s="26">
        <f t="shared" si="467"/>
        <v>-179.57138107831878</v>
      </c>
      <c r="AR683" s="25">
        <f t="shared" si="461"/>
        <v>18.562359853877492</v>
      </c>
      <c r="AS683" s="25">
        <f t="shared" si="462"/>
        <v>-26.843517049310353</v>
      </c>
      <c r="AT683" s="56">
        <f t="shared" si="468"/>
        <v>-108.20035985675946</v>
      </c>
      <c r="AU683" s="57">
        <f t="shared" si="490"/>
        <v>-270.21080920889904</v>
      </c>
      <c r="AV683" s="26">
        <f t="shared" si="491"/>
        <v>1.3993868649768455</v>
      </c>
      <c r="AW683" s="26">
        <f t="shared" si="492"/>
        <v>31.657776172021656</v>
      </c>
      <c r="AX683" s="27">
        <f t="shared" si="493"/>
        <v>-1.3993868649768457</v>
      </c>
      <c r="AY683" s="26">
        <f t="shared" si="494"/>
        <v>-31.657776172021656</v>
      </c>
      <c r="AZ683" s="28">
        <f t="shared" si="495"/>
        <v>0</v>
      </c>
      <c r="BA683" s="29">
        <f t="shared" si="496"/>
        <v>0</v>
      </c>
      <c r="BB683" s="5">
        <f t="shared" si="469"/>
        <v>-231.7475555498356</v>
      </c>
      <c r="BC683" s="5">
        <f t="shared" si="470"/>
        <v>-532.56049858375593</v>
      </c>
      <c r="BD683" s="5">
        <f t="shared" si="497"/>
        <v>-352.56049858375593</v>
      </c>
      <c r="BE683" s="31"/>
      <c r="BF683" s="40">
        <f t="shared" si="498"/>
        <v>-232</v>
      </c>
      <c r="BG683" s="40">
        <f t="shared" si="499"/>
        <v>-533</v>
      </c>
      <c r="BH683" s="40">
        <f t="shared" si="500"/>
        <v>-353</v>
      </c>
      <c r="BL683" s="26">
        <f t="shared" si="463"/>
        <v>-43.804978034161408</v>
      </c>
      <c r="BM683" s="26">
        <f t="shared" si="464"/>
        <v>-89.630276764722694</v>
      </c>
      <c r="BO683" s="238" t="str">
        <f t="shared" si="471"/>
        <v>616595001.861625i</v>
      </c>
      <c r="BP683" s="238" t="str">
        <f t="shared" si="472"/>
        <v>-0.000102181764619899-0.0000130545987193888i</v>
      </c>
      <c r="BQ683" s="238">
        <f t="shared" si="473"/>
        <v>-79.742217658914711</v>
      </c>
      <c r="BR683" s="238">
        <f t="shared" si="474"/>
        <v>-172.71941261013421</v>
      </c>
    </row>
    <row r="684" spans="22:70" x14ac:dyDescent="0.3">
      <c r="V684" s="24">
        <v>7.8000000000001002</v>
      </c>
      <c r="W684" s="30">
        <f t="shared" si="475"/>
        <v>630957344.48033905</v>
      </c>
      <c r="X684" s="25">
        <f t="shared" si="465"/>
        <v>31.450501351730402</v>
      </c>
      <c r="Y684" s="26">
        <f t="shared" si="476"/>
        <v>-117.6967678594854</v>
      </c>
      <c r="Z684" s="26">
        <f t="shared" si="477"/>
        <v>-89.999925306254184</v>
      </c>
      <c r="AA684" s="26">
        <f t="shared" si="478"/>
        <v>65.072032598097195</v>
      </c>
      <c r="AB684" s="26">
        <f t="shared" si="479"/>
        <v>-89.968046309450784</v>
      </c>
      <c r="AC684" s="26">
        <f t="shared" si="480"/>
        <v>38.81262187128501</v>
      </c>
      <c r="AD684" s="26">
        <f t="shared" si="481"/>
        <v>89.343097290069736</v>
      </c>
      <c r="AE684" s="26">
        <f t="shared" si="482"/>
        <v>17.63838796162721</v>
      </c>
      <c r="AF684" s="26">
        <f t="shared" si="483"/>
        <v>-90.624874325635247</v>
      </c>
      <c r="AG684" s="26">
        <f t="shared" si="458"/>
        <v>64.037843837695164</v>
      </c>
      <c r="AH684" s="26">
        <f t="shared" si="484"/>
        <v>-216.31459219563678</v>
      </c>
      <c r="AI684" s="26">
        <f t="shared" si="485"/>
        <v>-89.999999999124228</v>
      </c>
      <c r="AJ684" s="26">
        <f t="shared" si="486"/>
        <v>123.91750108567632</v>
      </c>
      <c r="AK684" s="26">
        <f t="shared" si="487"/>
        <v>89.999963503805859</v>
      </c>
      <c r="AL684" s="27">
        <f t="shared" si="488"/>
        <v>-47.52669913188025</v>
      </c>
      <c r="AM684" s="26">
        <f t="shared" si="489"/>
        <v>-89.759126537758476</v>
      </c>
      <c r="AN684" s="26">
        <f t="shared" si="459"/>
        <v>-50.152822787746096</v>
      </c>
      <c r="AO684" s="26">
        <f t="shared" si="460"/>
        <v>-89.821974509172421</v>
      </c>
      <c r="AP684" s="26">
        <f t="shared" si="466"/>
        <v>-126.03876919189165</v>
      </c>
      <c r="AQ684" s="26">
        <f t="shared" si="467"/>
        <v>-179.58113754224928</v>
      </c>
      <c r="AR684" s="25">
        <f t="shared" si="461"/>
        <v>18.562359853877492</v>
      </c>
      <c r="AS684" s="25">
        <f t="shared" si="462"/>
        <v>-26.843517049310353</v>
      </c>
      <c r="AT684" s="56">
        <f t="shared" si="468"/>
        <v>-108.40038123026443</v>
      </c>
      <c r="AU684" s="57">
        <f t="shared" si="490"/>
        <v>-270.20601186788451</v>
      </c>
      <c r="AV684" s="26">
        <f t="shared" si="491"/>
        <v>1.4554046310935085</v>
      </c>
      <c r="AW684" s="26">
        <f t="shared" si="492"/>
        <v>32.25017757479943</v>
      </c>
      <c r="AX684" s="27">
        <f t="shared" si="493"/>
        <v>-1.4554046310935087</v>
      </c>
      <c r="AY684" s="26">
        <f t="shared" si="494"/>
        <v>-32.25017757479943</v>
      </c>
      <c r="AZ684" s="28">
        <f t="shared" si="495"/>
        <v>0</v>
      </c>
      <c r="BA684" s="29">
        <f t="shared" si="496"/>
        <v>0</v>
      </c>
      <c r="BB684" s="5">
        <f t="shared" si="469"/>
        <v>-232.54446843689166</v>
      </c>
      <c r="BC684" s="5">
        <f t="shared" si="470"/>
        <v>-532.72815755843465</v>
      </c>
      <c r="BD684" s="5">
        <f t="shared" si="497"/>
        <v>-352.72815755843465</v>
      </c>
      <c r="BE684" s="41"/>
      <c r="BF684" s="40">
        <f t="shared" si="498"/>
        <v>-233</v>
      </c>
      <c r="BG684" s="40">
        <f t="shared" si="499"/>
        <v>-533</v>
      </c>
      <c r="BH684" s="40">
        <f t="shared" si="500"/>
        <v>-353</v>
      </c>
      <c r="BL684" s="26">
        <f t="shared" si="463"/>
        <v>-44.00496989516278</v>
      </c>
      <c r="BM684" s="26">
        <f t="shared" si="464"/>
        <v>-89.638692467328013</v>
      </c>
      <c r="BO684" s="238" t="str">
        <f t="shared" si="471"/>
        <v>630957344.480339i</v>
      </c>
      <c r="BP684" s="238" t="str">
        <f t="shared" si="472"/>
        <v>-0.0000976529715018404-0.0000121919609080186i</v>
      </c>
      <c r="BQ684" s="238">
        <f t="shared" si="473"/>
        <v>-80.139117311464446</v>
      </c>
      <c r="BR684" s="238">
        <f t="shared" si="474"/>
        <v>-172.88345322322206</v>
      </c>
    </row>
    <row r="685" spans="22:70" x14ac:dyDescent="0.3">
      <c r="V685" s="24">
        <v>7.8100000000001097</v>
      </c>
      <c r="W685" s="32">
        <f t="shared" si="475"/>
        <v>645654229.03482068</v>
      </c>
      <c r="X685" s="25">
        <f t="shared" si="465"/>
        <v>31.450501351730402</v>
      </c>
      <c r="Y685" s="26">
        <f t="shared" si="476"/>
        <v>-117.89676785948529</v>
      </c>
      <c r="Z685" s="26">
        <f t="shared" si="477"/>
        <v>-89.999927006491419</v>
      </c>
      <c r="AA685" s="26">
        <f t="shared" si="478"/>
        <v>65.272032537302792</v>
      </c>
      <c r="AB685" s="26">
        <f t="shared" si="479"/>
        <v>-89.968773664102685</v>
      </c>
      <c r="AC685" s="26">
        <f t="shared" si="480"/>
        <v>39.012596178719932</v>
      </c>
      <c r="AD685" s="26">
        <f t="shared" si="481"/>
        <v>89.358048955376134</v>
      </c>
      <c r="AE685" s="26">
        <f t="shared" si="482"/>
        <v>17.838362208267824</v>
      </c>
      <c r="AF685" s="26">
        <f t="shared" si="483"/>
        <v>-90.610651715217969</v>
      </c>
      <c r="AG685" s="26">
        <f t="shared" si="458"/>
        <v>64.037843837695164</v>
      </c>
      <c r="AH685" s="26">
        <f t="shared" si="484"/>
        <v>-216.51459219563696</v>
      </c>
      <c r="AI685" s="26">
        <f t="shared" si="485"/>
        <v>-89.999999999144165</v>
      </c>
      <c r="AJ685" s="26">
        <f t="shared" si="486"/>
        <v>124.11750108567645</v>
      </c>
      <c r="AK685" s="26">
        <f t="shared" si="487"/>
        <v>89.999964334560673</v>
      </c>
      <c r="AL685" s="27">
        <f t="shared" si="488"/>
        <v>-47.726695677273611</v>
      </c>
      <c r="AM685" s="26">
        <f t="shared" si="489"/>
        <v>-89.764609424742943</v>
      </c>
      <c r="AN685" s="26">
        <f t="shared" si="459"/>
        <v>-50.352820900684236</v>
      </c>
      <c r="AO685" s="26">
        <f t="shared" si="460"/>
        <v>-89.82602683888652</v>
      </c>
      <c r="AP685" s="26">
        <f t="shared" si="466"/>
        <v>-126.4387638502232</v>
      </c>
      <c r="AQ685" s="26">
        <f t="shared" si="467"/>
        <v>-179.59067192821294</v>
      </c>
      <c r="AR685" s="25">
        <f t="shared" si="461"/>
        <v>18.562359853877492</v>
      </c>
      <c r="AS685" s="25">
        <f t="shared" si="462"/>
        <v>-26.843517049310353</v>
      </c>
      <c r="AT685" s="56">
        <f t="shared" si="468"/>
        <v>-108.60040164195537</v>
      </c>
      <c r="AU685" s="57">
        <f t="shared" si="490"/>
        <v>-270.2013236434309</v>
      </c>
      <c r="AV685" s="26">
        <f t="shared" si="491"/>
        <v>1.5132981591252814</v>
      </c>
      <c r="AW685" s="26">
        <f t="shared" si="492"/>
        <v>32.848479869411115</v>
      </c>
      <c r="AX685" s="27">
        <f t="shared" si="493"/>
        <v>-1.5132981591252812</v>
      </c>
      <c r="AY685" s="26">
        <f t="shared" si="494"/>
        <v>-32.848479869411115</v>
      </c>
      <c r="AZ685" s="28">
        <f t="shared" si="495"/>
        <v>0</v>
      </c>
      <c r="BA685" s="29">
        <f t="shared" si="496"/>
        <v>0</v>
      </c>
      <c r="BB685" s="5">
        <f t="shared" si="469"/>
        <v>-233.3415181996983</v>
      </c>
      <c r="BC685" s="5">
        <f t="shared" si="470"/>
        <v>-532.89211127936949</v>
      </c>
      <c r="BD685" s="5">
        <f t="shared" si="497"/>
        <v>-352.89211127936949</v>
      </c>
      <c r="BE685" s="31"/>
      <c r="BF685" s="40">
        <f t="shared" si="498"/>
        <v>-233</v>
      </c>
      <c r="BG685" s="40">
        <f t="shared" si="499"/>
        <v>-533</v>
      </c>
      <c r="BH685" s="40">
        <f t="shared" si="500"/>
        <v>-353</v>
      </c>
      <c r="BL685" s="26">
        <f t="shared" si="463"/>
        <v>-44.204962122465417</v>
      </c>
      <c r="BM685" s="26">
        <f t="shared" si="464"/>
        <v>-89.646916620218931</v>
      </c>
      <c r="BO685" s="238" t="str">
        <f t="shared" si="471"/>
        <v>645654229.034821i</v>
      </c>
      <c r="BP685" s="238" t="str">
        <f t="shared" si="472"/>
        <v>-0.0000933219251212633-0.0000113859651214472i</v>
      </c>
      <c r="BQ685" s="238">
        <f t="shared" si="473"/>
        <v>-80.536154435277496</v>
      </c>
      <c r="BR685" s="238">
        <f t="shared" si="474"/>
        <v>-173.0438710157197</v>
      </c>
    </row>
    <row r="686" spans="22:70" x14ac:dyDescent="0.3">
      <c r="V686" s="24">
        <v>7.8200000000001104</v>
      </c>
      <c r="W686" s="32">
        <f t="shared" si="475"/>
        <v>660693448.00776494</v>
      </c>
      <c r="X686" s="25">
        <f t="shared" si="465"/>
        <v>31.450501351730402</v>
      </c>
      <c r="Y686" s="26">
        <f t="shared" si="476"/>
        <v>-118.09676785948498</v>
      </c>
      <c r="Z686" s="26">
        <f t="shared" si="477"/>
        <v>-89.999928668026527</v>
      </c>
      <c r="AA686" s="26">
        <f t="shared" si="478"/>
        <v>65.47203247924439</v>
      </c>
      <c r="AB686" s="26">
        <f t="shared" si="479"/>
        <v>-89.969484462151101</v>
      </c>
      <c r="AC686" s="26">
        <f t="shared" si="480"/>
        <v>39.212571642368673</v>
      </c>
      <c r="AD686" s="26">
        <f t="shared" si="481"/>
        <v>89.372660363716193</v>
      </c>
      <c r="AE686" s="26">
        <f t="shared" si="482"/>
        <v>18.038337613858488</v>
      </c>
      <c r="AF686" s="26">
        <f t="shared" si="483"/>
        <v>-90.596752766461435</v>
      </c>
      <c r="AG686" s="26">
        <f t="shared" si="458"/>
        <v>64.037843837695164</v>
      </c>
      <c r="AH686" s="26">
        <f t="shared" si="484"/>
        <v>-216.71459219563698</v>
      </c>
      <c r="AI686" s="26">
        <f t="shared" si="485"/>
        <v>-89.999999999163634</v>
      </c>
      <c r="AJ686" s="26">
        <f t="shared" si="486"/>
        <v>124.31750108567638</v>
      </c>
      <c r="AK686" s="26">
        <f t="shared" si="487"/>
        <v>89.999965146405188</v>
      </c>
      <c r="AL686" s="27">
        <f t="shared" si="488"/>
        <v>-47.926692378147102</v>
      </c>
      <c r="AM686" s="26">
        <f t="shared" si="489"/>
        <v>-89.769967510148277</v>
      </c>
      <c r="AN686" s="26">
        <f t="shared" si="459"/>
        <v>-50.552819098553179</v>
      </c>
      <c r="AO686" s="26">
        <f t="shared" si="460"/>
        <v>-89.829986927996558</v>
      </c>
      <c r="AP686" s="26">
        <f t="shared" si="466"/>
        <v>-126.83875874896572</v>
      </c>
      <c r="AQ686" s="26">
        <f t="shared" si="467"/>
        <v>-179.5999892909033</v>
      </c>
      <c r="AR686" s="25">
        <f t="shared" si="461"/>
        <v>18.562359853877492</v>
      </c>
      <c r="AS686" s="25">
        <f t="shared" si="462"/>
        <v>-26.843517049310353</v>
      </c>
      <c r="AT686" s="56">
        <f t="shared" si="468"/>
        <v>-108.80042113510723</v>
      </c>
      <c r="AU686" s="57">
        <f t="shared" si="490"/>
        <v>-270.19674205736476</v>
      </c>
      <c r="AV686" s="26">
        <f t="shared" si="491"/>
        <v>1.5731041683457727</v>
      </c>
      <c r="AW686" s="26">
        <f t="shared" si="492"/>
        <v>33.452478345101007</v>
      </c>
      <c r="AX686" s="27">
        <f t="shared" si="493"/>
        <v>-1.5731041683457725</v>
      </c>
      <c r="AY686" s="26">
        <f t="shared" si="494"/>
        <v>-33.452478345101007</v>
      </c>
      <c r="AZ686" s="28">
        <f t="shared" si="495"/>
        <v>0</v>
      </c>
      <c r="BA686" s="29">
        <f t="shared" si="496"/>
        <v>0</v>
      </c>
      <c r="BB686" s="5">
        <f t="shared" si="469"/>
        <v>-234.13869885714729</v>
      </c>
      <c r="BC686" s="5">
        <f t="shared" si="470"/>
        <v>-533.05243681272702</v>
      </c>
      <c r="BD686" s="5">
        <f t="shared" si="497"/>
        <v>-353.05243681272702</v>
      </c>
      <c r="BE686" s="31"/>
      <c r="BF686" s="40">
        <f t="shared" si="498"/>
        <v>-234</v>
      </c>
      <c r="BG686" s="40">
        <f t="shared" si="499"/>
        <v>-533</v>
      </c>
      <c r="BH686" s="40">
        <f t="shared" si="500"/>
        <v>-353</v>
      </c>
      <c r="BL686" s="26">
        <f t="shared" si="463"/>
        <v>-44.404954699583868</v>
      </c>
      <c r="BM686" s="26">
        <f t="shared" si="464"/>
        <v>-89.654953582593805</v>
      </c>
      <c r="BO686" s="238" t="str">
        <f t="shared" si="471"/>
        <v>660693448.007765i</v>
      </c>
      <c r="BP686" s="238" t="str">
        <f t="shared" si="472"/>
        <v>-0.000089180249233071-0.0000106329308716547i</v>
      </c>
      <c r="BQ686" s="238">
        <f t="shared" si="473"/>
        <v>-80.933323022456193</v>
      </c>
      <c r="BR686" s="238">
        <f t="shared" si="474"/>
        <v>-173.20074117276843</v>
      </c>
    </row>
    <row r="687" spans="22:70" x14ac:dyDescent="0.3">
      <c r="V687" s="24">
        <v>7.8300000000001102</v>
      </c>
      <c r="W687" s="30">
        <f t="shared" si="475"/>
        <v>676082975.39215457</v>
      </c>
      <c r="X687" s="25">
        <f t="shared" si="465"/>
        <v>31.450501351730402</v>
      </c>
      <c r="Y687" s="26">
        <f t="shared" si="476"/>
        <v>-118.29676785948467</v>
      </c>
      <c r="Z687" s="26">
        <f t="shared" si="477"/>
        <v>-89.999930291740483</v>
      </c>
      <c r="AA687" s="26">
        <f t="shared" si="478"/>
        <v>65.672032423799038</v>
      </c>
      <c r="AB687" s="26">
        <f t="shared" si="479"/>
        <v>-89.970179080469663</v>
      </c>
      <c r="AC687" s="26">
        <f t="shared" si="480"/>
        <v>39.412548210205721</v>
      </c>
      <c r="AD687" s="26">
        <f t="shared" si="481"/>
        <v>89.38693925464581</v>
      </c>
      <c r="AE687" s="26">
        <f t="shared" si="482"/>
        <v>18.238314126250479</v>
      </c>
      <c r="AF687" s="26">
        <f t="shared" si="483"/>
        <v>-90.583170117564336</v>
      </c>
      <c r="AG687" s="26">
        <f t="shared" si="458"/>
        <v>64.037843837695164</v>
      </c>
      <c r="AH687" s="26">
        <f t="shared" si="484"/>
        <v>-216.91459219563697</v>
      </c>
      <c r="AI687" s="26">
        <f t="shared" si="485"/>
        <v>-89.999999999182691</v>
      </c>
      <c r="AJ687" s="26">
        <f t="shared" si="486"/>
        <v>124.5175010856763</v>
      </c>
      <c r="AK687" s="26">
        <f t="shared" si="487"/>
        <v>89.999965939769865</v>
      </c>
      <c r="AL687" s="27">
        <f t="shared" si="488"/>
        <v>-48.126689227503412</v>
      </c>
      <c r="AM687" s="26">
        <f t="shared" si="489"/>
        <v>-89.775203634527202</v>
      </c>
      <c r="AN687" s="26">
        <f t="shared" si="459"/>
        <v>-50.752817377530675</v>
      </c>
      <c r="AO687" s="26">
        <f t="shared" si="460"/>
        <v>-89.833856876042773</v>
      </c>
      <c r="AP687" s="26">
        <f t="shared" si="466"/>
        <v>-127.23875387729959</v>
      </c>
      <c r="AQ687" s="26">
        <f t="shared" si="467"/>
        <v>-179.6090945699828</v>
      </c>
      <c r="AR687" s="25">
        <f t="shared" si="461"/>
        <v>18.562359853877492</v>
      </c>
      <c r="AS687" s="25">
        <f t="shared" si="462"/>
        <v>-26.843517049310353</v>
      </c>
      <c r="AT687" s="56">
        <f t="shared" si="468"/>
        <v>-109.0004397510491</v>
      </c>
      <c r="AU687" s="57">
        <f t="shared" si="490"/>
        <v>-270.19226468754715</v>
      </c>
      <c r="AV687" s="26">
        <f t="shared" si="491"/>
        <v>1.6348583804598615</v>
      </c>
      <c r="AW687" s="26">
        <f t="shared" si="492"/>
        <v>34.061956267063806</v>
      </c>
      <c r="AX687" s="27">
        <f t="shared" si="493"/>
        <v>-1.6348583804598618</v>
      </c>
      <c r="AY687" s="26">
        <f t="shared" si="494"/>
        <v>-34.061956267063806</v>
      </c>
      <c r="AZ687" s="28">
        <f t="shared" si="495"/>
        <v>0</v>
      </c>
      <c r="BA687" s="29">
        <f t="shared" si="496"/>
        <v>0</v>
      </c>
      <c r="BB687" s="5">
        <f t="shared" si="469"/>
        <v>-234.93600468187702</v>
      </c>
      <c r="BC687" s="5">
        <f t="shared" si="470"/>
        <v>-533.20920994089056</v>
      </c>
      <c r="BD687" s="5">
        <f t="shared" si="497"/>
        <v>-353.20920994089056</v>
      </c>
      <c r="BE687" s="41"/>
      <c r="BF687" s="40">
        <f t="shared" si="498"/>
        <v>-235</v>
      </c>
      <c r="BG687" s="40">
        <f t="shared" si="499"/>
        <v>-533</v>
      </c>
      <c r="BH687" s="40">
        <f t="shared" si="500"/>
        <v>-353</v>
      </c>
      <c r="BL687" s="26">
        <f t="shared" si="463"/>
        <v>-44.604947610775184</v>
      </c>
      <c r="BM687" s="26">
        <f t="shared" si="464"/>
        <v>-89.662807614490688</v>
      </c>
      <c r="BO687" s="238" t="str">
        <f t="shared" si="471"/>
        <v>676082975.392155i</v>
      </c>
      <c r="BP687" s="238" t="str">
        <f t="shared" si="472"/>
        <v>-0.0000852198999354074-9.92941267277336E-06i</v>
      </c>
      <c r="BQ687" s="238">
        <f t="shared" si="473"/>
        <v>-81.330617320052724</v>
      </c>
      <c r="BR687" s="238">
        <f t="shared" si="474"/>
        <v>-173.35413763885273</v>
      </c>
    </row>
    <row r="688" spans="22:70" x14ac:dyDescent="0.3">
      <c r="V688" s="24">
        <v>7.84000000000011</v>
      </c>
      <c r="W688" s="32">
        <f t="shared" si="475"/>
        <v>691830970.91911328</v>
      </c>
      <c r="X688" s="25">
        <f t="shared" si="465"/>
        <v>31.450501351730402</v>
      </c>
      <c r="Y688" s="26">
        <f t="shared" si="476"/>
        <v>-118.49676785948439</v>
      </c>
      <c r="Z688" s="26">
        <f t="shared" si="477"/>
        <v>-89.999931878494181</v>
      </c>
      <c r="AA688" s="26">
        <f t="shared" si="478"/>
        <v>65.872032370849141</v>
      </c>
      <c r="AB688" s="26">
        <f t="shared" si="479"/>
        <v>-89.97085788735339</v>
      </c>
      <c r="AC688" s="26">
        <f t="shared" si="480"/>
        <v>39.612525832545806</v>
      </c>
      <c r="AD688" s="26">
        <f t="shared" si="481"/>
        <v>89.400893191923274</v>
      </c>
      <c r="AE688" s="26">
        <f t="shared" si="482"/>
        <v>18.438291695640963</v>
      </c>
      <c r="AF688" s="26">
        <f t="shared" si="483"/>
        <v>-90.569896573924296</v>
      </c>
      <c r="AG688" s="26">
        <f t="shared" si="458"/>
        <v>64.037843837695164</v>
      </c>
      <c r="AH688" s="26">
        <f t="shared" si="484"/>
        <v>-217.11459219563696</v>
      </c>
      <c r="AI688" s="26">
        <f t="shared" si="485"/>
        <v>-89.999999999201279</v>
      </c>
      <c r="AJ688" s="26">
        <f t="shared" si="486"/>
        <v>124.71750108567622</v>
      </c>
      <c r="AK688" s="26">
        <f t="shared" si="487"/>
        <v>89.999966715075345</v>
      </c>
      <c r="AL688" s="27">
        <f t="shared" si="488"/>
        <v>-48.326686218659908</v>
      </c>
      <c r="AM688" s="26">
        <f t="shared" si="489"/>
        <v>-89.780320573792139</v>
      </c>
      <c r="AN688" s="26">
        <f t="shared" si="459"/>
        <v>-50.952815733966318</v>
      </c>
      <c r="AO688" s="26">
        <f t="shared" si="460"/>
        <v>-89.837638734781521</v>
      </c>
      <c r="AP688" s="26">
        <f t="shared" si="466"/>
        <v>-127.63874922489181</v>
      </c>
      <c r="AQ688" s="26">
        <f t="shared" si="467"/>
        <v>-179.61799259269958</v>
      </c>
      <c r="AR688" s="25">
        <f t="shared" si="461"/>
        <v>18.562359853877492</v>
      </c>
      <c r="AS688" s="25">
        <f t="shared" si="462"/>
        <v>-26.843517049310353</v>
      </c>
      <c r="AT688" s="56">
        <f t="shared" si="468"/>
        <v>-109.20045752925085</v>
      </c>
      <c r="AU688" s="57">
        <f t="shared" si="490"/>
        <v>-270.1878891666239</v>
      </c>
      <c r="AV688" s="26">
        <f t="shared" si="491"/>
        <v>1.6985954049046434</v>
      </c>
      <c r="AW688" s="26">
        <f t="shared" si="492"/>
        <v>34.676685063922015</v>
      </c>
      <c r="AX688" s="27">
        <f t="shared" si="493"/>
        <v>-1.6985954049046428</v>
      </c>
      <c r="AY688" s="26">
        <f t="shared" si="494"/>
        <v>-34.676685063922015</v>
      </c>
      <c r="AZ688" s="28">
        <f t="shared" si="495"/>
        <v>0</v>
      </c>
      <c r="BA688" s="29">
        <f t="shared" si="496"/>
        <v>0</v>
      </c>
      <c r="BB688" s="5">
        <f t="shared" si="469"/>
        <v>-235.73343019016667</v>
      </c>
      <c r="BC688" s="5">
        <f t="shared" si="470"/>
        <v>-533.36250516189534</v>
      </c>
      <c r="BD688" s="5">
        <f t="shared" si="497"/>
        <v>-353.36250516189534</v>
      </c>
      <c r="BE688" s="31"/>
      <c r="BF688" s="40">
        <f t="shared" si="498"/>
        <v>-236</v>
      </c>
      <c r="BG688" s="40">
        <f t="shared" si="499"/>
        <v>-533</v>
      </c>
      <c r="BH688" s="40">
        <f t="shared" si="500"/>
        <v>-353</v>
      </c>
      <c r="BL688" s="26">
        <f t="shared" si="463"/>
        <v>-44.804940841004637</v>
      </c>
      <c r="BM688" s="26">
        <f t="shared" si="464"/>
        <v>-89.670482879039895</v>
      </c>
      <c r="BO688" s="238" t="str">
        <f t="shared" si="471"/>
        <v>691830970.919113i</v>
      </c>
      <c r="BP688" s="238" t="str">
        <f t="shared" si="472"/>
        <v>-0.0000814331544589141-9.27218548023229E-06i</v>
      </c>
      <c r="BQ688" s="238">
        <f t="shared" si="473"/>
        <v>-81.728031819911195</v>
      </c>
      <c r="BR688" s="238">
        <f t="shared" si="474"/>
        <v>-173.50413311623154</v>
      </c>
    </row>
    <row r="689" spans="22:70" x14ac:dyDescent="0.3">
      <c r="V689" s="24">
        <v>7.8500000000001098</v>
      </c>
      <c r="W689" s="32">
        <f t="shared" si="475"/>
        <v>707945784.38431871</v>
      </c>
      <c r="X689" s="25">
        <f t="shared" si="465"/>
        <v>31.450501351730402</v>
      </c>
      <c r="Y689" s="26">
        <f t="shared" si="476"/>
        <v>-118.69676785948411</v>
      </c>
      <c r="Z689" s="26">
        <f t="shared" si="477"/>
        <v>-89.999933429128959</v>
      </c>
      <c r="AA689" s="26">
        <f t="shared" si="478"/>
        <v>66.072032320282375</v>
      </c>
      <c r="AB689" s="26">
        <f t="shared" si="479"/>
        <v>-89.971521242713919</v>
      </c>
      <c r="AC689" s="26">
        <f t="shared" si="480"/>
        <v>39.812504461938865</v>
      </c>
      <c r="AD689" s="26">
        <f t="shared" si="481"/>
        <v>89.414529567485872</v>
      </c>
      <c r="AE689" s="26">
        <f t="shared" si="482"/>
        <v>18.638270274467523</v>
      </c>
      <c r="AF689" s="26">
        <f t="shared" si="483"/>
        <v>-90.556925104357006</v>
      </c>
      <c r="AG689" s="26">
        <f t="shared" si="458"/>
        <v>64.037843837695164</v>
      </c>
      <c r="AH689" s="26">
        <f t="shared" si="484"/>
        <v>-217.31459219563698</v>
      </c>
      <c r="AI689" s="26">
        <f t="shared" si="485"/>
        <v>-89.999999999219469</v>
      </c>
      <c r="AJ689" s="26">
        <f t="shared" si="486"/>
        <v>124.91750108567616</v>
      </c>
      <c r="AK689" s="26">
        <f t="shared" si="487"/>
        <v>89.999967472732735</v>
      </c>
      <c r="AL689" s="27">
        <f t="shared" si="488"/>
        <v>-48.52668334523473</v>
      </c>
      <c r="AM689" s="26">
        <f t="shared" si="489"/>
        <v>-89.785321040685304</v>
      </c>
      <c r="AN689" s="26">
        <f t="shared" si="459"/>
        <v>-51.15281416437395</v>
      </c>
      <c r="AO689" s="26">
        <f t="shared" si="460"/>
        <v>-89.841334509272471</v>
      </c>
      <c r="AP689" s="26">
        <f t="shared" si="466"/>
        <v>-128.03874478187433</v>
      </c>
      <c r="AQ689" s="26">
        <f t="shared" si="467"/>
        <v>-179.62668807644451</v>
      </c>
      <c r="AR689" s="25">
        <f t="shared" si="461"/>
        <v>18.562359853877492</v>
      </c>
      <c r="AS689" s="25">
        <f t="shared" si="462"/>
        <v>-26.843517049310353</v>
      </c>
      <c r="AT689" s="56">
        <f t="shared" si="468"/>
        <v>-109.40047450740681</v>
      </c>
      <c r="AU689" s="57">
        <f t="shared" si="490"/>
        <v>-270.1836131808015</v>
      </c>
      <c r="AV689" s="26">
        <f t="shared" si="491"/>
        <v>1.7643486243655935</v>
      </c>
      <c r="AW689" s="26">
        <f t="shared" si="492"/>
        <v>35.296424570786677</v>
      </c>
      <c r="AX689" s="27">
        <f t="shared" si="493"/>
        <v>-1.7643486243655937</v>
      </c>
      <c r="AY689" s="26">
        <f t="shared" si="494"/>
        <v>-35.296424570786677</v>
      </c>
      <c r="AZ689" s="28">
        <f t="shared" si="495"/>
        <v>0</v>
      </c>
      <c r="BA689" s="29">
        <f t="shared" si="496"/>
        <v>0</v>
      </c>
      <c r="BB689" s="5">
        <f t="shared" si="469"/>
        <v>-236.53097013217837</v>
      </c>
      <c r="BC689" s="5">
        <f t="shared" si="470"/>
        <v>-533.51239569069162</v>
      </c>
      <c r="BD689" s="5">
        <f t="shared" si="497"/>
        <v>-353.51239569069162</v>
      </c>
      <c r="BE689" s="31"/>
      <c r="BF689" s="40">
        <f t="shared" si="498"/>
        <v>-237</v>
      </c>
      <c r="BG689" s="40">
        <f t="shared" si="499"/>
        <v>-534</v>
      </c>
      <c r="BH689" s="40">
        <f t="shared" si="500"/>
        <v>-354</v>
      </c>
      <c r="BL689" s="26">
        <f t="shared" si="463"/>
        <v>-45.004934375914104</v>
      </c>
      <c r="BM689" s="26">
        <f t="shared" si="464"/>
        <v>-89.677983444665799</v>
      </c>
      <c r="BO689" s="238" t="str">
        <f t="shared" si="471"/>
        <v>707945784.384319i</v>
      </c>
      <c r="BP689" s="238" t="str">
        <f t="shared" si="472"/>
        <v>-0.0000778126001535341-0.0000086582309844504i</v>
      </c>
      <c r="BQ689" s="238">
        <f t="shared" si="473"/>
        <v>-82.125561248857437</v>
      </c>
      <c r="BR689" s="238">
        <f t="shared" si="474"/>
        <v>-173.65079906522425</v>
      </c>
    </row>
    <row r="690" spans="22:70" x14ac:dyDescent="0.3">
      <c r="V690" s="24">
        <v>7.8600000000001096</v>
      </c>
      <c r="W690" s="30">
        <f t="shared" si="475"/>
        <v>724435960.07517505</v>
      </c>
      <c r="X690" s="25">
        <f t="shared" si="465"/>
        <v>31.450501351730402</v>
      </c>
      <c r="Y690" s="26">
        <f t="shared" si="476"/>
        <v>-118.89676785948383</v>
      </c>
      <c r="Z690" s="26">
        <f t="shared" si="477"/>
        <v>-89.999934944466986</v>
      </c>
      <c r="AA690" s="26">
        <f t="shared" si="478"/>
        <v>66.272032271991492</v>
      </c>
      <c r="AB690" s="26">
        <f t="shared" si="479"/>
        <v>-89.972169498270318</v>
      </c>
      <c r="AC690" s="26">
        <f t="shared" si="480"/>
        <v>40.012484053069514</v>
      </c>
      <c r="AD690" s="26">
        <f t="shared" si="481"/>
        <v>89.427855605337527</v>
      </c>
      <c r="AE690" s="26">
        <f t="shared" si="482"/>
        <v>18.838249817307585</v>
      </c>
      <c r="AF690" s="26">
        <f t="shared" si="483"/>
        <v>-90.544248837399778</v>
      </c>
      <c r="AG690" s="26">
        <f t="shared" si="458"/>
        <v>64.037843837695164</v>
      </c>
      <c r="AH690" s="26">
        <f t="shared" si="484"/>
        <v>-217.51459219563696</v>
      </c>
      <c r="AI690" s="26">
        <f t="shared" si="485"/>
        <v>-89.999999999237232</v>
      </c>
      <c r="AJ690" s="26">
        <f t="shared" si="486"/>
        <v>125.1175010856761</v>
      </c>
      <c r="AK690" s="26">
        <f t="shared" si="487"/>
        <v>89.999968213143745</v>
      </c>
      <c r="AL690" s="27">
        <f t="shared" si="488"/>
        <v>-48.726680601133211</v>
      </c>
      <c r="AM690" s="26">
        <f t="shared" si="489"/>
        <v>-89.790207686215609</v>
      </c>
      <c r="AN690" s="26">
        <f t="shared" si="459"/>
        <v>-51.352812665424352</v>
      </c>
      <c r="AO690" s="26">
        <f t="shared" si="460"/>
        <v>-89.844946158941084</v>
      </c>
      <c r="AP690" s="26">
        <f t="shared" si="466"/>
        <v>-128.43874053882325</v>
      </c>
      <c r="AQ690" s="26">
        <f t="shared" si="467"/>
        <v>-179.63518563125018</v>
      </c>
      <c r="AR690" s="25">
        <f t="shared" si="461"/>
        <v>18.562359853877492</v>
      </c>
      <c r="AS690" s="25">
        <f t="shared" si="462"/>
        <v>-26.843517049310353</v>
      </c>
      <c r="AT690" s="56">
        <f t="shared" si="468"/>
        <v>-109.60049072151567</v>
      </c>
      <c r="AU690" s="57">
        <f t="shared" si="490"/>
        <v>-270.17943446864996</v>
      </c>
      <c r="AV690" s="26">
        <f t="shared" si="491"/>
        <v>1.8321500812209777</v>
      </c>
      <c r="AW690" s="26">
        <f t="shared" si="492"/>
        <v>35.920923328782095</v>
      </c>
      <c r="AX690" s="27">
        <f t="shared" si="493"/>
        <v>-1.8321500812209774</v>
      </c>
      <c r="AY690" s="26">
        <f t="shared" si="494"/>
        <v>-35.920923328782095</v>
      </c>
      <c r="AZ690" s="28">
        <f t="shared" si="495"/>
        <v>0</v>
      </c>
      <c r="BA690" s="29">
        <f t="shared" si="496"/>
        <v>0</v>
      </c>
      <c r="BB690" s="5">
        <f t="shared" si="469"/>
        <v>-237.3286194825364</v>
      </c>
      <c r="BC690" s="5">
        <f t="shared" si="470"/>
        <v>-533.65895346209618</v>
      </c>
      <c r="BD690" s="5">
        <f t="shared" si="497"/>
        <v>-353.65895346209618</v>
      </c>
      <c r="BE690" s="41"/>
      <c r="BF690" s="40">
        <f t="shared" si="498"/>
        <v>-237</v>
      </c>
      <c r="BG690" s="40">
        <f t="shared" si="499"/>
        <v>-534</v>
      </c>
      <c r="BH690" s="40">
        <f t="shared" si="500"/>
        <v>-354</v>
      </c>
      <c r="BL690" s="26">
        <f t="shared" si="463"/>
        <v>-45.204928201791603</v>
      </c>
      <c r="BM690" s="26">
        <f t="shared" si="464"/>
        <v>-89.685313287238671</v>
      </c>
      <c r="BO690" s="238" t="str">
        <f t="shared" si="471"/>
        <v>724435960.075175i</v>
      </c>
      <c r="BP690" s="238" t="str">
        <f t="shared" si="472"/>
        <v>-0.0000743511236881844-8.08472471407868E-06i</v>
      </c>
      <c r="BQ690" s="238">
        <f t="shared" si="473"/>
        <v>-82.52320055922911</v>
      </c>
      <c r="BR690" s="238">
        <f t="shared" si="474"/>
        <v>-173.79420570620758</v>
      </c>
    </row>
    <row r="691" spans="22:70" x14ac:dyDescent="0.3">
      <c r="V691" s="24">
        <v>7.8700000000001102</v>
      </c>
      <c r="W691" s="32">
        <f t="shared" si="475"/>
        <v>741310241.30110669</v>
      </c>
      <c r="X691" s="25">
        <f t="shared" si="465"/>
        <v>31.450501351730402</v>
      </c>
      <c r="Y691" s="26">
        <f t="shared" si="476"/>
        <v>-119.09676785948358</v>
      </c>
      <c r="Z691" s="26">
        <f t="shared" si="477"/>
        <v>-89.999936425311731</v>
      </c>
      <c r="AA691" s="26">
        <f t="shared" si="478"/>
        <v>66.472032225874059</v>
      </c>
      <c r="AB691" s="26">
        <f t="shared" si="479"/>
        <v>-89.972802997735613</v>
      </c>
      <c r="AC691" s="26">
        <f t="shared" si="480"/>
        <v>40.212464562661047</v>
      </c>
      <c r="AD691" s="26">
        <f t="shared" si="481"/>
        <v>89.440878365349633</v>
      </c>
      <c r="AE691" s="26">
        <f t="shared" si="482"/>
        <v>19.038230280781924</v>
      </c>
      <c r="AF691" s="26">
        <f t="shared" si="483"/>
        <v>-90.531861057697725</v>
      </c>
      <c r="AG691" s="26">
        <f t="shared" si="458"/>
        <v>64.037843837695164</v>
      </c>
      <c r="AH691" s="26">
        <f t="shared" si="484"/>
        <v>-217.71459219563698</v>
      </c>
      <c r="AI691" s="26">
        <f t="shared" si="485"/>
        <v>-89.999999999254598</v>
      </c>
      <c r="AJ691" s="26">
        <f t="shared" si="486"/>
        <v>125.31750108567604</v>
      </c>
      <c r="AK691" s="26">
        <f t="shared" si="487"/>
        <v>89.999968936700924</v>
      </c>
      <c r="AL691" s="27">
        <f t="shared" si="488"/>
        <v>-48.926677980534983</v>
      </c>
      <c r="AM691" s="26">
        <f t="shared" si="489"/>
        <v>-89.794983101062613</v>
      </c>
      <c r="AN691" s="26">
        <f t="shared" si="459"/>
        <v>-51.552811233938122</v>
      </c>
      <c r="AO691" s="26">
        <f t="shared" si="460"/>
        <v>-89.848475598616957</v>
      </c>
      <c r="AP691" s="26">
        <f t="shared" si="466"/>
        <v>-128.83873648673887</v>
      </c>
      <c r="AQ691" s="26">
        <f t="shared" si="467"/>
        <v>-179.64348976223323</v>
      </c>
      <c r="AR691" s="25">
        <f t="shared" si="461"/>
        <v>18.562359853877492</v>
      </c>
      <c r="AS691" s="25">
        <f t="shared" si="462"/>
        <v>-26.843517049310353</v>
      </c>
      <c r="AT691" s="56">
        <f t="shared" si="468"/>
        <v>-109.80050620595694</v>
      </c>
      <c r="AU691" s="57">
        <f t="shared" si="490"/>
        <v>-270.17535081993094</v>
      </c>
      <c r="AV691" s="26">
        <f t="shared" si="491"/>
        <v>1.902030365655039</v>
      </c>
      <c r="AW691" s="26">
        <f t="shared" si="492"/>
        <v>36.549918941472406</v>
      </c>
      <c r="AX691" s="27">
        <f t="shared" si="493"/>
        <v>-1.9020303656550395</v>
      </c>
      <c r="AY691" s="26">
        <f t="shared" si="494"/>
        <v>-36.549918941472406</v>
      </c>
      <c r="AZ691" s="28">
        <f t="shared" si="495"/>
        <v>0</v>
      </c>
      <c r="BA691" s="29">
        <f t="shared" si="496"/>
        <v>0</v>
      </c>
      <c r="BB691" s="5">
        <f t="shared" si="469"/>
        <v>-238.12637343123717</v>
      </c>
      <c r="BC691" s="5">
        <f t="shared" si="470"/>
        <v>-533.80224913529185</v>
      </c>
      <c r="BD691" s="5">
        <f t="shared" si="497"/>
        <v>-353.80224913529185</v>
      </c>
      <c r="BE691" s="31"/>
      <c r="BF691" s="40">
        <f t="shared" si="498"/>
        <v>-238</v>
      </c>
      <c r="BG691" s="40">
        <f t="shared" si="499"/>
        <v>-534</v>
      </c>
      <c r="BH691" s="40">
        <f t="shared" si="500"/>
        <v>-354</v>
      </c>
      <c r="BL691" s="26">
        <f t="shared" si="463"/>
        <v>-45.404922305542186</v>
      </c>
      <c r="BM691" s="26">
        <f t="shared" si="464"/>
        <v>-89.692476292177858</v>
      </c>
      <c r="BO691" s="238" t="str">
        <f t="shared" si="471"/>
        <v>741310241.301107i</v>
      </c>
      <c r="BP691" s="238" t="str">
        <f t="shared" si="472"/>
        <v>-0.0000710419004761436-7.54902390559924E-06i</v>
      </c>
      <c r="BQ691" s="238">
        <f t="shared" si="473"/>
        <v>-82.920944919738048</v>
      </c>
      <c r="BR691" s="238">
        <f t="shared" si="474"/>
        <v>-173.93442202318309</v>
      </c>
    </row>
    <row r="692" spans="22:70" x14ac:dyDescent="0.3">
      <c r="V692" s="24">
        <v>7.88000000000011</v>
      </c>
      <c r="W692" s="32">
        <f t="shared" si="475"/>
        <v>758577575.02937734</v>
      </c>
      <c r="X692" s="25">
        <f t="shared" si="465"/>
        <v>31.450501351730402</v>
      </c>
      <c r="Y692" s="26">
        <f t="shared" si="476"/>
        <v>-119.29676785948334</v>
      </c>
      <c r="Z692" s="26">
        <f t="shared" si="477"/>
        <v>-89.999937872448299</v>
      </c>
      <c r="AA692" s="26">
        <f t="shared" si="478"/>
        <v>66.67203218183225</v>
      </c>
      <c r="AB692" s="26">
        <f t="shared" si="479"/>
        <v>-89.973422076998986</v>
      </c>
      <c r="AC692" s="26">
        <f t="shared" si="480"/>
        <v>40.412445949383823</v>
      </c>
      <c r="AD692" s="26">
        <f t="shared" si="481"/>
        <v>89.453604746976694</v>
      </c>
      <c r="AE692" s="26">
        <f t="shared" si="482"/>
        <v>19.23821162346313</v>
      </c>
      <c r="AF692" s="26">
        <f t="shared" si="483"/>
        <v>-90.519755202470591</v>
      </c>
      <c r="AG692" s="26">
        <f t="shared" si="458"/>
        <v>64.037843837695164</v>
      </c>
      <c r="AH692" s="26">
        <f t="shared" si="484"/>
        <v>-217.914592195637</v>
      </c>
      <c r="AI692" s="26">
        <f t="shared" si="485"/>
        <v>-89.999999999271566</v>
      </c>
      <c r="AJ692" s="26">
        <f t="shared" si="486"/>
        <v>125.51750108567597</v>
      </c>
      <c r="AK692" s="26">
        <f t="shared" si="487"/>
        <v>89.999969643787935</v>
      </c>
      <c r="AL692" s="27">
        <f t="shared" si="488"/>
        <v>-49.126675477881633</v>
      </c>
      <c r="AM692" s="26">
        <f t="shared" si="489"/>
        <v>-89.799649816948985</v>
      </c>
      <c r="AN692" s="26">
        <f t="shared" si="459"/>
        <v>-51.752809866878934</v>
      </c>
      <c r="AO692" s="26">
        <f t="shared" si="460"/>
        <v>-89.851924699548533</v>
      </c>
      <c r="AP692" s="26">
        <f t="shared" si="466"/>
        <v>-129.23873261702641</v>
      </c>
      <c r="AQ692" s="26">
        <f t="shared" si="467"/>
        <v>-179.65160487198114</v>
      </c>
      <c r="AR692" s="25">
        <f t="shared" si="461"/>
        <v>18.562359853877492</v>
      </c>
      <c r="AS692" s="25">
        <f t="shared" si="462"/>
        <v>-26.843517049310353</v>
      </c>
      <c r="AT692" s="56">
        <f t="shared" si="468"/>
        <v>-110.00052099356328</v>
      </c>
      <c r="AU692" s="57">
        <f t="shared" si="490"/>
        <v>-270.17136007445174</v>
      </c>
      <c r="AV692" s="26">
        <f t="shared" si="491"/>
        <v>1.97401850620052</v>
      </c>
      <c r="AW692" s="26">
        <f t="shared" si="492"/>
        <v>37.183138488150703</v>
      </c>
      <c r="AX692" s="27">
        <f t="shared" si="493"/>
        <v>-1.9740185062005198</v>
      </c>
      <c r="AY692" s="26">
        <f t="shared" si="494"/>
        <v>-37.183138488150703</v>
      </c>
      <c r="AZ692" s="28">
        <f t="shared" si="495"/>
        <v>0</v>
      </c>
      <c r="BA692" s="29">
        <f t="shared" si="496"/>
        <v>0</v>
      </c>
      <c r="BB692" s="5">
        <f t="shared" si="469"/>
        <v>-238.92422737488215</v>
      </c>
      <c r="BC692" s="5">
        <f t="shared" si="470"/>
        <v>-533.94235209974727</v>
      </c>
      <c r="BD692" s="5">
        <f t="shared" si="497"/>
        <v>-353.94235209974727</v>
      </c>
      <c r="BE692" s="31"/>
      <c r="BF692" s="40">
        <f t="shared" si="498"/>
        <v>-239</v>
      </c>
      <c r="BG692" s="40">
        <f t="shared" si="499"/>
        <v>-534</v>
      </c>
      <c r="BH692" s="40">
        <f t="shared" si="500"/>
        <v>-354</v>
      </c>
      <c r="BL692" s="26">
        <f t="shared" si="463"/>
        <v>-45.604916674660238</v>
      </c>
      <c r="BM692" s="26">
        <f t="shared" si="464"/>
        <v>-89.699476256507182</v>
      </c>
      <c r="BO692" s="238" t="str">
        <f t="shared" si="471"/>
        <v>758577575.029377i</v>
      </c>
      <c r="BP692" s="238" t="str">
        <f t="shared" si="472"/>
        <v>-0.0000678783843367313-7.04865609787059E-06i</v>
      </c>
      <c r="BQ692" s="238">
        <f t="shared" si="473"/>
        <v>-83.31878970665862</v>
      </c>
      <c r="BR692" s="238">
        <f t="shared" si="474"/>
        <v>-174.07151576878829</v>
      </c>
    </row>
    <row r="693" spans="22:70" x14ac:dyDescent="0.3">
      <c r="V693" s="24">
        <v>7.8900000000001098</v>
      </c>
      <c r="W693" s="30">
        <f t="shared" si="475"/>
        <v>776247116.6288898</v>
      </c>
      <c r="X693" s="25">
        <f t="shared" si="465"/>
        <v>31.450501351730402</v>
      </c>
      <c r="Y693" s="26">
        <f t="shared" si="476"/>
        <v>-119.49676785948311</v>
      </c>
      <c r="Z693" s="26">
        <f t="shared" si="477"/>
        <v>-89.999939286644036</v>
      </c>
      <c r="AA693" s="26">
        <f t="shared" si="478"/>
        <v>66.872032139772642</v>
      </c>
      <c r="AB693" s="26">
        <f t="shared" si="479"/>
        <v>-89.974027064303868</v>
      </c>
      <c r="AC693" s="26">
        <f t="shared" si="480"/>
        <v>40.612428173767597</v>
      </c>
      <c r="AD693" s="26">
        <f t="shared" si="481"/>
        <v>89.466041492888863</v>
      </c>
      <c r="AE693" s="26">
        <f t="shared" si="482"/>
        <v>19.438193805787535</v>
      </c>
      <c r="AF693" s="26">
        <f t="shared" si="483"/>
        <v>-90.507924858059042</v>
      </c>
      <c r="AG693" s="26">
        <f t="shared" si="458"/>
        <v>64.037843837695164</v>
      </c>
      <c r="AH693" s="26">
        <f t="shared" si="484"/>
        <v>-218.11459219563699</v>
      </c>
      <c r="AI693" s="26">
        <f t="shared" si="485"/>
        <v>-89.999999999288136</v>
      </c>
      <c r="AJ693" s="26">
        <f t="shared" si="486"/>
        <v>125.71750108567592</v>
      </c>
      <c r="AK693" s="26">
        <f t="shared" si="487"/>
        <v>89.99997033477969</v>
      </c>
      <c r="AL693" s="27">
        <f t="shared" si="488"/>
        <v>-49.32667308786489</v>
      </c>
      <c r="AM693" s="26">
        <f t="shared" si="489"/>
        <v>-89.804210307981407</v>
      </c>
      <c r="AN693" s="26">
        <f t="shared" si="459"/>
        <v>-51.952808561347155</v>
      </c>
      <c r="AO693" s="26">
        <f t="shared" si="460"/>
        <v>-89.855295290394722</v>
      </c>
      <c r="AP693" s="26">
        <f t="shared" si="466"/>
        <v>-129.63872892147793</v>
      </c>
      <c r="AQ693" s="26">
        <f t="shared" si="467"/>
        <v>-179.65953526288456</v>
      </c>
      <c r="AR693" s="25">
        <f t="shared" si="461"/>
        <v>18.562359853877492</v>
      </c>
      <c r="AS693" s="25">
        <f t="shared" si="462"/>
        <v>-26.843517049310353</v>
      </c>
      <c r="AT693" s="56">
        <f t="shared" si="468"/>
        <v>-110.2005351156904</v>
      </c>
      <c r="AU693" s="57">
        <f t="shared" si="490"/>
        <v>-270.16746012094359</v>
      </c>
      <c r="AV693" s="26">
        <f t="shared" si="491"/>
        <v>2.0481418634831257</v>
      </c>
      <c r="AW693" s="26">
        <f t="shared" si="492"/>
        <v>37.820298993450038</v>
      </c>
      <c r="AX693" s="27">
        <f t="shared" si="493"/>
        <v>-2.0481418634831265</v>
      </c>
      <c r="AY693" s="26">
        <f t="shared" si="494"/>
        <v>-37.820298993450038</v>
      </c>
      <c r="AZ693" s="28">
        <f t="shared" si="495"/>
        <v>0</v>
      </c>
      <c r="BA693" s="29">
        <f t="shared" si="496"/>
        <v>0</v>
      </c>
      <c r="BB693" s="5">
        <f t="shared" si="469"/>
        <v>-239.72217690822754</v>
      </c>
      <c r="BC693" s="5">
        <f t="shared" si="470"/>
        <v>-534.0793304824349</v>
      </c>
      <c r="BD693" s="5">
        <f t="shared" si="497"/>
        <v>-354.0793304824349</v>
      </c>
      <c r="BE693" s="41"/>
      <c r="BF693" s="40">
        <f t="shared" si="498"/>
        <v>-240</v>
      </c>
      <c r="BG693" s="40">
        <f t="shared" si="499"/>
        <v>-534</v>
      </c>
      <c r="BH693" s="40">
        <f t="shared" si="500"/>
        <v>-354</v>
      </c>
      <c r="BL693" s="26">
        <f t="shared" si="463"/>
        <v>-45.804911297202906</v>
      </c>
      <c r="BM693" s="26">
        <f t="shared" si="464"/>
        <v>-89.706316890864116</v>
      </c>
      <c r="BO693" s="238" t="str">
        <f t="shared" si="471"/>
        <v>776247116.62889i</v>
      </c>
      <c r="BP693" s="238" t="str">
        <f t="shared" si="472"/>
        <v>-0.0000648542974018337-6.58130841199509E-06i</v>
      </c>
      <c r="BQ693" s="238">
        <f t="shared" si="473"/>
        <v>-83.716730495334218</v>
      </c>
      <c r="BR693" s="238">
        <f t="shared" si="474"/>
        <v>-174.20555347062719</v>
      </c>
    </row>
    <row r="694" spans="22:70" x14ac:dyDescent="0.3">
      <c r="V694" s="24">
        <v>7.9000000000001096</v>
      </c>
      <c r="W694" s="32">
        <f t="shared" si="475"/>
        <v>794328234.72448397</v>
      </c>
      <c r="X694" s="25">
        <f t="shared" si="465"/>
        <v>31.450501351730402</v>
      </c>
      <c r="Y694" s="26">
        <f t="shared" si="476"/>
        <v>-119.69676785948289</v>
      </c>
      <c r="Z694" s="26">
        <f t="shared" si="477"/>
        <v>-89.999940668648733</v>
      </c>
      <c r="AA694" s="26">
        <f t="shared" si="478"/>
        <v>67.072032099606034</v>
      </c>
      <c r="AB694" s="26">
        <f t="shared" si="479"/>
        <v>-89.974618280421993</v>
      </c>
      <c r="AC694" s="26">
        <f t="shared" si="480"/>
        <v>40.812411198117971</v>
      </c>
      <c r="AD694" s="26">
        <f t="shared" si="481"/>
        <v>89.478195192522989</v>
      </c>
      <c r="AE694" s="26">
        <f t="shared" si="482"/>
        <v>19.63817678997151</v>
      </c>
      <c r="AF694" s="26">
        <f t="shared" si="483"/>
        <v>-90.496363756547751</v>
      </c>
      <c r="AG694" s="26">
        <f t="shared" si="458"/>
        <v>64.037843837695164</v>
      </c>
      <c r="AH694" s="26">
        <f t="shared" si="484"/>
        <v>-218.31459219563698</v>
      </c>
      <c r="AI694" s="26">
        <f t="shared" si="485"/>
        <v>-89.99999999930435</v>
      </c>
      <c r="AJ694" s="26">
        <f t="shared" si="486"/>
        <v>125.91750108567587</v>
      </c>
      <c r="AK694" s="26">
        <f t="shared" si="487"/>
        <v>89.999971010042543</v>
      </c>
      <c r="AL694" s="27">
        <f t="shared" si="488"/>
        <v>-49.526670805415392</v>
      </c>
      <c r="AM694" s="26">
        <f t="shared" si="489"/>
        <v>-89.808666991961331</v>
      </c>
      <c r="AN694" s="26">
        <f t="shared" si="459"/>
        <v>-52.152807314573607</v>
      </c>
      <c r="AO694" s="26">
        <f t="shared" si="460"/>
        <v>-89.858589158194022</v>
      </c>
      <c r="AP694" s="26">
        <f t="shared" si="466"/>
        <v>-130.03872539225495</v>
      </c>
      <c r="AQ694" s="26">
        <f t="shared" si="467"/>
        <v>-179.66728513941717</v>
      </c>
      <c r="AR694" s="25">
        <f t="shared" si="461"/>
        <v>18.562359853877492</v>
      </c>
      <c r="AS694" s="25">
        <f t="shared" si="462"/>
        <v>-26.843517049310353</v>
      </c>
      <c r="AT694" s="56">
        <f t="shared" si="468"/>
        <v>-110.40054860228344</v>
      </c>
      <c r="AU694" s="57">
        <f t="shared" si="490"/>
        <v>-270.16364889596491</v>
      </c>
      <c r="AV694" s="26">
        <f t="shared" si="491"/>
        <v>2.1244260279442533</v>
      </c>
      <c r="AW694" s="26">
        <f t="shared" si="492"/>
        <v>38.461107952217048</v>
      </c>
      <c r="AX694" s="27">
        <f t="shared" si="493"/>
        <v>-2.1244260279442533</v>
      </c>
      <c r="AY694" s="26">
        <f t="shared" si="494"/>
        <v>-38.461107952217048</v>
      </c>
      <c r="AZ694" s="28">
        <f t="shared" si="495"/>
        <v>0</v>
      </c>
      <c r="BA694" s="29">
        <f t="shared" si="496"/>
        <v>0</v>
      </c>
      <c r="BB694" s="5">
        <f t="shared" si="469"/>
        <v>-240.52021781604213</v>
      </c>
      <c r="BC694" s="5">
        <f t="shared" si="470"/>
        <v>-534.21325115623631</v>
      </c>
      <c r="BD694" s="5">
        <f t="shared" si="497"/>
        <v>-354.21325115623631</v>
      </c>
      <c r="BE694" s="31"/>
      <c r="BF694" s="40">
        <f t="shared" si="498"/>
        <v>-241</v>
      </c>
      <c r="BG694" s="40">
        <f t="shared" si="499"/>
        <v>-534</v>
      </c>
      <c r="BH694" s="40">
        <f t="shared" si="500"/>
        <v>-354</v>
      </c>
      <c r="BL694" s="26">
        <f t="shared" si="463"/>
        <v>-46.004906161764808</v>
      </c>
      <c r="BM694" s="26">
        <f t="shared" si="464"/>
        <v>-89.713001821462981</v>
      </c>
      <c r="BO694" s="238" t="str">
        <f t="shared" si="471"/>
        <v>794328234.724484i</v>
      </c>
      <c r="BP694" s="238" t="str">
        <f t="shared" si="472"/>
        <v>-0.0000619636202739894-6.14481747863869E-06i</v>
      </c>
      <c r="BQ694" s="238">
        <f t="shared" si="473"/>
        <v>-84.11476305199389</v>
      </c>
      <c r="BR694" s="238">
        <f t="shared" si="474"/>
        <v>-174.33660043880838</v>
      </c>
    </row>
    <row r="695" spans="22:70" x14ac:dyDescent="0.3">
      <c r="V695" s="24">
        <v>7.9100000000001103</v>
      </c>
      <c r="W695" s="32">
        <f t="shared" si="475"/>
        <v>812830516.1643064</v>
      </c>
      <c r="X695" s="25">
        <f t="shared" si="465"/>
        <v>31.450501351730402</v>
      </c>
      <c r="Y695" s="26">
        <f t="shared" si="476"/>
        <v>-119.89676785948269</v>
      </c>
      <c r="Z695" s="26">
        <f t="shared" si="477"/>
        <v>-89.999942019195174</v>
      </c>
      <c r="AA695" s="26">
        <f t="shared" si="478"/>
        <v>67.272032061247216</v>
      </c>
      <c r="AB695" s="26">
        <f t="shared" si="479"/>
        <v>-89.975196038823483</v>
      </c>
      <c r="AC695" s="26">
        <f t="shared" si="480"/>
        <v>41.012394986436497</v>
      </c>
      <c r="AD695" s="26">
        <f t="shared" si="481"/>
        <v>89.490072285554078</v>
      </c>
      <c r="AE695" s="26">
        <f t="shared" si="482"/>
        <v>19.83816053993143</v>
      </c>
      <c r="AF695" s="26">
        <f t="shared" si="483"/>
        <v>-90.485065772464594</v>
      </c>
      <c r="AG695" s="26">
        <f t="shared" si="458"/>
        <v>64.037843837695164</v>
      </c>
      <c r="AH695" s="26">
        <f t="shared" si="484"/>
        <v>-218.51459219563696</v>
      </c>
      <c r="AI695" s="26">
        <f t="shared" si="485"/>
        <v>-89.999999999320181</v>
      </c>
      <c r="AJ695" s="26">
        <f t="shared" si="486"/>
        <v>126.11750108567583</v>
      </c>
      <c r="AK695" s="26">
        <f t="shared" si="487"/>
        <v>89.999971669934538</v>
      </c>
      <c r="AL695" s="27">
        <f t="shared" si="488"/>
        <v>-49.726668625691921</v>
      </c>
      <c r="AM695" s="26">
        <f t="shared" si="489"/>
        <v>-89.813022231665769</v>
      </c>
      <c r="AN695" s="26">
        <f t="shared" si="459"/>
        <v>-52.35280612391378</v>
      </c>
      <c r="AO695" s="26">
        <f t="shared" si="460"/>
        <v>-89.861808049311605</v>
      </c>
      <c r="AP695" s="26">
        <f t="shared" si="466"/>
        <v>-130.43872202187168</v>
      </c>
      <c r="AQ695" s="26">
        <f t="shared" si="467"/>
        <v>-179.674858610363</v>
      </c>
      <c r="AR695" s="25">
        <f t="shared" si="461"/>
        <v>18.562359853877492</v>
      </c>
      <c r="AS695" s="25">
        <f t="shared" si="462"/>
        <v>-26.843517049310353</v>
      </c>
      <c r="AT695" s="56">
        <f t="shared" si="468"/>
        <v>-110.60056148194025</v>
      </c>
      <c r="AU695" s="57">
        <f t="shared" si="490"/>
        <v>-270.15992438282763</v>
      </c>
      <c r="AV695" s="26">
        <f t="shared" si="491"/>
        <v>2.2028947223129398</v>
      </c>
      <c r="AW695" s="26">
        <f t="shared" si="492"/>
        <v>39.105263908058582</v>
      </c>
      <c r="AX695" s="27">
        <f t="shared" si="493"/>
        <v>-2.2028947223129403</v>
      </c>
      <c r="AY695" s="26">
        <f t="shared" si="494"/>
        <v>-39.105263908058582</v>
      </c>
      <c r="AZ695" s="28">
        <f t="shared" si="495"/>
        <v>0</v>
      </c>
      <c r="BA695" s="29">
        <f t="shared" si="496"/>
        <v>0</v>
      </c>
      <c r="BB695" s="5">
        <f t="shared" si="469"/>
        <v>-241.31834606526576</v>
      </c>
      <c r="BC695" s="5">
        <f t="shared" si="470"/>
        <v>-534.34417974942278</v>
      </c>
      <c r="BD695" s="5">
        <f t="shared" si="497"/>
        <v>-354.34417974942278</v>
      </c>
      <c r="BE695" s="31"/>
      <c r="BF695" s="40">
        <f t="shared" si="498"/>
        <v>-241</v>
      </c>
      <c r="BG695" s="40">
        <f t="shared" si="499"/>
        <v>-534</v>
      </c>
      <c r="BH695" s="40">
        <f t="shared" si="500"/>
        <v>-354</v>
      </c>
      <c r="BL695" s="26">
        <f t="shared" si="463"/>
        <v>-46.204901257453834</v>
      </c>
      <c r="BM695" s="26">
        <f t="shared" si="464"/>
        <v>-89.719534592014057</v>
      </c>
      <c r="BO695" s="238" t="str">
        <f t="shared" si="471"/>
        <v>812830516.164306i</v>
      </c>
      <c r="BP695" s="238" t="str">
        <f t="shared" si="472"/>
        <v>-0.0000592005824410849-5.73715997666062E-06i</v>
      </c>
      <c r="BQ695" s="238">
        <f t="shared" si="473"/>
        <v>-84.512883325871698</v>
      </c>
      <c r="BR695" s="238">
        <f t="shared" si="474"/>
        <v>-174.46472077458111</v>
      </c>
    </row>
    <row r="696" spans="22:70" x14ac:dyDescent="0.3">
      <c r="V696" s="24">
        <v>7.9200000000001101</v>
      </c>
      <c r="W696" s="30">
        <f t="shared" si="475"/>
        <v>831763771.10288286</v>
      </c>
      <c r="X696" s="25">
        <f t="shared" si="465"/>
        <v>31.450501351730402</v>
      </c>
      <c r="Y696" s="26">
        <f t="shared" si="476"/>
        <v>-120.0967678594825</v>
      </c>
      <c r="Z696" s="26">
        <f t="shared" si="477"/>
        <v>-89.999943338999429</v>
      </c>
      <c r="AA696" s="26">
        <f t="shared" si="478"/>
        <v>67.472032024614833</v>
      </c>
      <c r="AB696" s="26">
        <f t="shared" si="479"/>
        <v>-89.975760645843025</v>
      </c>
      <c r="AC696" s="26">
        <f t="shared" si="480"/>
        <v>41.212379504344398</v>
      </c>
      <c r="AD696" s="26">
        <f t="shared" si="481"/>
        <v>89.501679065288741</v>
      </c>
      <c r="AE696" s="26">
        <f t="shared" si="482"/>
        <v>20.038145021207129</v>
      </c>
      <c r="AF696" s="26">
        <f t="shared" si="483"/>
        <v>-90.474024919553713</v>
      </c>
      <c r="AG696" s="26">
        <f t="shared" si="458"/>
        <v>64.037843837695164</v>
      </c>
      <c r="AH696" s="26">
        <f t="shared" si="484"/>
        <v>-218.71459219563695</v>
      </c>
      <c r="AI696" s="26">
        <f t="shared" si="485"/>
        <v>-89.999999999335657</v>
      </c>
      <c r="AJ696" s="26">
        <f t="shared" si="486"/>
        <v>126.31750108567576</v>
      </c>
      <c r="AK696" s="26">
        <f t="shared" si="487"/>
        <v>89.999972314805561</v>
      </c>
      <c r="AL696" s="27">
        <f t="shared" si="488"/>
        <v>-49.926666544071161</v>
      </c>
      <c r="AM696" s="26">
        <f t="shared" si="489"/>
        <v>-89.817278336099008</v>
      </c>
      <c r="AN696" s="26">
        <f t="shared" si="459"/>
        <v>-52.552804986842176</v>
      </c>
      <c r="AO696" s="26">
        <f t="shared" si="460"/>
        <v>-89.864953670364855</v>
      </c>
      <c r="AP696" s="26">
        <f t="shared" si="466"/>
        <v>-130.83871880317938</v>
      </c>
      <c r="AQ696" s="26">
        <f t="shared" si="467"/>
        <v>-179.68225969099396</v>
      </c>
      <c r="AR696" s="25">
        <f t="shared" si="461"/>
        <v>18.562359853877492</v>
      </c>
      <c r="AS696" s="25">
        <f t="shared" si="462"/>
        <v>-26.843517049310353</v>
      </c>
      <c r="AT696" s="56">
        <f t="shared" si="468"/>
        <v>-110.80057378197225</v>
      </c>
      <c r="AU696" s="57">
        <f t="shared" si="490"/>
        <v>-270.15628461054769</v>
      </c>
      <c r="AV696" s="26">
        <f t="shared" si="491"/>
        <v>2.2835697095832961</v>
      </c>
      <c r="AW696" s="26">
        <f t="shared" si="492"/>
        <v>39.752457083438046</v>
      </c>
      <c r="AX696" s="27">
        <f t="shared" si="493"/>
        <v>-2.2835697095832956</v>
      </c>
      <c r="AY696" s="26">
        <f t="shared" si="494"/>
        <v>-39.752457083438046</v>
      </c>
      <c r="AZ696" s="28">
        <f t="shared" si="495"/>
        <v>0</v>
      </c>
      <c r="BA696" s="29">
        <f t="shared" si="496"/>
        <v>0</v>
      </c>
      <c r="BB696" s="5">
        <f t="shared" si="469"/>
        <v>-242.1165577974599</v>
      </c>
      <c r="BC696" s="5">
        <f t="shared" si="470"/>
        <v>-534.47218065611696</v>
      </c>
      <c r="BD696" s="5">
        <f t="shared" si="497"/>
        <v>-354.47218065611696</v>
      </c>
      <c r="BE696" s="41"/>
      <c r="BF696" s="40">
        <f t="shared" si="498"/>
        <v>-242</v>
      </c>
      <c r="BG696" s="40">
        <f t="shared" si="499"/>
        <v>-534</v>
      </c>
      <c r="BH696" s="40">
        <f t="shared" si="500"/>
        <v>-354</v>
      </c>
      <c r="BL696" s="26">
        <f t="shared" si="463"/>
        <v>-46.404896573868044</v>
      </c>
      <c r="BM696" s="26">
        <f t="shared" si="464"/>
        <v>-89.72591866559894</v>
      </c>
      <c r="BO696" s="238" t="str">
        <f t="shared" si="471"/>
        <v>831763771.102883i</v>
      </c>
      <c r="BP696" s="238" t="str">
        <f t="shared" si="472"/>
        <v>-0.0000565596529512346-0.0000053564437486028i</v>
      </c>
      <c r="BQ696" s="238">
        <f t="shared" si="473"/>
        <v>-84.911087441619614</v>
      </c>
      <c r="BR696" s="238">
        <f t="shared" si="474"/>
        <v>-174.58997737997029</v>
      </c>
    </row>
    <row r="697" spans="22:70" x14ac:dyDescent="0.3">
      <c r="V697" s="24">
        <v>7.9300000000001098</v>
      </c>
      <c r="W697" s="32">
        <f t="shared" si="475"/>
        <v>851138038.20259321</v>
      </c>
      <c r="X697" s="25">
        <f t="shared" si="465"/>
        <v>31.450501351730402</v>
      </c>
      <c r="Y697" s="26">
        <f t="shared" si="476"/>
        <v>-120.29676785948229</v>
      </c>
      <c r="Z697" s="26">
        <f t="shared" si="477"/>
        <v>-89.99994462876127</v>
      </c>
      <c r="AA697" s="26">
        <f t="shared" si="478"/>
        <v>67.672031989631179</v>
      </c>
      <c r="AB697" s="26">
        <f t="shared" si="479"/>
        <v>-89.976312400842261</v>
      </c>
      <c r="AC697" s="26">
        <f t="shared" si="480"/>
        <v>41.412364719009688</v>
      </c>
      <c r="AD697" s="26">
        <f t="shared" si="481"/>
        <v>89.513021681982551</v>
      </c>
      <c r="AE697" s="26">
        <f t="shared" si="482"/>
        <v>20.238130200888975</v>
      </c>
      <c r="AF697" s="26">
        <f t="shared" si="483"/>
        <v>-90.463235347620966</v>
      </c>
      <c r="AG697" s="26">
        <f t="shared" si="458"/>
        <v>64.037843837695164</v>
      </c>
      <c r="AH697" s="26">
        <f t="shared" si="484"/>
        <v>-218.91459219563697</v>
      </c>
      <c r="AI697" s="26">
        <f t="shared" si="485"/>
        <v>-89.999999999350791</v>
      </c>
      <c r="AJ697" s="26">
        <f t="shared" si="486"/>
        <v>126.51750108567572</v>
      </c>
      <c r="AK697" s="26">
        <f t="shared" si="487"/>
        <v>89.999972944997523</v>
      </c>
      <c r="AL697" s="27">
        <f t="shared" si="488"/>
        <v>-50.126664556137818</v>
      </c>
      <c r="AM697" s="26">
        <f t="shared" si="489"/>
        <v>-89.821437561715967</v>
      </c>
      <c r="AN697" s="26">
        <f t="shared" si="459"/>
        <v>-52.752803900946937</v>
      </c>
      <c r="AO697" s="26">
        <f t="shared" si="460"/>
        <v>-89.868027689127743</v>
      </c>
      <c r="AP697" s="26">
        <f t="shared" si="466"/>
        <v>-131.23871572935084</v>
      </c>
      <c r="AQ697" s="26">
        <f t="shared" si="467"/>
        <v>-179.68949230519698</v>
      </c>
      <c r="AR697" s="25">
        <f t="shared" si="461"/>
        <v>18.562359853877492</v>
      </c>
      <c r="AS697" s="25">
        <f t="shared" si="462"/>
        <v>-26.843517049310353</v>
      </c>
      <c r="AT697" s="56">
        <f t="shared" si="468"/>
        <v>-111.00058552846187</v>
      </c>
      <c r="AU697" s="57">
        <f t="shared" si="490"/>
        <v>-270.15272765281793</v>
      </c>
      <c r="AV697" s="26">
        <f t="shared" si="491"/>
        <v>2.366470707229436</v>
      </c>
      <c r="AW697" s="26">
        <f t="shared" si="492"/>
        <v>40.40237005866905</v>
      </c>
      <c r="AX697" s="27">
        <f t="shared" si="493"/>
        <v>-2.3664707072294351</v>
      </c>
      <c r="AY697" s="26">
        <f t="shared" si="494"/>
        <v>-40.40237005866905</v>
      </c>
      <c r="AZ697" s="28">
        <f t="shared" si="495"/>
        <v>0</v>
      </c>
      <c r="BA697" s="29">
        <f t="shared" si="496"/>
        <v>0</v>
      </c>
      <c r="BB697" s="5">
        <f t="shared" si="469"/>
        <v>-242.91484932154282</v>
      </c>
      <c r="BC697" s="5">
        <f t="shared" si="470"/>
        <v>-534.59731704763726</v>
      </c>
      <c r="BD697" s="5">
        <f t="shared" si="497"/>
        <v>-354.59731704763726</v>
      </c>
      <c r="BE697" s="31"/>
      <c r="BF697" s="40">
        <f t="shared" si="498"/>
        <v>-243</v>
      </c>
      <c r="BG697" s="40">
        <f t="shared" si="499"/>
        <v>-535</v>
      </c>
      <c r="BH697" s="40">
        <f t="shared" si="500"/>
        <v>-355</v>
      </c>
      <c r="BL697" s="26">
        <f t="shared" si="463"/>
        <v>-46.604892101073617</v>
      </c>
      <c r="BM697" s="26">
        <f t="shared" si="464"/>
        <v>-89.73215742650352</v>
      </c>
      <c r="BO697" s="238" t="str">
        <f t="shared" si="471"/>
        <v>851138038.202593i</v>
      </c>
      <c r="BP697" s="238" t="str">
        <f t="shared" si="472"/>
        <v>-0.0000540355313500714-5.00089946023552E-06i</v>
      </c>
      <c r="BQ697" s="238">
        <f t="shared" si="473"/>
        <v>-85.309371692007332</v>
      </c>
      <c r="BR697" s="238">
        <f t="shared" si="474"/>
        <v>-174.71243196831577</v>
      </c>
    </row>
    <row r="698" spans="22:70" x14ac:dyDescent="0.3">
      <c r="V698" s="24">
        <v>7.9400000000001096</v>
      </c>
      <c r="W698" s="32">
        <f t="shared" si="475"/>
        <v>870963589.9563024</v>
      </c>
      <c r="X698" s="25">
        <f t="shared" si="465"/>
        <v>31.450501351730402</v>
      </c>
      <c r="Y698" s="26">
        <f t="shared" si="476"/>
        <v>-120.49676785948211</v>
      </c>
      <c r="Z698" s="26">
        <f t="shared" si="477"/>
        <v>-89.999945889164536</v>
      </c>
      <c r="AA698" s="26">
        <f t="shared" si="478"/>
        <v>67.87203195622206</v>
      </c>
      <c r="AB698" s="26">
        <f t="shared" si="479"/>
        <v>-89.976851596368618</v>
      </c>
      <c r="AC698" s="26">
        <f t="shared" si="480"/>
        <v>41.612350599077679</v>
      </c>
      <c r="AD698" s="26">
        <f t="shared" si="481"/>
        <v>89.524106146082815</v>
      </c>
      <c r="AE698" s="26">
        <f t="shared" si="482"/>
        <v>20.438116047548029</v>
      </c>
      <c r="AF698" s="26">
        <f t="shared" si="483"/>
        <v>-90.45269133945034</v>
      </c>
      <c r="AG698" s="26">
        <f t="shared" si="458"/>
        <v>64.037843837695164</v>
      </c>
      <c r="AH698" s="26">
        <f t="shared" si="484"/>
        <v>-219.11459219563696</v>
      </c>
      <c r="AI698" s="26">
        <f t="shared" si="485"/>
        <v>-89.999999999365556</v>
      </c>
      <c r="AJ698" s="26">
        <f t="shared" si="486"/>
        <v>126.71750108567568</v>
      </c>
      <c r="AK698" s="26">
        <f t="shared" si="487"/>
        <v>89.999973560844566</v>
      </c>
      <c r="AL698" s="27">
        <f t="shared" si="488"/>
        <v>-50.326662657675378</v>
      </c>
      <c r="AM698" s="26">
        <f t="shared" si="489"/>
        <v>-89.825502113617674</v>
      </c>
      <c r="AN698" s="26">
        <f t="shared" si="459"/>
        <v>-52.952802863924788</v>
      </c>
      <c r="AO698" s="26">
        <f t="shared" si="460"/>
        <v>-89.871031735414931</v>
      </c>
      <c r="AP698" s="26">
        <f t="shared" si="466"/>
        <v>-131.63871279386626</v>
      </c>
      <c r="AQ698" s="26">
        <f t="shared" si="467"/>
        <v>-179.69656028755361</v>
      </c>
      <c r="AR698" s="25">
        <f t="shared" si="461"/>
        <v>18.562359853877492</v>
      </c>
      <c r="AS698" s="25">
        <f t="shared" si="462"/>
        <v>-26.843517049310353</v>
      </c>
      <c r="AT698" s="56">
        <f t="shared" si="468"/>
        <v>-111.20059674631824</v>
      </c>
      <c r="AU698" s="57">
        <f t="shared" si="490"/>
        <v>-270.14925162700393</v>
      </c>
      <c r="AV698" s="26">
        <f t="shared" si="491"/>
        <v>2.4516153083560739</v>
      </c>
      <c r="AW698" s="26">
        <f t="shared" si="492"/>
        <v>41.054678496637372</v>
      </c>
      <c r="AX698" s="27">
        <f t="shared" si="493"/>
        <v>-2.4516153083560734</v>
      </c>
      <c r="AY698" s="26">
        <f t="shared" si="494"/>
        <v>-41.054678496637372</v>
      </c>
      <c r="AZ698" s="28">
        <f t="shared" si="495"/>
        <v>0</v>
      </c>
      <c r="BA698" s="29">
        <f t="shared" si="496"/>
        <v>0</v>
      </c>
      <c r="BB698" s="5">
        <f t="shared" si="469"/>
        <v>-243.71321710680118</v>
      </c>
      <c r="BC698" s="5">
        <f t="shared" si="470"/>
        <v>-534.71965088464037</v>
      </c>
      <c r="BD698" s="5">
        <f t="shared" si="497"/>
        <v>-354.71965088464037</v>
      </c>
      <c r="BE698" s="31"/>
      <c r="BF698" s="40">
        <f t="shared" si="498"/>
        <v>-244</v>
      </c>
      <c r="BG698" s="40">
        <f t="shared" si="499"/>
        <v>-535</v>
      </c>
      <c r="BH698" s="40">
        <f t="shared" si="500"/>
        <v>-355</v>
      </c>
      <c r="BL698" s="26">
        <f t="shared" si="463"/>
        <v>-46.804887829583805</v>
      </c>
      <c r="BM698" s="26">
        <f t="shared" si="464"/>
        <v>-89.738254182009328</v>
      </c>
      <c r="BO698" s="238" t="str">
        <f t="shared" si="471"/>
        <v>870963589.956302i</v>
      </c>
      <c r="BP698" s="238" t="str">
        <f t="shared" si="472"/>
        <v>-0.0000516231388815028-4.66887277296455E-06i</v>
      </c>
      <c r="BQ698" s="238">
        <f t="shared" si="473"/>
        <v>-85.707732530899136</v>
      </c>
      <c r="BR698" s="238">
        <f t="shared" si="474"/>
        <v>-174.8321450756271</v>
      </c>
    </row>
    <row r="699" spans="22:70" x14ac:dyDescent="0.3">
      <c r="V699" s="24">
        <v>7.9500000000001103</v>
      </c>
      <c r="W699" s="30">
        <f t="shared" si="475"/>
        <v>891250938.13397229</v>
      </c>
      <c r="X699" s="25">
        <f t="shared" si="465"/>
        <v>31.450501351730402</v>
      </c>
      <c r="Y699" s="26">
        <f t="shared" si="476"/>
        <v>-120.69676785948192</v>
      </c>
      <c r="Z699" s="26">
        <f t="shared" si="477"/>
        <v>-89.999947120877536</v>
      </c>
      <c r="AA699" s="26">
        <f t="shared" si="478"/>
        <v>68.07203192431659</v>
      </c>
      <c r="AB699" s="26">
        <f t="shared" si="479"/>
        <v>-89.977378518310303</v>
      </c>
      <c r="AC699" s="26">
        <f t="shared" si="480"/>
        <v>41.812337114604439</v>
      </c>
      <c r="AD699" s="26">
        <f t="shared" si="481"/>
        <v>89.534938331398337</v>
      </c>
      <c r="AE699" s="26">
        <f t="shared" si="482"/>
        <v>20.638102531169501</v>
      </c>
      <c r="AF699" s="26">
        <f t="shared" si="483"/>
        <v>-90.442387307789488</v>
      </c>
      <c r="AG699" s="26">
        <f t="shared" si="458"/>
        <v>64.037843837695164</v>
      </c>
      <c r="AH699" s="26">
        <f t="shared" si="484"/>
        <v>-219.31459219563695</v>
      </c>
      <c r="AI699" s="26">
        <f t="shared" si="485"/>
        <v>-89.999999999379995</v>
      </c>
      <c r="AJ699" s="26">
        <f t="shared" si="486"/>
        <v>126.91750108567564</v>
      </c>
      <c r="AK699" s="26">
        <f t="shared" si="487"/>
        <v>89.999974162673226</v>
      </c>
      <c r="AL699" s="27">
        <f t="shared" si="488"/>
        <v>-50.52666084465703</v>
      </c>
      <c r="AM699" s="26">
        <f t="shared" si="489"/>
        <v>-89.829474146719647</v>
      </c>
      <c r="AN699" s="26">
        <f t="shared" si="459"/>
        <v>-53.152801873576088</v>
      </c>
      <c r="AO699" s="26">
        <f t="shared" si="460"/>
        <v>-89.873967401945393</v>
      </c>
      <c r="AP699" s="26">
        <f t="shared" si="466"/>
        <v>-132.03870999049926</v>
      </c>
      <c r="AQ699" s="26">
        <f t="shared" si="467"/>
        <v>-179.70346738537182</v>
      </c>
      <c r="AR699" s="25">
        <f t="shared" si="461"/>
        <v>18.562359853877492</v>
      </c>
      <c r="AS699" s="25">
        <f t="shared" si="462"/>
        <v>-26.843517049310353</v>
      </c>
      <c r="AT699" s="56">
        <f t="shared" si="468"/>
        <v>-111.40060745932976</v>
      </c>
      <c r="AU699" s="57">
        <f t="shared" si="490"/>
        <v>-270.14585469316131</v>
      </c>
      <c r="AV699" s="26">
        <f t="shared" si="491"/>
        <v>2.5390189104396499</v>
      </c>
      <c r="AW699" s="26">
        <f t="shared" si="492"/>
        <v>41.709051909586833</v>
      </c>
      <c r="AX699" s="27">
        <f t="shared" si="493"/>
        <v>-2.5390189104396499</v>
      </c>
      <c r="AY699" s="26">
        <f t="shared" si="494"/>
        <v>-41.709051909586833</v>
      </c>
      <c r="AZ699" s="28">
        <f t="shared" si="495"/>
        <v>0</v>
      </c>
      <c r="BA699" s="29">
        <f t="shared" si="496"/>
        <v>0</v>
      </c>
      <c r="BB699" s="5">
        <f t="shared" si="469"/>
        <v>-244.51165777616959</v>
      </c>
      <c r="BC699" s="5">
        <f t="shared" si="470"/>
        <v>-534.83924292997767</v>
      </c>
      <c r="BD699" s="5">
        <f t="shared" si="497"/>
        <v>-354.83924292997767</v>
      </c>
      <c r="BE699" s="41"/>
      <c r="BF699" s="40">
        <f t="shared" si="498"/>
        <v>-245</v>
      </c>
      <c r="BG699" s="40">
        <f t="shared" si="499"/>
        <v>-535</v>
      </c>
      <c r="BH699" s="40">
        <f t="shared" si="500"/>
        <v>-355</v>
      </c>
      <c r="BL699" s="26">
        <f t="shared" si="463"/>
        <v>-47.004883750338777</v>
      </c>
      <c r="BM699" s="26">
        <f t="shared" si="464"/>
        <v>-89.744212164144244</v>
      </c>
      <c r="BO699" s="238" t="str">
        <f t="shared" si="471"/>
        <v>891250938.133972i</v>
      </c>
      <c r="BP699" s="238" t="str">
        <f t="shared" si="472"/>
        <v>-0.0000493176099519142-0.0000043588169994557i</v>
      </c>
      <c r="BQ699" s="238">
        <f t="shared" si="473"/>
        <v>-86.106166566501059</v>
      </c>
      <c r="BR699" s="238">
        <f t="shared" si="474"/>
        <v>-174.94917607267215</v>
      </c>
    </row>
    <row r="700" spans="22:70" x14ac:dyDescent="0.3">
      <c r="V700" s="24">
        <v>7.9600000000001101</v>
      </c>
      <c r="W700" s="32">
        <f t="shared" si="475"/>
        <v>912010839.35614169</v>
      </c>
      <c r="X700" s="25">
        <f t="shared" si="465"/>
        <v>31.450501351730402</v>
      </c>
      <c r="Y700" s="26">
        <f t="shared" si="476"/>
        <v>-120.89676785948177</v>
      </c>
      <c r="Z700" s="26">
        <f t="shared" si="477"/>
        <v>-89.999948324553316</v>
      </c>
      <c r="AA700" s="26">
        <f t="shared" si="478"/>
        <v>68.272031893847085</v>
      </c>
      <c r="AB700" s="26">
        <f t="shared" si="479"/>
        <v>-89.977893446047958</v>
      </c>
      <c r="AC700" s="26">
        <f t="shared" si="480"/>
        <v>42.012324236993386</v>
      </c>
      <c r="AD700" s="26">
        <f t="shared" si="481"/>
        <v>89.545523978198005</v>
      </c>
      <c r="AE700" s="26">
        <f t="shared" si="482"/>
        <v>20.838089623089097</v>
      </c>
      <c r="AF700" s="26">
        <f t="shared" si="483"/>
        <v>-90.432317792403282</v>
      </c>
      <c r="AG700" s="26">
        <f t="shared" si="458"/>
        <v>64.037843837695164</v>
      </c>
      <c r="AH700" s="26">
        <f t="shared" si="484"/>
        <v>-219.51459219563696</v>
      </c>
      <c r="AI700" s="26">
        <f t="shared" si="485"/>
        <v>-89.99999999939412</v>
      </c>
      <c r="AJ700" s="26">
        <f t="shared" si="486"/>
        <v>127.1175010856756</v>
      </c>
      <c r="AK700" s="26">
        <f t="shared" si="487"/>
        <v>89.999974750802579</v>
      </c>
      <c r="AL700" s="27">
        <f t="shared" si="488"/>
        <v>-50.726659113237254</v>
      </c>
      <c r="AM700" s="26">
        <f t="shared" si="489"/>
        <v>-89.83335576689359</v>
      </c>
      <c r="AN700" s="26">
        <f t="shared" si="459"/>
        <v>-53.35280092780021</v>
      </c>
      <c r="AO700" s="26">
        <f t="shared" si="460"/>
        <v>-89.876836245186681</v>
      </c>
      <c r="AP700" s="26">
        <f t="shared" si="466"/>
        <v>-132.43870731330367</v>
      </c>
      <c r="AQ700" s="26">
        <f t="shared" si="467"/>
        <v>-179.71021726067181</v>
      </c>
      <c r="AR700" s="25">
        <f t="shared" si="461"/>
        <v>18.562359853877492</v>
      </c>
      <c r="AS700" s="25">
        <f t="shared" si="462"/>
        <v>-26.843517049310353</v>
      </c>
      <c r="AT700" s="56">
        <f t="shared" si="468"/>
        <v>-111.60061769021456</v>
      </c>
      <c r="AU700" s="57">
        <f t="shared" si="490"/>
        <v>-270.14253505307511</v>
      </c>
      <c r="AV700" s="26">
        <f t="shared" si="491"/>
        <v>2.6286946522624834</v>
      </c>
      <c r="AW700" s="26">
        <f t="shared" si="492"/>
        <v>42.365154463838834</v>
      </c>
      <c r="AX700" s="27">
        <f t="shared" si="493"/>
        <v>-2.6286946522624834</v>
      </c>
      <c r="AY700" s="26">
        <f t="shared" si="494"/>
        <v>-42.365154463838834</v>
      </c>
      <c r="AZ700" s="28">
        <f t="shared" si="495"/>
        <v>0</v>
      </c>
      <c r="BA700" s="29">
        <f t="shared" si="496"/>
        <v>0</v>
      </c>
      <c r="BB700" s="5">
        <f t="shared" si="469"/>
        <v>-245.31016809976973</v>
      </c>
      <c r="BC700" s="5">
        <f t="shared" si="470"/>
        <v>-534.9561527621911</v>
      </c>
      <c r="BD700" s="5">
        <f t="shared" si="497"/>
        <v>-354.9561527621911</v>
      </c>
      <c r="BE700" s="31"/>
      <c r="BF700" s="40">
        <f t="shared" si="498"/>
        <v>-245</v>
      </c>
      <c r="BG700" s="40">
        <f t="shared" si="499"/>
        <v>-535</v>
      </c>
      <c r="BH700" s="40">
        <f t="shared" si="500"/>
        <v>-355</v>
      </c>
      <c r="BL700" s="26">
        <f t="shared" si="463"/>
        <v>-47.204879854686446</v>
      </c>
      <c r="BM700" s="26">
        <f t="shared" si="464"/>
        <v>-89.750034531393567</v>
      </c>
      <c r="BO700" s="238" t="str">
        <f t="shared" si="471"/>
        <v>912010839.356142i</v>
      </c>
      <c r="BP700" s="238" t="str">
        <f t="shared" si="472"/>
        <v>-0.0000471142838568825-4.06928621434242E-06i</v>
      </c>
      <c r="BQ700" s="238">
        <f t="shared" si="473"/>
        <v>-86.50467055486871</v>
      </c>
      <c r="BR700" s="238">
        <f t="shared" si="474"/>
        <v>-175.06358317772242</v>
      </c>
    </row>
    <row r="701" spans="22:70" x14ac:dyDescent="0.3">
      <c r="V701" s="24">
        <v>7.9700000000001099</v>
      </c>
      <c r="W701" s="32">
        <f t="shared" si="475"/>
        <v>933254300.79722834</v>
      </c>
      <c r="X701" s="25">
        <f t="shared" si="465"/>
        <v>31.450501351730402</v>
      </c>
      <c r="Y701" s="26">
        <f t="shared" si="476"/>
        <v>-121.0967678594816</v>
      </c>
      <c r="Z701" s="26">
        <f t="shared" si="477"/>
        <v>-89.999949500830084</v>
      </c>
      <c r="AA701" s="26">
        <f t="shared" si="478"/>
        <v>68.472031864748956</v>
      </c>
      <c r="AB701" s="26">
        <f t="shared" si="479"/>
        <v>-89.978396652602754</v>
      </c>
      <c r="AC701" s="26">
        <f t="shared" si="480"/>
        <v>42.212311938934661</v>
      </c>
      <c r="AD701" s="26">
        <f t="shared" si="481"/>
        <v>89.555868696239557</v>
      </c>
      <c r="AE701" s="26">
        <f t="shared" si="482"/>
        <v>21.038077295932425</v>
      </c>
      <c r="AF701" s="26">
        <f t="shared" si="483"/>
        <v>-90.422477457193267</v>
      </c>
      <c r="AG701" s="26">
        <f t="shared" si="458"/>
        <v>64.037843837695164</v>
      </c>
      <c r="AH701" s="26">
        <f t="shared" si="484"/>
        <v>-219.71459219563695</v>
      </c>
      <c r="AI701" s="26">
        <f t="shared" si="485"/>
        <v>-89.999999999407905</v>
      </c>
      <c r="AJ701" s="26">
        <f t="shared" si="486"/>
        <v>127.31750108567556</v>
      </c>
      <c r="AK701" s="26">
        <f t="shared" si="487"/>
        <v>89.999975325544483</v>
      </c>
      <c r="AL701" s="27">
        <f t="shared" si="488"/>
        <v>-50.926657459743566</v>
      </c>
      <c r="AM701" s="26">
        <f t="shared" si="489"/>
        <v>-89.837149032083275</v>
      </c>
      <c r="AN701" s="26">
        <f t="shared" si="459"/>
        <v>-53.552800024591072</v>
      </c>
      <c r="AO701" s="26">
        <f t="shared" si="460"/>
        <v>-89.879639786179922</v>
      </c>
      <c r="AP701" s="26">
        <f t="shared" si="466"/>
        <v>-132.83870475660086</v>
      </c>
      <c r="AQ701" s="26">
        <f t="shared" si="467"/>
        <v>-179.71681349212662</v>
      </c>
      <c r="AR701" s="25">
        <f t="shared" si="461"/>
        <v>18.562359853877492</v>
      </c>
      <c r="AS701" s="25">
        <f t="shared" si="462"/>
        <v>-26.843517049310353</v>
      </c>
      <c r="AT701" s="56">
        <f t="shared" si="468"/>
        <v>-111.80062746066844</v>
      </c>
      <c r="AU701" s="57">
        <f t="shared" si="490"/>
        <v>-270.1392909493199</v>
      </c>
      <c r="AV701" s="26">
        <f t="shared" si="491"/>
        <v>2.7206533595814535</v>
      </c>
      <c r="AW701" s="26">
        <f t="shared" si="492"/>
        <v>43.022645817887025</v>
      </c>
      <c r="AX701" s="27">
        <f t="shared" si="493"/>
        <v>-2.7206533595814535</v>
      </c>
      <c r="AY701" s="26">
        <f t="shared" si="494"/>
        <v>-43.022645817887025</v>
      </c>
      <c r="AZ701" s="28">
        <f t="shared" si="495"/>
        <v>0</v>
      </c>
      <c r="BA701" s="29">
        <f t="shared" si="496"/>
        <v>0</v>
      </c>
      <c r="BB701" s="5">
        <f t="shared" si="469"/>
        <v>-246.10874498870157</v>
      </c>
      <c r="BC701" s="5">
        <f t="shared" si="470"/>
        <v>-535.07043878957506</v>
      </c>
      <c r="BD701" s="5">
        <f t="shared" si="497"/>
        <v>-355.07043878957506</v>
      </c>
      <c r="BE701" s="31"/>
      <c r="BF701" s="40">
        <f t="shared" si="498"/>
        <v>-246</v>
      </c>
      <c r="BG701" s="40">
        <f t="shared" si="499"/>
        <v>-535</v>
      </c>
      <c r="BH701" s="40">
        <f t="shared" si="500"/>
        <v>-355</v>
      </c>
      <c r="BL701" s="26">
        <f t="shared" si="463"/>
        <v>-47.404876134364088</v>
      </c>
      <c r="BM701" s="26">
        <f t="shared" si="464"/>
        <v>-89.755724370372207</v>
      </c>
      <c r="BO701" s="238" t="str">
        <f t="shared" si="471"/>
        <v>933254300.797228i</v>
      </c>
      <c r="BP701" s="238" t="str">
        <f t="shared" si="472"/>
        <v>-0.0000450086967686251-0.000003798928793331i</v>
      </c>
      <c r="BQ701" s="238">
        <f t="shared" si="473"/>
        <v>-86.903241393669063</v>
      </c>
      <c r="BR701" s="238">
        <f t="shared" si="474"/>
        <v>-175.17542346988296</v>
      </c>
    </row>
    <row r="702" spans="22:70" x14ac:dyDescent="0.3">
      <c r="V702" s="24">
        <v>7.9800000000001097</v>
      </c>
      <c r="W702" s="30">
        <f t="shared" si="475"/>
        <v>954992586.02167869</v>
      </c>
      <c r="X702" s="25">
        <f t="shared" si="465"/>
        <v>31.450501351730402</v>
      </c>
      <c r="Y702" s="26">
        <f t="shared" si="476"/>
        <v>-121.29676785948146</v>
      </c>
      <c r="Z702" s="26">
        <f t="shared" si="477"/>
        <v>-89.999950650331527</v>
      </c>
      <c r="AA702" s="26">
        <f t="shared" si="478"/>
        <v>68.672031836960443</v>
      </c>
      <c r="AB702" s="26">
        <f t="shared" si="479"/>
        <v>-89.978888404781145</v>
      </c>
      <c r="AC702" s="26">
        <f t="shared" si="480"/>
        <v>42.412300194347239</v>
      </c>
      <c r="AD702" s="26">
        <f t="shared" si="481"/>
        <v>89.56597796773012</v>
      </c>
      <c r="AE702" s="26">
        <f t="shared" si="482"/>
        <v>21.238065523556614</v>
      </c>
      <c r="AF702" s="26">
        <f t="shared" si="483"/>
        <v>-90.412861087382552</v>
      </c>
      <c r="AG702" s="26">
        <f t="shared" si="458"/>
        <v>64.037843837695164</v>
      </c>
      <c r="AH702" s="26">
        <f t="shared" si="484"/>
        <v>-219.91459219563697</v>
      </c>
      <c r="AI702" s="26">
        <f t="shared" si="485"/>
        <v>-89.999999999421377</v>
      </c>
      <c r="AJ702" s="26">
        <f t="shared" si="486"/>
        <v>127.51750108567552</v>
      </c>
      <c r="AK702" s="26">
        <f t="shared" si="487"/>
        <v>89.999975887203661</v>
      </c>
      <c r="AL702" s="27">
        <f t="shared" si="488"/>
        <v>-51.126655880668757</v>
      </c>
      <c r="AM702" s="26">
        <f t="shared" si="489"/>
        <v>-89.840855953395064</v>
      </c>
      <c r="AN702" s="26">
        <f t="shared" si="459"/>
        <v>-53.752799162032865</v>
      </c>
      <c r="AO702" s="26">
        <f t="shared" si="460"/>
        <v>-89.882379511345889</v>
      </c>
      <c r="AP702" s="26">
        <f t="shared" si="466"/>
        <v>-133.2387023149679</v>
      </c>
      <c r="AQ702" s="26">
        <f t="shared" si="467"/>
        <v>-179.72325957695867</v>
      </c>
      <c r="AR702" s="25">
        <f t="shared" si="461"/>
        <v>18.562359853877492</v>
      </c>
      <c r="AS702" s="25">
        <f t="shared" si="462"/>
        <v>-26.843517049310353</v>
      </c>
      <c r="AT702" s="56">
        <f t="shared" si="468"/>
        <v>-112.00063679141128</v>
      </c>
      <c r="AU702" s="57">
        <f t="shared" si="490"/>
        <v>-270.13612066434121</v>
      </c>
      <c r="AV702" s="26">
        <f t="shared" si="491"/>
        <v>2.8149035000039335</v>
      </c>
      <c r="AW702" s="26">
        <f t="shared" si="492"/>
        <v>43.681181988925601</v>
      </c>
      <c r="AX702" s="27">
        <f t="shared" si="493"/>
        <v>-2.814903500003934</v>
      </c>
      <c r="AY702" s="26">
        <f t="shared" si="494"/>
        <v>-43.681181988925601</v>
      </c>
      <c r="AZ702" s="28">
        <f t="shared" si="495"/>
        <v>0</v>
      </c>
      <c r="BA702" s="29">
        <f t="shared" si="496"/>
        <v>0</v>
      </c>
      <c r="BB702" s="5">
        <f t="shared" si="469"/>
        <v>-246.90738548907879</v>
      </c>
      <c r="BC702" s="5">
        <f t="shared" si="470"/>
        <v>-535.18215826474011</v>
      </c>
      <c r="BD702" s="5">
        <f t="shared" si="497"/>
        <v>-355.18215826474011</v>
      </c>
      <c r="BE702" s="41"/>
      <c r="BF702" s="40">
        <f t="shared" si="498"/>
        <v>-247</v>
      </c>
      <c r="BG702" s="40">
        <f t="shared" si="499"/>
        <v>-535</v>
      </c>
      <c r="BH702" s="40">
        <f t="shared" si="500"/>
        <v>-355</v>
      </c>
      <c r="BL702" s="26">
        <f t="shared" si="463"/>
        <v>-47.604872581480848</v>
      </c>
      <c r="BM702" s="26">
        <f t="shared" si="464"/>
        <v>-89.761284697458962</v>
      </c>
      <c r="BO702" s="238" t="str">
        <f t="shared" si="471"/>
        <v>954992586.021679i</v>
      </c>
      <c r="BP702" s="238" t="str">
        <f t="shared" si="472"/>
        <v>-0.0000429965739816983-3.54648135541854E-06i</v>
      </c>
      <c r="BQ702" s="238">
        <f t="shared" si="473"/>
        <v>-87.301876116186662</v>
      </c>
      <c r="BR702" s="238">
        <f t="shared" si="474"/>
        <v>-175.28475290293997</v>
      </c>
    </row>
    <row r="703" spans="22:70" x14ac:dyDescent="0.3">
      <c r="V703" s="24">
        <v>7.9900000000001103</v>
      </c>
      <c r="W703" s="32">
        <f t="shared" si="475"/>
        <v>977237220.95605898</v>
      </c>
      <c r="X703" s="25">
        <f t="shared" si="465"/>
        <v>31.450501351730402</v>
      </c>
      <c r="Y703" s="26">
        <f t="shared" si="476"/>
        <v>-121.49676785948131</v>
      </c>
      <c r="Z703" s="26">
        <f t="shared" si="477"/>
        <v>-89.999951773667135</v>
      </c>
      <c r="AA703" s="26">
        <f t="shared" si="478"/>
        <v>68.872031810422627</v>
      </c>
      <c r="AB703" s="26">
        <f t="shared" si="479"/>
        <v>-89.979368963316361</v>
      </c>
      <c r="AC703" s="26">
        <f t="shared" si="480"/>
        <v>42.612288978323683</v>
      </c>
      <c r="AD703" s="26">
        <f t="shared" si="481"/>
        <v>89.575857150220116</v>
      </c>
      <c r="AE703" s="26">
        <f t="shared" si="482"/>
        <v>21.438054280995395</v>
      </c>
      <c r="AF703" s="26">
        <f t="shared" si="483"/>
        <v>-90.403463586763365</v>
      </c>
      <c r="AG703" s="26">
        <f t="shared" si="458"/>
        <v>64.037843837695164</v>
      </c>
      <c r="AH703" s="26">
        <f t="shared" si="484"/>
        <v>-220.11459219563699</v>
      </c>
      <c r="AI703" s="26">
        <f t="shared" si="485"/>
        <v>-89.999999999434564</v>
      </c>
      <c r="AJ703" s="26">
        <f t="shared" si="486"/>
        <v>127.71750108567548</v>
      </c>
      <c r="AK703" s="26">
        <f t="shared" si="487"/>
        <v>89.999976436077915</v>
      </c>
      <c r="AL703" s="27">
        <f t="shared" si="488"/>
        <v>-51.326654372663484</v>
      </c>
      <c r="AM703" s="26">
        <f t="shared" si="489"/>
        <v>-89.844478496163489</v>
      </c>
      <c r="AN703" s="26">
        <f t="shared" si="459"/>
        <v>-53.952798338296013</v>
      </c>
      <c r="AO703" s="26">
        <f t="shared" si="460"/>
        <v>-89.885056873273001</v>
      </c>
      <c r="AP703" s="26">
        <f t="shared" si="466"/>
        <v>-133.63869998322585</v>
      </c>
      <c r="AQ703" s="26">
        <f t="shared" si="467"/>
        <v>-179.72955893279314</v>
      </c>
      <c r="AR703" s="25">
        <f t="shared" si="461"/>
        <v>18.562359853877492</v>
      </c>
      <c r="AS703" s="25">
        <f t="shared" si="462"/>
        <v>-26.843517049310353</v>
      </c>
      <c r="AT703" s="56">
        <f t="shared" si="468"/>
        <v>-112.20064570223045</v>
      </c>
      <c r="AU703" s="57">
        <f t="shared" si="490"/>
        <v>-270.1330225195565</v>
      </c>
      <c r="AV703" s="26">
        <f t="shared" si="491"/>
        <v>2.9114511474678393</v>
      </c>
      <c r="AW703" s="26">
        <f t="shared" si="492"/>
        <v>44.3404162425389</v>
      </c>
      <c r="AX703" s="27">
        <f t="shared" si="493"/>
        <v>-2.9114511474678388</v>
      </c>
      <c r="AY703" s="26">
        <f t="shared" si="494"/>
        <v>-44.3404162425389</v>
      </c>
      <c r="AZ703" s="28">
        <f t="shared" si="495"/>
        <v>0</v>
      </c>
      <c r="BA703" s="29">
        <f t="shared" si="496"/>
        <v>0</v>
      </c>
      <c r="BB703" s="5">
        <f t="shared" si="469"/>
        <v>-247.706086776299</v>
      </c>
      <c r="BC703" s="5">
        <f t="shared" si="470"/>
        <v>-535.29136729961431</v>
      </c>
      <c r="BD703" s="5">
        <f t="shared" si="497"/>
        <v>-355.29136729961431</v>
      </c>
      <c r="BE703" s="31"/>
      <c r="BF703" s="40">
        <f t="shared" si="498"/>
        <v>-248</v>
      </c>
      <c r="BG703" s="40">
        <f t="shared" si="499"/>
        <v>-535</v>
      </c>
      <c r="BH703" s="40">
        <f t="shared" si="500"/>
        <v>-355</v>
      </c>
      <c r="BL703" s="26">
        <f t="shared" si="463"/>
        <v>-47.80486918850098</v>
      </c>
      <c r="BM703" s="26">
        <f t="shared" si="464"/>
        <v>-89.766718460393676</v>
      </c>
      <c r="BO703" s="238" t="str">
        <f t="shared" si="471"/>
        <v>977237220.956059i</v>
      </c>
      <c r="BP703" s="238" t="str">
        <f t="shared" si="472"/>
        <v>-0.0000410738224138209-3.31076308428086E-06i</v>
      </c>
      <c r="BQ703" s="238">
        <f t="shared" si="473"/>
        <v>-87.700571885567555</v>
      </c>
      <c r="BR703" s="238">
        <f t="shared" si="474"/>
        <v>-175.39162631966414</v>
      </c>
    </row>
    <row r="704" spans="22:70" x14ac:dyDescent="0.3">
      <c r="V704" s="24">
        <v>8.0000000000001101</v>
      </c>
      <c r="W704" s="32">
        <f t="shared" si="475"/>
        <v>1000000000.0002539</v>
      </c>
      <c r="X704" s="25">
        <f t="shared" si="465"/>
        <v>31.450501351730402</v>
      </c>
      <c r="Y704" s="26">
        <f t="shared" si="476"/>
        <v>-121.69676785948116</v>
      </c>
      <c r="Z704" s="26">
        <f t="shared" si="477"/>
        <v>-89.999952871432498</v>
      </c>
      <c r="AA704" s="26">
        <f t="shared" si="478"/>
        <v>69.072031785079204</v>
      </c>
      <c r="AB704" s="26">
        <f t="shared" si="479"/>
        <v>-89.979838583006625</v>
      </c>
      <c r="AC704" s="26">
        <f t="shared" si="480"/>
        <v>42.812278267077303</v>
      </c>
      <c r="AD704" s="26">
        <f t="shared" si="481"/>
        <v>89.58551147943183</v>
      </c>
      <c r="AE704" s="26">
        <f t="shared" si="482"/>
        <v>21.638043544405747</v>
      </c>
      <c r="AF704" s="26">
        <f t="shared" si="483"/>
        <v>-90.394279975007294</v>
      </c>
      <c r="AG704" s="26">
        <f t="shared" si="458"/>
        <v>64.037843837695164</v>
      </c>
      <c r="AH704" s="26">
        <f t="shared" si="484"/>
        <v>-220.31459219563698</v>
      </c>
      <c r="AI704" s="26">
        <f t="shared" si="485"/>
        <v>-89.999999999447425</v>
      </c>
      <c r="AJ704" s="26">
        <f t="shared" si="486"/>
        <v>127.91750108567544</v>
      </c>
      <c r="AK704" s="26">
        <f t="shared" si="487"/>
        <v>89.999976972458271</v>
      </c>
      <c r="AL704" s="27">
        <f t="shared" si="488"/>
        <v>-51.526652932529153</v>
      </c>
      <c r="AM704" s="26">
        <f t="shared" si="489"/>
        <v>-89.848018580992743</v>
      </c>
      <c r="AN704" s="26">
        <f t="shared" si="459"/>
        <v>-54.15279755163327</v>
      </c>
      <c r="AO704" s="26">
        <f t="shared" si="460"/>
        <v>-89.887673291487204</v>
      </c>
      <c r="AP704" s="26">
        <f t="shared" si="466"/>
        <v>-134.0386977564288</v>
      </c>
      <c r="AQ704" s="26">
        <f t="shared" si="467"/>
        <v>-179.73571489946909</v>
      </c>
      <c r="AR704" s="25">
        <f t="shared" si="461"/>
        <v>18.562359853877492</v>
      </c>
      <c r="AS704" s="25">
        <f t="shared" si="462"/>
        <v>-26.843517049310353</v>
      </c>
      <c r="AT704" s="56">
        <f t="shared" si="468"/>
        <v>-112.40065421202306</v>
      </c>
      <c r="AU704" s="57">
        <f t="shared" si="490"/>
        <v>-270.12999487447638</v>
      </c>
      <c r="AV704" s="26">
        <f t="shared" si="491"/>
        <v>3.0102999566409143</v>
      </c>
      <c r="AW704" s="26">
        <f t="shared" si="492"/>
        <v>45.000000000007276</v>
      </c>
      <c r="AX704" s="27">
        <f t="shared" si="493"/>
        <v>-3.0102999566409143</v>
      </c>
      <c r="AY704" s="26">
        <f t="shared" si="494"/>
        <v>-45.000000000007276</v>
      </c>
      <c r="AZ704" s="28">
        <f t="shared" si="495"/>
        <v>0</v>
      </c>
      <c r="BA704" s="29">
        <f t="shared" si="496"/>
        <v>0</v>
      </c>
      <c r="BB704" s="5">
        <f t="shared" si="469"/>
        <v>-248.50484614954263</v>
      </c>
      <c r="BC704" s="5">
        <f t="shared" si="470"/>
        <v>-535.39812088082567</v>
      </c>
      <c r="BD704" s="5">
        <f t="shared" si="497"/>
        <v>-355.39812088082567</v>
      </c>
      <c r="BE704" s="31"/>
      <c r="BF704" s="40">
        <f t="shared" si="498"/>
        <v>-249</v>
      </c>
      <c r="BG704" s="40">
        <f t="shared" si="499"/>
        <v>-535</v>
      </c>
      <c r="BH704" s="40">
        <f t="shared" si="500"/>
        <v>-355</v>
      </c>
      <c r="BL704" s="26">
        <f t="shared" si="463"/>
        <v>-48.004865948227888</v>
      </c>
      <c r="BM704" s="26">
        <f t="shared" si="464"/>
        <v>-89.772028539838175</v>
      </c>
      <c r="BO704" s="238" t="str">
        <f t="shared" si="471"/>
        <v>1000000000.00025i</v>
      </c>
      <c r="BP704" s="238" t="str">
        <f t="shared" si="472"/>
        <v>-0.0000392365233581653-3.09067040617979E-06i</v>
      </c>
      <c r="BQ704" s="238">
        <f t="shared" si="473"/>
        <v>-88.099325989291685</v>
      </c>
      <c r="BR704" s="238">
        <f t="shared" si="474"/>
        <v>-175.49609746651106</v>
      </c>
    </row>
    <row r="705" spans="22:70" x14ac:dyDescent="0.3">
      <c r="V705" s="24">
        <v>8.0100000000001099</v>
      </c>
      <c r="W705" s="30">
        <f t="shared" si="475"/>
        <v>1023292992.2810138</v>
      </c>
      <c r="X705" s="25">
        <f t="shared" si="465"/>
        <v>31.450501351730402</v>
      </c>
      <c r="Y705" s="26">
        <f t="shared" si="476"/>
        <v>-121.89676785948103</v>
      </c>
      <c r="Z705" s="26">
        <f t="shared" si="477"/>
        <v>-89.999953944209651</v>
      </c>
      <c r="AA705" s="26">
        <f t="shared" si="478"/>
        <v>69.27203176087643</v>
      </c>
      <c r="AB705" s="26">
        <f t="shared" si="479"/>
        <v>-89.980297512850257</v>
      </c>
      <c r="AC705" s="26">
        <f t="shared" si="480"/>
        <v>43.012268037891758</v>
      </c>
      <c r="AD705" s="26">
        <f t="shared" si="481"/>
        <v>89.5949460720243</v>
      </c>
      <c r="AE705" s="26">
        <f t="shared" si="482"/>
        <v>21.838033291017553</v>
      </c>
      <c r="AF705" s="26">
        <f t="shared" si="483"/>
        <v>-90.385305385035622</v>
      </c>
      <c r="AG705" s="26">
        <f t="shared" si="458"/>
        <v>64.037843837695164</v>
      </c>
      <c r="AH705" s="26">
        <f t="shared" si="484"/>
        <v>-220.51459219563696</v>
      </c>
      <c r="AI705" s="26">
        <f t="shared" si="485"/>
        <v>-89.999999999460002</v>
      </c>
      <c r="AJ705" s="26">
        <f t="shared" si="486"/>
        <v>128.11750108567543</v>
      </c>
      <c r="AK705" s="26">
        <f t="shared" si="487"/>
        <v>89.999977496629114</v>
      </c>
      <c r="AL705" s="27">
        <f t="shared" si="488"/>
        <v>-51.726651557211085</v>
      </c>
      <c r="AM705" s="26">
        <f t="shared" si="489"/>
        <v>-89.851478084774499</v>
      </c>
      <c r="AN705" s="26">
        <f t="shared" si="459"/>
        <v>-54.352796800376062</v>
      </c>
      <c r="AO705" s="26">
        <f t="shared" si="460"/>
        <v>-89.890230153204399</v>
      </c>
      <c r="AP705" s="26">
        <f t="shared" si="466"/>
        <v>-134.43869562985353</v>
      </c>
      <c r="AQ705" s="26">
        <f t="shared" si="467"/>
        <v>-179.74173074080977</v>
      </c>
      <c r="AR705" s="25">
        <f t="shared" si="461"/>
        <v>18.562359853877492</v>
      </c>
      <c r="AS705" s="25">
        <f t="shared" si="462"/>
        <v>-26.843517049310353</v>
      </c>
      <c r="AT705" s="56">
        <f t="shared" si="468"/>
        <v>-112.60066233883597</v>
      </c>
      <c r="AU705" s="57">
        <f t="shared" si="490"/>
        <v>-270.12703612584539</v>
      </c>
      <c r="AV705" s="26">
        <f t="shared" si="491"/>
        <v>3.1114511474678879</v>
      </c>
      <c r="AW705" s="26">
        <f t="shared" si="492"/>
        <v>45.659583757475659</v>
      </c>
      <c r="AX705" s="27">
        <f t="shared" si="493"/>
        <v>-3.1114511474678879</v>
      </c>
      <c r="AY705" s="26">
        <f t="shared" si="494"/>
        <v>-45.659583757475659</v>
      </c>
      <c r="AZ705" s="28">
        <f t="shared" si="495"/>
        <v>0</v>
      </c>
      <c r="BA705" s="29">
        <f t="shared" si="496"/>
        <v>0</v>
      </c>
      <c r="BB705" s="5">
        <f t="shared" si="469"/>
        <v>-249.30366102649253</v>
      </c>
      <c r="BC705" s="5">
        <f t="shared" si="470"/>
        <v>-535.502472885413</v>
      </c>
      <c r="BD705" s="5">
        <f t="shared" si="497"/>
        <v>-355.502472885413</v>
      </c>
      <c r="BE705" s="41"/>
      <c r="BF705" s="40">
        <f t="shared" si="498"/>
        <v>-249</v>
      </c>
      <c r="BG705" s="40">
        <f t="shared" si="499"/>
        <v>-536</v>
      </c>
      <c r="BH705" s="40">
        <f t="shared" si="500"/>
        <v>-356</v>
      </c>
      <c r="BL705" s="26">
        <f t="shared" si="463"/>
        <v>-48.204862853788846</v>
      </c>
      <c r="BM705" s="26">
        <f t="shared" si="464"/>
        <v>-89.777217750901769</v>
      </c>
      <c r="BO705" s="238" t="str">
        <f t="shared" si="471"/>
        <v>1023292992.28101i</v>
      </c>
      <c r="BP705" s="238" t="str">
        <f t="shared" si="472"/>
        <v>-0.0000374809254829746-2.88517200297025E-06i</v>
      </c>
      <c r="BQ705" s="238">
        <f t="shared" si="473"/>
        <v>-88.498135833867693</v>
      </c>
      <c r="BR705" s="238">
        <f t="shared" si="474"/>
        <v>-175.59821900866592</v>
      </c>
    </row>
    <row r="706" spans="22:70" x14ac:dyDescent="0.3">
      <c r="V706" s="24">
        <v>8.0200000000001097</v>
      </c>
      <c r="W706" s="32">
        <f t="shared" si="475"/>
        <v>1047128548.0511653</v>
      </c>
      <c r="X706" s="25">
        <f t="shared" si="465"/>
        <v>31.450501351730402</v>
      </c>
      <c r="Y706" s="26">
        <f t="shared" si="476"/>
        <v>-122.09676785948091</v>
      </c>
      <c r="Z706" s="26">
        <f t="shared" si="477"/>
        <v>-89.999954992567439</v>
      </c>
      <c r="AA706" s="26">
        <f t="shared" si="478"/>
        <v>69.472031737762961</v>
      </c>
      <c r="AB706" s="26">
        <f t="shared" si="479"/>
        <v>-89.980745996177717</v>
      </c>
      <c r="AC706" s="26">
        <f t="shared" si="480"/>
        <v>43.212258269072912</v>
      </c>
      <c r="AD706" s="26">
        <f t="shared" si="481"/>
        <v>89.6041659282957</v>
      </c>
      <c r="AE706" s="26">
        <f t="shared" si="482"/>
        <v>22.038023499085362</v>
      </c>
      <c r="AF706" s="26">
        <f t="shared" si="483"/>
        <v>-90.376535060449456</v>
      </c>
      <c r="AG706" s="26">
        <f t="shared" si="458"/>
        <v>64.037843837695164</v>
      </c>
      <c r="AH706" s="26">
        <f t="shared" si="484"/>
        <v>-220.71459219563695</v>
      </c>
      <c r="AI706" s="26">
        <f t="shared" si="485"/>
        <v>-89.999999999472294</v>
      </c>
      <c r="AJ706" s="26">
        <f t="shared" si="486"/>
        <v>128.31750108567539</v>
      </c>
      <c r="AK706" s="26">
        <f t="shared" si="487"/>
        <v>89.999978008868368</v>
      </c>
      <c r="AL706" s="27">
        <f t="shared" si="488"/>
        <v>-51.926650243792125</v>
      </c>
      <c r="AM706" s="26">
        <f t="shared" si="489"/>
        <v>-89.854858841682514</v>
      </c>
      <c r="AN706" s="26">
        <f t="shared" si="459"/>
        <v>-54.552796082930868</v>
      </c>
      <c r="AO706" s="26">
        <f t="shared" si="460"/>
        <v>-89.89272881406572</v>
      </c>
      <c r="AP706" s="26">
        <f t="shared" si="466"/>
        <v>-134.83869359898938</v>
      </c>
      <c r="AQ706" s="26">
        <f t="shared" si="467"/>
        <v>-179.74760964635215</v>
      </c>
      <c r="AR706" s="25">
        <f t="shared" si="461"/>
        <v>18.562359853877492</v>
      </c>
      <c r="AS706" s="25">
        <f t="shared" si="462"/>
        <v>-26.843517049310353</v>
      </c>
      <c r="AT706" s="56">
        <f t="shared" si="468"/>
        <v>-112.80067009990401</v>
      </c>
      <c r="AU706" s="57">
        <f t="shared" si="490"/>
        <v>-270.12414470680159</v>
      </c>
      <c r="AV706" s="26">
        <f t="shared" si="491"/>
        <v>3.2149035000040338</v>
      </c>
      <c r="AW706" s="26">
        <f t="shared" si="492"/>
        <v>46.318818011088943</v>
      </c>
      <c r="AX706" s="27">
        <f t="shared" si="493"/>
        <v>-3.2149035000040338</v>
      </c>
      <c r="AY706" s="26">
        <f t="shared" si="494"/>
        <v>-46.318818011088943</v>
      </c>
      <c r="AZ706" s="28">
        <f t="shared" si="495"/>
        <v>0</v>
      </c>
      <c r="BA706" s="29">
        <f t="shared" si="496"/>
        <v>0</v>
      </c>
      <c r="BB706" s="5">
        <f t="shared" si="469"/>
        <v>-250.10252893826515</v>
      </c>
      <c r="BC706" s="5">
        <f t="shared" si="470"/>
        <v>-535.60447609681455</v>
      </c>
      <c r="BD706" s="5">
        <f t="shared" si="497"/>
        <v>-355.60447609681455</v>
      </c>
      <c r="BE706" s="31"/>
      <c r="BF706" s="40">
        <f t="shared" si="498"/>
        <v>-250</v>
      </c>
      <c r="BG706" s="40">
        <f t="shared" si="499"/>
        <v>-536</v>
      </c>
      <c r="BH706" s="40">
        <f t="shared" si="500"/>
        <v>-356</v>
      </c>
      <c r="BL706" s="26">
        <f t="shared" si="463"/>
        <v>-48.404859898620451</v>
      </c>
      <c r="BM706" s="26">
        <f t="shared" si="464"/>
        <v>-89.782288844632163</v>
      </c>
      <c r="BO706" s="238" t="str">
        <f t="shared" si="471"/>
        <v>1047128548.05117i</v>
      </c>
      <c r="BP706" s="238" t="str">
        <f t="shared" si="472"/>
        <v>-0.000035803438073986-2.69330413997251E-06i</v>
      </c>
      <c r="BQ706" s="238">
        <f t="shared" si="473"/>
        <v>-88.896998939740683</v>
      </c>
      <c r="BR706" s="238">
        <f t="shared" si="474"/>
        <v>-175.69804254538076</v>
      </c>
    </row>
    <row r="707" spans="22:70" x14ac:dyDescent="0.3">
      <c r="V707" s="24">
        <v>8.0300000000001095</v>
      </c>
      <c r="W707" s="32">
        <f t="shared" si="475"/>
        <v>1071519305.2378783</v>
      </c>
      <c r="X707" s="25">
        <f t="shared" si="465"/>
        <v>31.450501351730402</v>
      </c>
      <c r="Y707" s="26">
        <f t="shared" si="476"/>
        <v>-122.29676785948079</v>
      </c>
      <c r="Z707" s="26">
        <f t="shared" si="477"/>
        <v>-89.999956017061677</v>
      </c>
      <c r="AA707" s="26">
        <f t="shared" si="478"/>
        <v>69.672031715689769</v>
      </c>
      <c r="AB707" s="26">
        <f t="shared" si="479"/>
        <v>-89.98118427078056</v>
      </c>
      <c r="AC707" s="26">
        <f t="shared" si="480"/>
        <v>43.412248939902824</v>
      </c>
      <c r="AD707" s="26">
        <f t="shared" si="481"/>
        <v>89.613175934824838</v>
      </c>
      <c r="AE707" s="26">
        <f t="shared" si="482"/>
        <v>22.238014147842208</v>
      </c>
      <c r="AF707" s="26">
        <f t="shared" si="483"/>
        <v>-90.367964353017399</v>
      </c>
      <c r="AG707" s="26">
        <f t="shared" si="458"/>
        <v>64.037843837695164</v>
      </c>
      <c r="AH707" s="26">
        <f t="shared" si="484"/>
        <v>-220.91459219563694</v>
      </c>
      <c r="AI707" s="26">
        <f t="shared" si="485"/>
        <v>-89.999999999484302</v>
      </c>
      <c r="AJ707" s="26">
        <f t="shared" si="486"/>
        <v>128.51750108567535</v>
      </c>
      <c r="AK707" s="26">
        <f t="shared" si="487"/>
        <v>89.999978509447644</v>
      </c>
      <c r="AL707" s="27">
        <f t="shared" si="488"/>
        <v>-52.126648989486384</v>
      </c>
      <c r="AM707" s="26">
        <f t="shared" si="489"/>
        <v>-89.858162644144599</v>
      </c>
      <c r="AN707" s="26">
        <f t="shared" si="459"/>
        <v>-54.752795397775927</v>
      </c>
      <c r="AO707" s="26">
        <f t="shared" si="460"/>
        <v>-89.895170598856225</v>
      </c>
      <c r="AP707" s="26">
        <f t="shared" si="466"/>
        <v>-135.23869165952874</v>
      </c>
      <c r="AQ707" s="26">
        <f t="shared" si="467"/>
        <v>-179.7533547330375</v>
      </c>
      <c r="AR707" s="25">
        <f t="shared" si="461"/>
        <v>18.562359853877492</v>
      </c>
      <c r="AS707" s="25">
        <f t="shared" si="462"/>
        <v>-26.843517049310353</v>
      </c>
      <c r="AT707" s="56">
        <f t="shared" si="468"/>
        <v>-113.00067751168653</v>
      </c>
      <c r="AU707" s="57">
        <f t="shared" si="490"/>
        <v>-270.12131908605488</v>
      </c>
      <c r="AV707" s="26">
        <f t="shared" si="491"/>
        <v>3.3206533595816041</v>
      </c>
      <c r="AW707" s="26">
        <f t="shared" si="492"/>
        <v>46.977354182127506</v>
      </c>
      <c r="AX707" s="27">
        <f t="shared" si="493"/>
        <v>-3.3206533595816037</v>
      </c>
      <c r="AY707" s="26">
        <f t="shared" si="494"/>
        <v>-46.977354182127506</v>
      </c>
      <c r="AZ707" s="28">
        <f t="shared" si="495"/>
        <v>0</v>
      </c>
      <c r="BA707" s="29">
        <f t="shared" si="496"/>
        <v>0</v>
      </c>
      <c r="BB707" s="5">
        <f t="shared" si="469"/>
        <v>-250.90144752454728</v>
      </c>
      <c r="BC707" s="5">
        <f t="shared" si="470"/>
        <v>-535.70418222108663</v>
      </c>
      <c r="BD707" s="5">
        <f t="shared" si="497"/>
        <v>-355.70418222108663</v>
      </c>
      <c r="BE707" s="31"/>
      <c r="BF707" s="40">
        <f t="shared" si="498"/>
        <v>-251</v>
      </c>
      <c r="BG707" s="40">
        <f t="shared" si="499"/>
        <v>-536</v>
      </c>
      <c r="BH707" s="40">
        <f t="shared" si="500"/>
        <v>-356</v>
      </c>
      <c r="BL707" s="26">
        <f t="shared" si="463"/>
        <v>-48.604857076454657</v>
      </c>
      <c r="BM707" s="26">
        <f t="shared" si="464"/>
        <v>-89.787244509472373</v>
      </c>
      <c r="BO707" s="238" t="str">
        <f t="shared" si="471"/>
        <v>1071519305.23788i</v>
      </c>
      <c r="BP707" s="238" t="str">
        <f t="shared" si="472"/>
        <v>-0.0000342006245147915-2.51416628959991E-06i</v>
      </c>
      <c r="BQ707" s="238">
        <f t="shared" si="473"/>
        <v>-89.295912936406111</v>
      </c>
      <c r="BR707" s="238">
        <f t="shared" si="474"/>
        <v>-175.79561862555937</v>
      </c>
    </row>
    <row r="708" spans="22:70" x14ac:dyDescent="0.3">
      <c r="V708" s="24">
        <v>8.0400000000001093</v>
      </c>
      <c r="W708" s="30">
        <f t="shared" si="475"/>
        <v>1096478196.1434631</v>
      </c>
      <c r="X708" s="25">
        <f t="shared" si="465"/>
        <v>31.450501351730402</v>
      </c>
      <c r="Y708" s="26">
        <f t="shared" si="476"/>
        <v>-122.49676785948067</v>
      </c>
      <c r="Z708" s="26">
        <f t="shared" si="477"/>
        <v>-89.999957018235591</v>
      </c>
      <c r="AA708" s="26">
        <f t="shared" si="478"/>
        <v>69.87203169461003</v>
      </c>
      <c r="AB708" s="26">
        <f t="shared" si="479"/>
        <v>-89.981612569037594</v>
      </c>
      <c r="AC708" s="26">
        <f t="shared" si="480"/>
        <v>43.612240030595856</v>
      </c>
      <c r="AD708" s="26">
        <f t="shared" si="481"/>
        <v>89.621980867052955</v>
      </c>
      <c r="AE708" s="26">
        <f t="shared" si="482"/>
        <v>22.438005217455625</v>
      </c>
      <c r="AF708" s="26">
        <f t="shared" si="483"/>
        <v>-90.359588720220231</v>
      </c>
      <c r="AG708" s="26">
        <f t="shared" ref="AG708:AG771" si="501">DC_gain_comp</f>
        <v>64.037843837695164</v>
      </c>
      <c r="AH708" s="26">
        <f t="shared" si="484"/>
        <v>-221.11459219563696</v>
      </c>
      <c r="AI708" s="26">
        <f t="shared" si="485"/>
        <v>-89.99999999949604</v>
      </c>
      <c r="AJ708" s="26">
        <f t="shared" si="486"/>
        <v>128.71750108567534</v>
      </c>
      <c r="AK708" s="26">
        <f t="shared" si="487"/>
        <v>89.999978998632344</v>
      </c>
      <c r="AL708" s="27">
        <f t="shared" si="488"/>
        <v>-52.326647791633363</v>
      </c>
      <c r="AM708" s="26">
        <f t="shared" si="489"/>
        <v>-89.861391243792639</v>
      </c>
      <c r="AN708" s="26">
        <f t="shared" ref="AN708:AN771" si="502">20*LOG(1/SQRT((W708/fp3p)^2+1))</f>
        <v>-54.952794743457929</v>
      </c>
      <c r="AO708" s="26">
        <f t="shared" ref="AO708:AO771" si="503">-180/PI()*ATAN(W708/fp3p)</f>
        <v>-89.897556802207021</v>
      </c>
      <c r="AP708" s="26">
        <f t="shared" si="466"/>
        <v>-135.63868980735776</v>
      </c>
      <c r="AQ708" s="26">
        <f t="shared" si="467"/>
        <v>-179.75896904686334</v>
      </c>
      <c r="AR708" s="25">
        <f t="shared" ref="AR708:AR771" si="504">-20*LOG(GmPS*Rsns)</f>
        <v>18.562359853877492</v>
      </c>
      <c r="AS708" s="25">
        <f t="shared" ref="AS708:AS771" si="505">20*LOG(Vref/Vout)</f>
        <v>-26.843517049310353</v>
      </c>
      <c r="AT708" s="56">
        <f t="shared" si="468"/>
        <v>-113.20068458990214</v>
      </c>
      <c r="AU708" s="57">
        <f t="shared" si="490"/>
        <v>-270.11855776708359</v>
      </c>
      <c r="AV708" s="26">
        <f t="shared" si="491"/>
        <v>3.4286946522626827</v>
      </c>
      <c r="AW708" s="26">
        <f t="shared" si="492"/>
        <v>47.634845536175661</v>
      </c>
      <c r="AX708" s="27">
        <f t="shared" si="493"/>
        <v>-3.4286946522626827</v>
      </c>
      <c r="AY708" s="26">
        <f t="shared" si="494"/>
        <v>-47.634845536175661</v>
      </c>
      <c r="AZ708" s="28">
        <f t="shared" si="495"/>
        <v>0</v>
      </c>
      <c r="BA708" s="29">
        <f t="shared" si="496"/>
        <v>0</v>
      </c>
      <c r="BB708" s="5">
        <f t="shared" si="469"/>
        <v>-251.70041452893162</v>
      </c>
      <c r="BC708" s="5">
        <f t="shared" si="470"/>
        <v>-535.80164190331493</v>
      </c>
      <c r="BD708" s="5">
        <f t="shared" si="497"/>
        <v>-355.80164190331493</v>
      </c>
      <c r="BE708" s="41"/>
      <c r="BF708" s="40">
        <f t="shared" si="498"/>
        <v>-252</v>
      </c>
      <c r="BG708" s="40">
        <f t="shared" si="499"/>
        <v>-536</v>
      </c>
      <c r="BH708" s="40">
        <f t="shared" si="500"/>
        <v>-356</v>
      </c>
      <c r="BL708" s="26">
        <f t="shared" ref="BL708:BL771" si="506">20*LOG(1/SQRT((W708/fp_comp2p)^2+1))</f>
        <v>-48.804854381305546</v>
      </c>
      <c r="BM708" s="26">
        <f t="shared" ref="BM708:BM771" si="507">-180/PI()*ATAN(W708/fp_comp2p)</f>
        <v>-89.792087372684733</v>
      </c>
      <c r="BO708" s="238" t="str">
        <f t="shared" si="471"/>
        <v>1096478196.14346i</v>
      </c>
      <c r="BP708" s="238" t="str">
        <f t="shared" si="472"/>
        <v>-0.0000326691959999894-2.34691703270785E-06i</v>
      </c>
      <c r="BQ708" s="238">
        <f t="shared" si="473"/>
        <v>-89.694875557723961</v>
      </c>
      <c r="BR708" s="238">
        <f t="shared" si="474"/>
        <v>-175.89099676354655</v>
      </c>
    </row>
    <row r="709" spans="22:70" x14ac:dyDescent="0.3">
      <c r="V709" s="24">
        <v>8.0500000000001108</v>
      </c>
      <c r="W709" s="32">
        <f t="shared" si="475"/>
        <v>1122018454.3022518</v>
      </c>
      <c r="X709" s="25">
        <f t="shared" ref="X709:X772" si="508">DC_gain_power</f>
        <v>31.450501351730402</v>
      </c>
      <c r="Y709" s="26">
        <f t="shared" si="476"/>
        <v>-122.69676785948059</v>
      </c>
      <c r="Z709" s="26">
        <f t="shared" si="477"/>
        <v>-89.999957996619997</v>
      </c>
      <c r="AA709" s="26">
        <f t="shared" si="478"/>
        <v>70.072031674479064</v>
      </c>
      <c r="AB709" s="26">
        <f t="shared" si="479"/>
        <v>-89.982031118038009</v>
      </c>
      <c r="AC709" s="26">
        <f t="shared" si="480"/>
        <v>43.812231522256717</v>
      </c>
      <c r="AD709" s="26">
        <f t="shared" si="481"/>
        <v>89.630585391807202</v>
      </c>
      <c r="AE709" s="26">
        <f t="shared" si="482"/>
        <v>22.637996688985588</v>
      </c>
      <c r="AF709" s="26">
        <f t="shared" si="483"/>
        <v>-90.351403722850804</v>
      </c>
      <c r="AG709" s="26">
        <f t="shared" si="501"/>
        <v>64.037843837695164</v>
      </c>
      <c r="AH709" s="26">
        <f t="shared" si="484"/>
        <v>-221.31459219563698</v>
      </c>
      <c r="AI709" s="26">
        <f t="shared" si="485"/>
        <v>-89.999999999507523</v>
      </c>
      <c r="AJ709" s="26">
        <f t="shared" si="486"/>
        <v>128.91750108567533</v>
      </c>
      <c r="AK709" s="26">
        <f t="shared" si="487"/>
        <v>89.999979476681816</v>
      </c>
      <c r="AL709" s="27">
        <f t="shared" si="488"/>
        <v>-52.526646647692331</v>
      </c>
      <c r="AM709" s="26">
        <f t="shared" si="489"/>
        <v>-89.864546352390846</v>
      </c>
      <c r="AN709" s="26">
        <f t="shared" si="502"/>
        <v>-55.152794118589028</v>
      </c>
      <c r="AO709" s="26">
        <f t="shared" si="503"/>
        <v>-89.899888689281582</v>
      </c>
      <c r="AP709" s="26">
        <f t="shared" ref="AP709:AP772" si="509">AG709+AH709+AJ709+AL709+AN709</f>
        <v>-136.03868803854783</v>
      </c>
      <c r="AQ709" s="26">
        <f t="shared" ref="AQ709:AQ772" si="510">AI709+AK709+AM709+AO709</f>
        <v>-179.76445556449812</v>
      </c>
      <c r="AR709" s="25">
        <f t="shared" si="504"/>
        <v>18.562359853877492</v>
      </c>
      <c r="AS709" s="25">
        <f t="shared" si="505"/>
        <v>-26.843517049310353</v>
      </c>
      <c r="AT709" s="56">
        <f t="shared" ref="AT709:AT772" si="511">AE709+AP709</f>
        <v>-113.40069134956224</v>
      </c>
      <c r="AU709" s="57">
        <f t="shared" si="490"/>
        <v>-270.11585928734894</v>
      </c>
      <c r="AV709" s="26">
        <f t="shared" si="491"/>
        <v>3.5390189104399159</v>
      </c>
      <c r="AW709" s="26">
        <f t="shared" si="492"/>
        <v>48.290948090427726</v>
      </c>
      <c r="AX709" s="27">
        <f t="shared" si="493"/>
        <v>-3.5390189104399159</v>
      </c>
      <c r="AY709" s="26">
        <f t="shared" si="494"/>
        <v>-48.290948090427726</v>
      </c>
      <c r="AZ709" s="28">
        <f t="shared" si="495"/>
        <v>0</v>
      </c>
      <c r="BA709" s="29">
        <f t="shared" si="496"/>
        <v>0</v>
      </c>
      <c r="BB709" s="5">
        <f t="shared" ref="BB709:BB772" si="512">AT709+AZ709+BL709+BQ709</f>
        <v>-252.49942779444237</v>
      </c>
      <c r="BC709" s="5">
        <f t="shared" ref="BC709:BC772" si="513">AU709+BA709+BM709+BR709</f>
        <v>-535.89690474417273</v>
      </c>
      <c r="BD709" s="5">
        <f t="shared" si="497"/>
        <v>-355.89690474417273</v>
      </c>
      <c r="BE709" s="31"/>
      <c r="BF709" s="40">
        <f t="shared" si="498"/>
        <v>-252</v>
      </c>
      <c r="BG709" s="40">
        <f t="shared" si="499"/>
        <v>-536</v>
      </c>
      <c r="BH709" s="40">
        <f t="shared" si="500"/>
        <v>-356</v>
      </c>
      <c r="BL709" s="26">
        <f t="shared" si="506"/>
        <v>-49.004851807456589</v>
      </c>
      <c r="BM709" s="26">
        <f t="shared" si="507"/>
        <v>-89.796820001742489</v>
      </c>
      <c r="BO709" s="238" t="str">
        <f t="shared" ref="BO709:BO772" si="514">COMPLEX(0,W709)</f>
        <v>1122018454.30225i</v>
      </c>
      <c r="BP709" s="238" t="str">
        <f t="shared" ref="BP709:BP772" si="515">IMDIV(1,IMSUM(1,IMPRODUCT($BO$1,BO709),IMPRODUCT(IMPOWER(BO709,2),$BN$1)))</f>
        <v>-0.0000312060054757687-2.19077022065622E-06i</v>
      </c>
      <c r="BQ709" s="238">
        <f t="shared" ref="BQ709:BQ772" si="516">20*LOG(IMABS(BP709))</f>
        <v>-90.093884637423542</v>
      </c>
      <c r="BR709" s="238">
        <f t="shared" ref="BR709:BR772" si="517">IMARGUMENT(BP709)*180/PI()</f>
        <v>-175.98422545508126</v>
      </c>
    </row>
    <row r="710" spans="22:70" x14ac:dyDescent="0.3">
      <c r="V710" s="24">
        <v>8.0600000000001106</v>
      </c>
      <c r="W710" s="32">
        <f t="shared" si="475"/>
        <v>1148153621.4971778</v>
      </c>
      <c r="X710" s="25">
        <f t="shared" si="508"/>
        <v>31.450501351730402</v>
      </c>
      <c r="Y710" s="26">
        <f t="shared" si="476"/>
        <v>-122.89676785948048</v>
      </c>
      <c r="Z710" s="26">
        <f t="shared" si="477"/>
        <v>-89.99995895273365</v>
      </c>
      <c r="AA710" s="26">
        <f t="shared" si="478"/>
        <v>70.272031655254111</v>
      </c>
      <c r="AB710" s="26">
        <f t="shared" si="479"/>
        <v>-89.982440139701879</v>
      </c>
      <c r="AC710" s="26">
        <f t="shared" si="480"/>
        <v>44.012223396840334</v>
      </c>
      <c r="AD710" s="26">
        <f t="shared" si="481"/>
        <v>89.638994069767151</v>
      </c>
      <c r="AE710" s="26">
        <f t="shared" si="482"/>
        <v>22.837988544344377</v>
      </c>
      <c r="AF710" s="26">
        <f t="shared" si="483"/>
        <v>-90.343405022668364</v>
      </c>
      <c r="AG710" s="26">
        <f t="shared" si="501"/>
        <v>64.037843837695164</v>
      </c>
      <c r="AH710" s="26">
        <f t="shared" si="484"/>
        <v>-221.51459219563696</v>
      </c>
      <c r="AI710" s="26">
        <f t="shared" si="485"/>
        <v>-89.999999999518735</v>
      </c>
      <c r="AJ710" s="26">
        <f t="shared" si="486"/>
        <v>129.11750108567531</v>
      </c>
      <c r="AK710" s="26">
        <f t="shared" si="487"/>
        <v>89.999979943849581</v>
      </c>
      <c r="AL710" s="27">
        <f t="shared" si="488"/>
        <v>-52.726645555236814</v>
      </c>
      <c r="AM710" s="26">
        <f t="shared" si="489"/>
        <v>-89.867629642742955</v>
      </c>
      <c r="AN710" s="26">
        <f t="shared" si="502"/>
        <v>-55.352793521843758</v>
      </c>
      <c r="AO710" s="26">
        <f t="shared" si="503"/>
        <v>-89.902167496446367</v>
      </c>
      <c r="AP710" s="26">
        <f t="shared" si="509"/>
        <v>-136.43868634934705</v>
      </c>
      <c r="AQ710" s="26">
        <f t="shared" si="510"/>
        <v>-179.76981719485849</v>
      </c>
      <c r="AR710" s="25">
        <f t="shared" si="504"/>
        <v>18.562359853877492</v>
      </c>
      <c r="AS710" s="25">
        <f t="shared" si="505"/>
        <v>-26.843517049310353</v>
      </c>
      <c r="AT710" s="56">
        <f t="shared" si="511"/>
        <v>-113.60069780500268</v>
      </c>
      <c r="AU710" s="57">
        <f t="shared" si="490"/>
        <v>-270.11322221752687</v>
      </c>
      <c r="AV710" s="26">
        <f t="shared" si="491"/>
        <v>3.6516153083563885</v>
      </c>
      <c r="AW710" s="26">
        <f t="shared" si="492"/>
        <v>48.945321503377151</v>
      </c>
      <c r="AX710" s="27">
        <f t="shared" si="493"/>
        <v>-3.6516153083563885</v>
      </c>
      <c r="AY710" s="26">
        <f t="shared" si="494"/>
        <v>-48.945321503377151</v>
      </c>
      <c r="AZ710" s="28">
        <f t="shared" si="495"/>
        <v>0</v>
      </c>
      <c r="BA710" s="29">
        <f t="shared" si="496"/>
        <v>0</v>
      </c>
      <c r="BB710" s="5">
        <f t="shared" si="512"/>
        <v>-253.29848525924427</v>
      </c>
      <c r="BC710" s="5">
        <f t="shared" si="513"/>
        <v>-535.99001931659404</v>
      </c>
      <c r="BD710" s="5">
        <f t="shared" si="497"/>
        <v>-355.99001931659404</v>
      </c>
      <c r="BE710" s="31"/>
      <c r="BF710" s="40">
        <f t="shared" si="498"/>
        <v>-253</v>
      </c>
      <c r="BG710" s="40">
        <f t="shared" si="499"/>
        <v>-536</v>
      </c>
      <c r="BH710" s="40">
        <f t="shared" si="500"/>
        <v>-356</v>
      </c>
      <c r="BL710" s="26">
        <f t="shared" si="506"/>
        <v>-49.204849349448459</v>
      </c>
      <c r="BM710" s="26">
        <f t="shared" si="507"/>
        <v>-89.801444905689749</v>
      </c>
      <c r="BO710" s="238" t="str">
        <f t="shared" si="514"/>
        <v>1148153621.49718i</v>
      </c>
      <c r="BP710" s="238" t="str">
        <f t="shared" si="515"/>
        <v>-0.0000298080418023736-2.04499138204974E-06i</v>
      </c>
      <c r="BQ710" s="238">
        <f t="shared" si="516"/>
        <v>-90.49293810479314</v>
      </c>
      <c r="BR710" s="238">
        <f t="shared" si="517"/>
        <v>-176.07535219337746</v>
      </c>
    </row>
    <row r="711" spans="22:70" x14ac:dyDescent="0.3">
      <c r="V711" s="24">
        <v>8.0700000000001104</v>
      </c>
      <c r="W711" s="30">
        <f t="shared" si="475"/>
        <v>1174897554.9398313</v>
      </c>
      <c r="X711" s="25">
        <f t="shared" si="508"/>
        <v>31.450501351730402</v>
      </c>
      <c r="Y711" s="26">
        <f t="shared" si="476"/>
        <v>-123.09676785948039</v>
      </c>
      <c r="Z711" s="26">
        <f t="shared" si="477"/>
        <v>-89.999959887083506</v>
      </c>
      <c r="AA711" s="26">
        <f t="shared" si="478"/>
        <v>70.472031636894428</v>
      </c>
      <c r="AB711" s="26">
        <f t="shared" si="479"/>
        <v>-89.982839850897705</v>
      </c>
      <c r="AC711" s="26">
        <f t="shared" si="480"/>
        <v>44.212215637113736</v>
      </c>
      <c r="AD711" s="26">
        <f t="shared" si="481"/>
        <v>89.64721135787542</v>
      </c>
      <c r="AE711" s="26">
        <f t="shared" si="482"/>
        <v>23.037980766258165</v>
      </c>
      <c r="AF711" s="26">
        <f t="shared" si="483"/>
        <v>-90.335588380105804</v>
      </c>
      <c r="AG711" s="26">
        <f t="shared" si="501"/>
        <v>64.037843837695164</v>
      </c>
      <c r="AH711" s="26">
        <f t="shared" si="484"/>
        <v>-221.71459219563698</v>
      </c>
      <c r="AI711" s="26">
        <f t="shared" si="485"/>
        <v>-89.999999999529678</v>
      </c>
      <c r="AJ711" s="26">
        <f t="shared" si="486"/>
        <v>129.3175010856753</v>
      </c>
      <c r="AK711" s="26">
        <f t="shared" si="487"/>
        <v>89.999980400383308</v>
      </c>
      <c r="AL711" s="27">
        <f t="shared" si="488"/>
        <v>-52.926644511949647</v>
      </c>
      <c r="AM711" s="26">
        <f t="shared" si="489"/>
        <v>-89.870642749578892</v>
      </c>
      <c r="AN711" s="26">
        <f t="shared" si="502"/>
        <v>-55.552792951956363</v>
      </c>
      <c r="AO711" s="26">
        <f t="shared" si="503"/>
        <v>-89.904394431926264</v>
      </c>
      <c r="AP711" s="26">
        <f t="shared" si="509"/>
        <v>-136.83868473617252</v>
      </c>
      <c r="AQ711" s="26">
        <f t="shared" si="510"/>
        <v>-179.77505678065154</v>
      </c>
      <c r="AR711" s="25">
        <f t="shared" si="504"/>
        <v>18.562359853877492</v>
      </c>
      <c r="AS711" s="25">
        <f t="shared" si="505"/>
        <v>-26.843517049310353</v>
      </c>
      <c r="AT711" s="56">
        <f t="shared" si="511"/>
        <v>-113.80070396991437</v>
      </c>
      <c r="AU711" s="57">
        <f t="shared" si="490"/>
        <v>-270.11064516075737</v>
      </c>
      <c r="AV711" s="26">
        <f t="shared" si="491"/>
        <v>3.7664707072297992</v>
      </c>
      <c r="AW711" s="26">
        <f t="shared" si="492"/>
        <v>49.597629941345424</v>
      </c>
      <c r="AX711" s="27">
        <f t="shared" si="493"/>
        <v>-3.7664707072298</v>
      </c>
      <c r="AY711" s="26">
        <f t="shared" si="494"/>
        <v>-49.597629941345424</v>
      </c>
      <c r="AZ711" s="28">
        <f t="shared" si="495"/>
        <v>0</v>
      </c>
      <c r="BA711" s="29">
        <f t="shared" si="496"/>
        <v>0</v>
      </c>
      <c r="BB711" s="5">
        <f t="shared" si="512"/>
        <v>-254.09758495252993</v>
      </c>
      <c r="BC711" s="5">
        <f t="shared" si="513"/>
        <v>-536.08103318252677</v>
      </c>
      <c r="BD711" s="5">
        <f t="shared" si="497"/>
        <v>-356.08103318252677</v>
      </c>
      <c r="BE711" s="41"/>
      <c r="BF711" s="40">
        <f t="shared" si="498"/>
        <v>-254</v>
      </c>
      <c r="BG711" s="40">
        <f t="shared" si="499"/>
        <v>-536</v>
      </c>
      <c r="BH711" s="40">
        <f t="shared" si="500"/>
        <v>-356</v>
      </c>
      <c r="BL711" s="26">
        <f t="shared" si="506"/>
        <v>-49.404847002067633</v>
      </c>
      <c r="BM711" s="26">
        <f t="shared" si="507"/>
        <v>-89.805964536470583</v>
      </c>
      <c r="BO711" s="238" t="str">
        <f t="shared" si="514"/>
        <v>1174897554.93983i</v>
      </c>
      <c r="BP711" s="238" t="str">
        <f t="shared" si="515"/>
        <v>-0.0000284724241327627-1.90889435904784E-06i</v>
      </c>
      <c r="BQ711" s="238">
        <f t="shared" si="516"/>
        <v>-90.892033980547922</v>
      </c>
      <c r="BR711" s="238">
        <f t="shared" si="517"/>
        <v>-176.16442348529881</v>
      </c>
    </row>
    <row r="712" spans="22:70" x14ac:dyDescent="0.3">
      <c r="V712" s="24">
        <v>8.0800000000001102</v>
      </c>
      <c r="W712" s="32">
        <f t="shared" si="475"/>
        <v>1202264434.6177216</v>
      </c>
      <c r="X712" s="25">
        <f t="shared" si="508"/>
        <v>31.450501351730402</v>
      </c>
      <c r="Y712" s="26">
        <f t="shared" si="476"/>
        <v>-123.2967678594803</v>
      </c>
      <c r="Z712" s="26">
        <f t="shared" si="477"/>
        <v>-89.999960800164956</v>
      </c>
      <c r="AA712" s="26">
        <f t="shared" si="478"/>
        <v>70.672031619361064</v>
      </c>
      <c r="AB712" s="26">
        <f t="shared" si="479"/>
        <v>-89.983230463557518</v>
      </c>
      <c r="AC712" s="26">
        <f t="shared" si="480"/>
        <v>44.412208226619427</v>
      </c>
      <c r="AD712" s="26">
        <f t="shared" si="481"/>
        <v>89.655241611694038</v>
      </c>
      <c r="AE712" s="26">
        <f t="shared" si="482"/>
        <v>23.237973338230589</v>
      </c>
      <c r="AF712" s="26">
        <f t="shared" si="483"/>
        <v>-90.327949652028423</v>
      </c>
      <c r="AG712" s="26">
        <f t="shared" si="501"/>
        <v>64.037843837695164</v>
      </c>
      <c r="AH712" s="26">
        <f t="shared" si="484"/>
        <v>-221.91459219563697</v>
      </c>
      <c r="AI712" s="26">
        <f t="shared" si="485"/>
        <v>-89.999999999540378</v>
      </c>
      <c r="AJ712" s="26">
        <f t="shared" si="486"/>
        <v>129.51750108567526</v>
      </c>
      <c r="AK712" s="26">
        <f t="shared" si="487"/>
        <v>89.999980846525048</v>
      </c>
      <c r="AL712" s="27">
        <f t="shared" si="488"/>
        <v>-53.126643515617893</v>
      </c>
      <c r="AM712" s="26">
        <f t="shared" si="489"/>
        <v>-89.873587270421027</v>
      </c>
      <c r="AN712" s="26">
        <f t="shared" si="502"/>
        <v>-55.752792407718061</v>
      </c>
      <c r="AO712" s="26">
        <f t="shared" si="503"/>
        <v>-89.906570676445</v>
      </c>
      <c r="AP712" s="26">
        <f t="shared" si="509"/>
        <v>-137.2386831956025</v>
      </c>
      <c r="AQ712" s="26">
        <f t="shared" si="510"/>
        <v>-179.78017709988137</v>
      </c>
      <c r="AR712" s="25">
        <f t="shared" si="504"/>
        <v>18.562359853877492</v>
      </c>
      <c r="AS712" s="25">
        <f t="shared" si="505"/>
        <v>-26.843517049310353</v>
      </c>
      <c r="AT712" s="56">
        <f t="shared" si="511"/>
        <v>-114.00070985737192</v>
      </c>
      <c r="AU712" s="57">
        <f t="shared" si="490"/>
        <v>-270.10812675190982</v>
      </c>
      <c r="AV712" s="26">
        <f t="shared" si="491"/>
        <v>3.8835697095837092</v>
      </c>
      <c r="AW712" s="26">
        <f t="shared" si="492"/>
        <v>50.247542916576371</v>
      </c>
      <c r="AX712" s="27">
        <f t="shared" si="493"/>
        <v>-3.8835697095837096</v>
      </c>
      <c r="AY712" s="26">
        <f t="shared" si="494"/>
        <v>-50.247542916576371</v>
      </c>
      <c r="AZ712" s="28">
        <f t="shared" si="495"/>
        <v>0</v>
      </c>
      <c r="BA712" s="29">
        <f t="shared" si="496"/>
        <v>0</v>
      </c>
      <c r="BB712" s="5">
        <f t="shared" si="512"/>
        <v>-254.8967249905771</v>
      </c>
      <c r="BC712" s="5">
        <f t="shared" si="513"/>
        <v>-536.16999290973354</v>
      </c>
      <c r="BD712" s="5">
        <f t="shared" si="497"/>
        <v>-356.16999290973354</v>
      </c>
      <c r="BE712" s="31"/>
      <c r="BF712" s="40">
        <f t="shared" si="498"/>
        <v>-255</v>
      </c>
      <c r="BG712" s="40">
        <f t="shared" si="499"/>
        <v>-536</v>
      </c>
      <c r="BH712" s="40">
        <f t="shared" si="500"/>
        <v>-356</v>
      </c>
      <c r="BL712" s="26">
        <f t="shared" si="506"/>
        <v>-49.604844760335155</v>
      </c>
      <c r="BM712" s="26">
        <f t="shared" si="507"/>
        <v>-89.810381290227923</v>
      </c>
      <c r="BO712" s="238" t="str">
        <f t="shared" si="514"/>
        <v>1202264434.61772i</v>
      </c>
      <c r="BP712" s="238" t="str">
        <f t="shared" si="515"/>
        <v>-0.0000271963965016749-1.78183815901454E-06i</v>
      </c>
      <c r="BQ712" s="238">
        <f t="shared" si="516"/>
        <v>-91.291170372870027</v>
      </c>
      <c r="BR712" s="238">
        <f t="shared" si="517"/>
        <v>-176.25148486759571</v>
      </c>
    </row>
    <row r="713" spans="22:70" x14ac:dyDescent="0.3">
      <c r="V713" s="24">
        <v>8.09000000000011</v>
      </c>
      <c r="W713" s="32">
        <f t="shared" si="475"/>
        <v>1230268770.8126972</v>
      </c>
      <c r="X713" s="25">
        <f t="shared" si="508"/>
        <v>31.450501351730402</v>
      </c>
      <c r="Y713" s="26">
        <f t="shared" si="476"/>
        <v>-123.4967678594802</v>
      </c>
      <c r="Z713" s="26">
        <f t="shared" si="477"/>
        <v>-89.999961692462151</v>
      </c>
      <c r="AA713" s="26">
        <f t="shared" si="478"/>
        <v>70.872031602616829</v>
      </c>
      <c r="AB713" s="26">
        <f t="shared" si="479"/>
        <v>-89.983612184789166</v>
      </c>
      <c r="AC713" s="26">
        <f t="shared" si="480"/>
        <v>44.612201149640491</v>
      </c>
      <c r="AD713" s="26">
        <f t="shared" si="481"/>
        <v>89.663089087707206</v>
      </c>
      <c r="AE713" s="26">
        <f t="shared" si="482"/>
        <v>23.437966244507514</v>
      </c>
      <c r="AF713" s="26">
        <f t="shared" si="483"/>
        <v>-90.320484789544125</v>
      </c>
      <c r="AG713" s="26">
        <f t="shared" si="501"/>
        <v>64.037843837695164</v>
      </c>
      <c r="AH713" s="26">
        <f t="shared" si="484"/>
        <v>-222.11459219563699</v>
      </c>
      <c r="AI713" s="26">
        <f t="shared" si="485"/>
        <v>-89.999999999550852</v>
      </c>
      <c r="AJ713" s="26">
        <f t="shared" si="486"/>
        <v>129.71750108567522</v>
      </c>
      <c r="AK713" s="26">
        <f t="shared" si="487"/>
        <v>89.999981282511371</v>
      </c>
      <c r="AL713" s="27">
        <f t="shared" si="488"/>
        <v>-53.326642564128235</v>
      </c>
      <c r="AM713" s="26">
        <f t="shared" si="489"/>
        <v>-89.876464766431098</v>
      </c>
      <c r="AN713" s="26">
        <f t="shared" si="502"/>
        <v>-55.952791887974456</v>
      </c>
      <c r="AO713" s="26">
        <f t="shared" si="503"/>
        <v>-89.908697383851106</v>
      </c>
      <c r="AP713" s="26">
        <f t="shared" si="509"/>
        <v>-137.63868172436929</v>
      </c>
      <c r="AQ713" s="26">
        <f t="shared" si="510"/>
        <v>-179.78518086732169</v>
      </c>
      <c r="AR713" s="25">
        <f t="shared" si="504"/>
        <v>18.562359853877492</v>
      </c>
      <c r="AS713" s="25">
        <f t="shared" si="505"/>
        <v>-26.843517049310353</v>
      </c>
      <c r="AT713" s="56">
        <f t="shared" si="511"/>
        <v>-114.20071547986177</v>
      </c>
      <c r="AU713" s="57">
        <f t="shared" si="490"/>
        <v>-270.10566565686582</v>
      </c>
      <c r="AV713" s="26">
        <f t="shared" si="491"/>
        <v>4.0028947223134024</v>
      </c>
      <c r="AW713" s="26">
        <f t="shared" si="492"/>
        <v>50.894736091955757</v>
      </c>
      <c r="AX713" s="27">
        <f t="shared" si="493"/>
        <v>-4.0028947223134015</v>
      </c>
      <c r="AY713" s="26">
        <f t="shared" si="494"/>
        <v>-50.894736091955757</v>
      </c>
      <c r="AZ713" s="28">
        <f t="shared" si="495"/>
        <v>0</v>
      </c>
      <c r="BA713" s="29">
        <f t="shared" si="496"/>
        <v>0</v>
      </c>
      <c r="BB713" s="5">
        <f t="shared" si="512"/>
        <v>-255.69590357296966</v>
      </c>
      <c r="BC713" s="5">
        <f t="shared" si="513"/>
        <v>-536.25694408861477</v>
      </c>
      <c r="BD713" s="5">
        <f t="shared" si="497"/>
        <v>-356.25694408861477</v>
      </c>
      <c r="BE713" s="31"/>
      <c r="BF713" s="40">
        <f t="shared" si="498"/>
        <v>-256</v>
      </c>
      <c r="BG713" s="40">
        <f t="shared" si="499"/>
        <v>-536</v>
      </c>
      <c r="BH713" s="40">
        <f t="shared" si="500"/>
        <v>-356</v>
      </c>
      <c r="BL713" s="26">
        <f t="shared" si="506"/>
        <v>-49.804842619496185</v>
      </c>
      <c r="BM713" s="26">
        <f t="shared" si="507"/>
        <v>-89.814697508572991</v>
      </c>
      <c r="BO713" s="238" t="str">
        <f t="shared" si="514"/>
        <v>1230268770.8127i</v>
      </c>
      <c r="BP713" s="238" t="str">
        <f t="shared" si="515"/>
        <v>-0.0000259773226192576-1.66322400811459E-06i</v>
      </c>
      <c r="BQ713" s="238">
        <f t="shared" si="516"/>
        <v>-91.6903454736117</v>
      </c>
      <c r="BR713" s="238">
        <f t="shared" si="517"/>
        <v>-176.33658092317594</v>
      </c>
    </row>
    <row r="714" spans="22:70" x14ac:dyDescent="0.3">
      <c r="V714" s="24">
        <v>8.1000000000001098</v>
      </c>
      <c r="W714" s="30">
        <f t="shared" si="475"/>
        <v>1258925411.7944858</v>
      </c>
      <c r="X714" s="25">
        <f t="shared" si="508"/>
        <v>31.450501351730402</v>
      </c>
      <c r="Y714" s="26">
        <f t="shared" si="476"/>
        <v>-123.69676785948008</v>
      </c>
      <c r="Z714" s="26">
        <f t="shared" si="477"/>
        <v>-89.999962564448168</v>
      </c>
      <c r="AA714" s="26">
        <f t="shared" si="478"/>
        <v>71.072031586626181</v>
      </c>
      <c r="AB714" s="26">
        <f t="shared" si="479"/>
        <v>-89.98398521698617</v>
      </c>
      <c r="AC714" s="26">
        <f t="shared" si="480"/>
        <v>44.812194391167289</v>
      </c>
      <c r="AD714" s="26">
        <f t="shared" si="481"/>
        <v>89.670757945572191</v>
      </c>
      <c r="AE714" s="26">
        <f t="shared" si="482"/>
        <v>23.637959470043789</v>
      </c>
      <c r="AF714" s="26">
        <f t="shared" si="483"/>
        <v>-90.313189835862133</v>
      </c>
      <c r="AG714" s="26">
        <f t="shared" si="501"/>
        <v>64.037843837695164</v>
      </c>
      <c r="AH714" s="26">
        <f t="shared" si="484"/>
        <v>-222.31459219563698</v>
      </c>
      <c r="AI714" s="26">
        <f t="shared" si="485"/>
        <v>-89.999999999561069</v>
      </c>
      <c r="AJ714" s="26">
        <f t="shared" si="486"/>
        <v>129.91750108567518</v>
      </c>
      <c r="AK714" s="26">
        <f t="shared" si="487"/>
        <v>89.999981708573429</v>
      </c>
      <c r="AL714" s="27">
        <f t="shared" si="488"/>
        <v>-53.526641655462456</v>
      </c>
      <c r="AM714" s="26">
        <f t="shared" si="489"/>
        <v>-89.879276763237428</v>
      </c>
      <c r="AN714" s="26">
        <f t="shared" si="502"/>
        <v>-56.152791391623076</v>
      </c>
      <c r="AO714" s="26">
        <f t="shared" si="503"/>
        <v>-89.910775681729532</v>
      </c>
      <c r="AP714" s="26">
        <f t="shared" si="509"/>
        <v>-138.03868031935215</v>
      </c>
      <c r="AQ714" s="26">
        <f t="shared" si="510"/>
        <v>-179.7900707359546</v>
      </c>
      <c r="AR714" s="25">
        <f t="shared" si="504"/>
        <v>18.562359853877492</v>
      </c>
      <c r="AS714" s="25">
        <f t="shared" si="505"/>
        <v>-26.843517049310353</v>
      </c>
      <c r="AT714" s="56">
        <f t="shared" si="511"/>
        <v>-114.40072084930836</v>
      </c>
      <c r="AU714" s="57">
        <f t="shared" si="490"/>
        <v>-270.10326057181675</v>
      </c>
      <c r="AV714" s="26">
        <f t="shared" si="491"/>
        <v>4.1244260279447449</v>
      </c>
      <c r="AW714" s="26">
        <f t="shared" si="492"/>
        <v>51.538892047797134</v>
      </c>
      <c r="AX714" s="27">
        <f t="shared" si="493"/>
        <v>-4.1244260279447458</v>
      </c>
      <c r="AY714" s="26">
        <f t="shared" si="494"/>
        <v>-51.538892047797134</v>
      </c>
      <c r="AZ714" s="28">
        <f t="shared" si="495"/>
        <v>0</v>
      </c>
      <c r="BA714" s="29">
        <f t="shared" si="496"/>
        <v>0</v>
      </c>
      <c r="BB714" s="5">
        <f t="shared" si="512"/>
        <v>-256.49511897897679</v>
      </c>
      <c r="BC714" s="5">
        <f t="shared" si="513"/>
        <v>-536.34193134902523</v>
      </c>
      <c r="BD714" s="5">
        <f t="shared" si="497"/>
        <v>-356.34193134902523</v>
      </c>
      <c r="BE714" s="41"/>
      <c r="BF714" s="40">
        <f t="shared" si="498"/>
        <v>-256</v>
      </c>
      <c r="BG714" s="40">
        <f t="shared" si="499"/>
        <v>-536</v>
      </c>
      <c r="BH714" s="40">
        <f t="shared" si="500"/>
        <v>-356</v>
      </c>
      <c r="BL714" s="26">
        <f t="shared" si="506"/>
        <v>-50.004840575009823</v>
      </c>
      <c r="BM714" s="26">
        <f t="shared" si="507"/>
        <v>-89.818915479825847</v>
      </c>
      <c r="BO714" s="238" t="str">
        <f t="shared" si="514"/>
        <v>1258925411.79449i</v>
      </c>
      <c r="BP714" s="238" t="str">
        <f t="shared" si="515"/>
        <v>-0.0000248126808633533-1.55249259424969E-06i</v>
      </c>
      <c r="BQ714" s="238">
        <f t="shared" si="516"/>
        <v>-92.089557554658597</v>
      </c>
      <c r="BR714" s="238">
        <f t="shared" si="517"/>
        <v>-176.41975529738264</v>
      </c>
    </row>
    <row r="715" spans="22:70" x14ac:dyDescent="0.3">
      <c r="V715" s="24">
        <v>8.1100000000001096</v>
      </c>
      <c r="W715" s="32">
        <f t="shared" si="475"/>
        <v>1288249551.6934597</v>
      </c>
      <c r="X715" s="25">
        <f t="shared" si="508"/>
        <v>31.450501351730402</v>
      </c>
      <c r="Y715" s="26">
        <f t="shared" si="476"/>
        <v>-123.89676785947999</v>
      </c>
      <c r="Z715" s="26">
        <f t="shared" si="477"/>
        <v>-89.999963416585359</v>
      </c>
      <c r="AA715" s="26">
        <f t="shared" si="478"/>
        <v>71.272031571355257</v>
      </c>
      <c r="AB715" s="26">
        <f t="shared" si="479"/>
        <v>-89.984349757935021</v>
      </c>
      <c r="AC715" s="26">
        <f t="shared" si="480"/>
        <v>45.012187936865693</v>
      </c>
      <c r="AD715" s="26">
        <f t="shared" si="481"/>
        <v>89.678252250319218</v>
      </c>
      <c r="AE715" s="26">
        <f t="shared" si="482"/>
        <v>23.837953000471366</v>
      </c>
      <c r="AF715" s="26">
        <f t="shared" si="483"/>
        <v>-90.306060924201148</v>
      </c>
      <c r="AG715" s="26">
        <f t="shared" si="501"/>
        <v>64.037843837695164</v>
      </c>
      <c r="AH715" s="26">
        <f t="shared" si="484"/>
        <v>-222.51459219563696</v>
      </c>
      <c r="AI715" s="26">
        <f t="shared" si="485"/>
        <v>-89.999999999571074</v>
      </c>
      <c r="AJ715" s="26">
        <f t="shared" si="486"/>
        <v>130.11750108567517</v>
      </c>
      <c r="AK715" s="26">
        <f t="shared" si="487"/>
        <v>89.999982124937134</v>
      </c>
      <c r="AL715" s="27">
        <f t="shared" si="488"/>
        <v>-53.726640787693221</v>
      </c>
      <c r="AM715" s="26">
        <f t="shared" si="489"/>
        <v>-89.882024751743756</v>
      </c>
      <c r="AN715" s="26">
        <f t="shared" si="502"/>
        <v>-56.352790917611159</v>
      </c>
      <c r="AO715" s="26">
        <f t="shared" si="503"/>
        <v>-89.912806671999448</v>
      </c>
      <c r="AP715" s="26">
        <f t="shared" si="509"/>
        <v>-138.43867897757099</v>
      </c>
      <c r="AQ715" s="26">
        <f t="shared" si="510"/>
        <v>-179.79484929837713</v>
      </c>
      <c r="AR715" s="25">
        <f t="shared" si="504"/>
        <v>18.562359853877492</v>
      </c>
      <c r="AS715" s="25">
        <f t="shared" si="505"/>
        <v>-26.843517049310353</v>
      </c>
      <c r="AT715" s="56">
        <f t="shared" si="511"/>
        <v>-114.60072597709961</v>
      </c>
      <c r="AU715" s="57">
        <f t="shared" si="490"/>
        <v>-270.10091022257825</v>
      </c>
      <c r="AV715" s="26">
        <f t="shared" si="491"/>
        <v>4.2481418634836636</v>
      </c>
      <c r="AW715" s="26">
        <f t="shared" si="492"/>
        <v>52.179701006564066</v>
      </c>
      <c r="AX715" s="27">
        <f t="shared" si="493"/>
        <v>-4.2481418634836636</v>
      </c>
      <c r="AY715" s="26">
        <f t="shared" si="494"/>
        <v>-52.179701006564066</v>
      </c>
      <c r="AZ715" s="28">
        <f t="shared" si="495"/>
        <v>0</v>
      </c>
      <c r="BA715" s="29">
        <f t="shared" si="496"/>
        <v>0</v>
      </c>
      <c r="BB715" s="5">
        <f t="shared" si="512"/>
        <v>-257.29436956408438</v>
      </c>
      <c r="BC715" s="5">
        <f t="shared" si="513"/>
        <v>-536.42499837706077</v>
      </c>
      <c r="BD715" s="5">
        <f t="shared" si="497"/>
        <v>-356.42499837706077</v>
      </c>
      <c r="BE715" s="31"/>
      <c r="BF715" s="40">
        <f t="shared" si="498"/>
        <v>-257</v>
      </c>
      <c r="BG715" s="40">
        <f t="shared" si="499"/>
        <v>-536</v>
      </c>
      <c r="BH715" s="40">
        <f t="shared" si="500"/>
        <v>-356</v>
      </c>
      <c r="BL715" s="26">
        <f t="shared" si="506"/>
        <v>-50.204838622539626</v>
      </c>
      <c r="BM715" s="26">
        <f t="shared" si="507"/>
        <v>-89.823037440227665</v>
      </c>
      <c r="BO715" s="238" t="str">
        <f t="shared" si="514"/>
        <v>1288249551.69346i</v>
      </c>
      <c r="BP715" s="238" t="str">
        <f t="shared" si="515"/>
        <v>-0.0000237000594645488-0.0000014491214874803i</v>
      </c>
      <c r="BQ715" s="238">
        <f t="shared" si="516"/>
        <v>-92.488804964445166</v>
      </c>
      <c r="BR715" s="238">
        <f t="shared" si="517"/>
        <v>-176.50105071425483</v>
      </c>
    </row>
    <row r="716" spans="22:70" x14ac:dyDescent="0.3">
      <c r="V716" s="24">
        <v>8.1200000000001094</v>
      </c>
      <c r="W716" s="32">
        <f t="shared" si="475"/>
        <v>1318256738.5567405</v>
      </c>
      <c r="X716" s="25">
        <f t="shared" si="508"/>
        <v>31.450501351730402</v>
      </c>
      <c r="Y716" s="26">
        <f t="shared" si="476"/>
        <v>-124.09676785947993</v>
      </c>
      <c r="Z716" s="26">
        <f t="shared" si="477"/>
        <v>-89.999964249325544</v>
      </c>
      <c r="AA716" s="26">
        <f t="shared" si="478"/>
        <v>71.47203155677164</v>
      </c>
      <c r="AB716" s="26">
        <f t="shared" si="479"/>
        <v>-89.984706000920013</v>
      </c>
      <c r="AC716" s="26">
        <f t="shared" si="480"/>
        <v>45.212181773046574</v>
      </c>
      <c r="AD716" s="26">
        <f t="shared" si="481"/>
        <v>89.685575974501532</v>
      </c>
      <c r="AE716" s="26">
        <f t="shared" si="482"/>
        <v>24.037946822068697</v>
      </c>
      <c r="AF716" s="26">
        <f t="shared" si="483"/>
        <v>-90.299094275744025</v>
      </c>
      <c r="AG716" s="26">
        <f t="shared" si="501"/>
        <v>64.037843837695164</v>
      </c>
      <c r="AH716" s="26">
        <f t="shared" si="484"/>
        <v>-222.71459219563695</v>
      </c>
      <c r="AI716" s="26">
        <f t="shared" si="485"/>
        <v>-89.999999999580822</v>
      </c>
      <c r="AJ716" s="26">
        <f t="shared" si="486"/>
        <v>130.31750108567513</v>
      </c>
      <c r="AK716" s="26">
        <f t="shared" si="487"/>
        <v>89.999982531823235</v>
      </c>
      <c r="AL716" s="27">
        <f t="shared" si="488"/>
        <v>-53.92663995897987</v>
      </c>
      <c r="AM716" s="26">
        <f t="shared" si="489"/>
        <v>-89.884710188919357</v>
      </c>
      <c r="AN716" s="26">
        <f t="shared" si="502"/>
        <v>-56.552790464933253</v>
      </c>
      <c r="AO716" s="26">
        <f t="shared" si="503"/>
        <v>-89.914791431498344</v>
      </c>
      <c r="AP716" s="26">
        <f t="shared" si="509"/>
        <v>-138.83867769617979</v>
      </c>
      <c r="AQ716" s="26">
        <f t="shared" si="510"/>
        <v>-179.79951908817529</v>
      </c>
      <c r="AR716" s="25">
        <f t="shared" si="504"/>
        <v>18.562359853877492</v>
      </c>
      <c r="AS716" s="25">
        <f t="shared" si="505"/>
        <v>-26.843517049310353</v>
      </c>
      <c r="AT716" s="56">
        <f t="shared" si="511"/>
        <v>-114.80073087411108</v>
      </c>
      <c r="AU716" s="57">
        <f t="shared" si="490"/>
        <v>-270.0986133639193</v>
      </c>
      <c r="AV716" s="26">
        <f t="shared" si="491"/>
        <v>4.3740185062011037</v>
      </c>
      <c r="AW716" s="26">
        <f t="shared" si="492"/>
        <v>52.816861511863316</v>
      </c>
      <c r="AX716" s="27">
        <f t="shared" si="493"/>
        <v>-4.3740185062011037</v>
      </c>
      <c r="AY716" s="26">
        <f t="shared" si="494"/>
        <v>-52.816861511863316</v>
      </c>
      <c r="AZ716" s="28">
        <f t="shared" si="495"/>
        <v>0</v>
      </c>
      <c r="BA716" s="29">
        <f t="shared" si="496"/>
        <v>0</v>
      </c>
      <c r="BB716" s="5">
        <f t="shared" si="512"/>
        <v>-258.09365375667198</v>
      </c>
      <c r="BC716" s="5">
        <f t="shared" si="513"/>
        <v>-536.50618793179456</v>
      </c>
      <c r="BD716" s="5">
        <f t="shared" si="497"/>
        <v>-356.50618793179456</v>
      </c>
      <c r="BE716" s="31"/>
      <c r="BF716" s="40">
        <f t="shared" si="498"/>
        <v>-258</v>
      </c>
      <c r="BG716" s="40">
        <f t="shared" si="499"/>
        <v>-537</v>
      </c>
      <c r="BH716" s="40">
        <f t="shared" si="500"/>
        <v>-357</v>
      </c>
      <c r="BL716" s="26">
        <f t="shared" si="506"/>
        <v>-50.40483675794426</v>
      </c>
      <c r="BM716" s="26">
        <f t="shared" si="507"/>
        <v>-89.827065575125673</v>
      </c>
      <c r="BO716" s="238" t="str">
        <f t="shared" si="514"/>
        <v>1318256738.55674i</v>
      </c>
      <c r="BP716" s="238" t="str">
        <f t="shared" si="515"/>
        <v>-0.0000226371518780918-1.35262272678475E-06i</v>
      </c>
      <c r="BQ716" s="238">
        <f t="shared" si="516"/>
        <v>-92.888086124616635</v>
      </c>
      <c r="BR716" s="238">
        <f t="shared" si="517"/>
        <v>-176.58050899274957</v>
      </c>
    </row>
    <row r="717" spans="22:70" x14ac:dyDescent="0.3">
      <c r="V717" s="24">
        <v>8.1300000000001091</v>
      </c>
      <c r="W717" s="30">
        <f t="shared" si="475"/>
        <v>1348962882.5919943</v>
      </c>
      <c r="X717" s="25">
        <f t="shared" si="508"/>
        <v>31.450501351730402</v>
      </c>
      <c r="Y717" s="26">
        <f t="shared" si="476"/>
        <v>-124.29676785947983</v>
      </c>
      <c r="Z717" s="26">
        <f t="shared" si="477"/>
        <v>-89.999965063110253</v>
      </c>
      <c r="AA717" s="26">
        <f t="shared" si="478"/>
        <v>71.672031542844394</v>
      </c>
      <c r="AB717" s="26">
        <f t="shared" si="479"/>
        <v>-89.985054134825802</v>
      </c>
      <c r="AC717" s="26">
        <f t="shared" si="480"/>
        <v>45.412175886636838</v>
      </c>
      <c r="AD717" s="26">
        <f t="shared" si="481"/>
        <v>89.692733000296826</v>
      </c>
      <c r="AE717" s="26">
        <f t="shared" si="482"/>
        <v>24.237940921731813</v>
      </c>
      <c r="AF717" s="26">
        <f t="shared" si="483"/>
        <v>-90.292286197639228</v>
      </c>
      <c r="AG717" s="26">
        <f t="shared" si="501"/>
        <v>64.037843837695164</v>
      </c>
      <c r="AH717" s="26">
        <f t="shared" si="484"/>
        <v>-222.91459219563694</v>
      </c>
      <c r="AI717" s="26">
        <f t="shared" si="485"/>
        <v>-89.999999999590372</v>
      </c>
      <c r="AJ717" s="26">
        <f t="shared" si="486"/>
        <v>130.51750108567512</v>
      </c>
      <c r="AK717" s="26">
        <f t="shared" si="487"/>
        <v>89.999982929447484</v>
      </c>
      <c r="AL717" s="27">
        <f t="shared" si="488"/>
        <v>-54.126639167564619</v>
      </c>
      <c r="AM717" s="26">
        <f t="shared" si="489"/>
        <v>-89.887334498571349</v>
      </c>
      <c r="AN717" s="26">
        <f t="shared" si="502"/>
        <v>-56.752790032629157</v>
      </c>
      <c r="AO717" s="26">
        <f t="shared" si="503"/>
        <v>-89.916731012552901</v>
      </c>
      <c r="AP717" s="26">
        <f t="shared" si="509"/>
        <v>-139.23867647246044</v>
      </c>
      <c r="AQ717" s="26">
        <f t="shared" si="510"/>
        <v>-179.80408258126715</v>
      </c>
      <c r="AR717" s="25">
        <f t="shared" si="504"/>
        <v>18.562359853877492</v>
      </c>
      <c r="AS717" s="25">
        <f t="shared" si="505"/>
        <v>-26.843517049310353</v>
      </c>
      <c r="AT717" s="56">
        <f t="shared" si="511"/>
        <v>-115.00073555072862</v>
      </c>
      <c r="AU717" s="57">
        <f t="shared" si="490"/>
        <v>-270.09636877890637</v>
      </c>
      <c r="AV717" s="26">
        <f t="shared" si="491"/>
        <v>4.5020303656556679</v>
      </c>
      <c r="AW717" s="26">
        <f t="shared" si="492"/>
        <v>53.450081058541507</v>
      </c>
      <c r="AX717" s="27">
        <f t="shared" si="493"/>
        <v>-4.5020303656556679</v>
      </c>
      <c r="AY717" s="26">
        <f t="shared" si="494"/>
        <v>-53.450081058541507</v>
      </c>
      <c r="AZ717" s="28">
        <f t="shared" si="495"/>
        <v>0</v>
      </c>
      <c r="BA717" s="29">
        <f t="shared" si="496"/>
        <v>0</v>
      </c>
      <c r="BB717" s="5">
        <f t="shared" si="512"/>
        <v>-258.89297005482911</v>
      </c>
      <c r="BC717" s="5">
        <f t="shared" si="513"/>
        <v>-536.58554186194067</v>
      </c>
      <c r="BD717" s="5">
        <f t="shared" si="497"/>
        <v>-356.58554186194067</v>
      </c>
      <c r="BE717" s="41"/>
      <c r="BF717" s="40">
        <f t="shared" si="498"/>
        <v>-259</v>
      </c>
      <c r="BG717" s="40">
        <f t="shared" si="499"/>
        <v>-537</v>
      </c>
      <c r="BH717" s="40">
        <f t="shared" si="500"/>
        <v>-357</v>
      </c>
      <c r="BL717" s="26">
        <f t="shared" si="506"/>
        <v>-50.604834977268744</v>
      </c>
      <c r="BM717" s="26">
        <f t="shared" si="507"/>
        <v>-89.83100202013091</v>
      </c>
      <c r="BO717" s="238" t="str">
        <f t="shared" si="514"/>
        <v>1348962882.59199i</v>
      </c>
      <c r="BP717" s="238" t="str">
        <f t="shared" si="515"/>
        <v>-0.0000216217523368147-1.26254056267856E-06i</v>
      </c>
      <c r="BQ717" s="238">
        <f t="shared" si="516"/>
        <v>-93.28739952683172</v>
      </c>
      <c r="BR717" s="238">
        <f t="shared" si="517"/>
        <v>-176.65817106290342</v>
      </c>
    </row>
    <row r="718" spans="22:70" x14ac:dyDescent="0.3">
      <c r="V718" s="24">
        <v>8.1400000000001107</v>
      </c>
      <c r="W718" s="32">
        <f t="shared" si="475"/>
        <v>1380384264.6032383</v>
      </c>
      <c r="X718" s="25">
        <f t="shared" si="508"/>
        <v>31.450501351730402</v>
      </c>
      <c r="Y718" s="26">
        <f t="shared" si="476"/>
        <v>-124.49676785947979</v>
      </c>
      <c r="Z718" s="26">
        <f t="shared" si="477"/>
        <v>-89.999965858370942</v>
      </c>
      <c r="AA718" s="26">
        <f t="shared" si="478"/>
        <v>71.872031529544017</v>
      </c>
      <c r="AB718" s="26">
        <f t="shared" si="479"/>
        <v>-89.985394344237463</v>
      </c>
      <c r="AC718" s="26">
        <f t="shared" si="480"/>
        <v>45.612170265151768</v>
      </c>
      <c r="AD718" s="26">
        <f t="shared" si="481"/>
        <v>89.699727121560954</v>
      </c>
      <c r="AE718" s="26">
        <f t="shared" si="482"/>
        <v>24.437935286946406</v>
      </c>
      <c r="AF718" s="26">
        <f t="shared" si="483"/>
        <v>-90.28563308104745</v>
      </c>
      <c r="AG718" s="26">
        <f t="shared" si="501"/>
        <v>64.037843837695164</v>
      </c>
      <c r="AH718" s="26">
        <f t="shared" si="484"/>
        <v>-223.11459219563699</v>
      </c>
      <c r="AI718" s="26">
        <f t="shared" si="485"/>
        <v>-89.999999999599694</v>
      </c>
      <c r="AJ718" s="26">
        <f t="shared" si="486"/>
        <v>130.71750108567514</v>
      </c>
      <c r="AK718" s="26">
        <f t="shared" si="487"/>
        <v>89.999983318020696</v>
      </c>
      <c r="AL718" s="27">
        <f t="shared" si="488"/>
        <v>-54.326638411768819</v>
      </c>
      <c r="AM718" s="26">
        <f t="shared" si="489"/>
        <v>-89.889899072099368</v>
      </c>
      <c r="AN718" s="26">
        <f t="shared" si="502"/>
        <v>-56.952789619781939</v>
      </c>
      <c r="AO718" s="26">
        <f t="shared" si="503"/>
        <v>-89.918626443536894</v>
      </c>
      <c r="AP718" s="26">
        <f t="shared" si="509"/>
        <v>-139.63867530381742</v>
      </c>
      <c r="AQ718" s="26">
        <f t="shared" si="510"/>
        <v>-179.80854219721527</v>
      </c>
      <c r="AR718" s="25">
        <f t="shared" si="504"/>
        <v>18.562359853877492</v>
      </c>
      <c r="AS718" s="25">
        <f t="shared" si="505"/>
        <v>-26.843517049310353</v>
      </c>
      <c r="AT718" s="56">
        <f t="shared" si="511"/>
        <v>-115.20074001687101</v>
      </c>
      <c r="AU718" s="57">
        <f t="shared" si="490"/>
        <v>-270.0941752782627</v>
      </c>
      <c r="AV718" s="26">
        <f t="shared" si="491"/>
        <v>4.6321500812216723</v>
      </c>
      <c r="AW718" s="26">
        <f t="shared" si="492"/>
        <v>54.079076671231832</v>
      </c>
      <c r="AX718" s="27">
        <f t="shared" si="493"/>
        <v>-4.6321500812216723</v>
      </c>
      <c r="AY718" s="26">
        <f t="shared" si="494"/>
        <v>-54.079076671231832</v>
      </c>
      <c r="AZ718" s="28">
        <f t="shared" si="495"/>
        <v>0</v>
      </c>
      <c r="BA718" s="29">
        <f t="shared" si="496"/>
        <v>0</v>
      </c>
      <c r="BB718" s="5">
        <f t="shared" si="512"/>
        <v>-259.69231702330842</v>
      </c>
      <c r="BC718" s="5">
        <f t="shared" si="513"/>
        <v>-536.66310112242923</v>
      </c>
      <c r="BD718" s="5">
        <f t="shared" si="497"/>
        <v>-356.66310112242923</v>
      </c>
      <c r="BE718" s="31"/>
      <c r="BF718" s="40">
        <f t="shared" si="498"/>
        <v>-260</v>
      </c>
      <c r="BG718" s="40">
        <f t="shared" si="499"/>
        <v>-537</v>
      </c>
      <c r="BH718" s="40">
        <f t="shared" si="500"/>
        <v>-357</v>
      </c>
      <c r="BL718" s="26">
        <f t="shared" si="506"/>
        <v>-50.80483327673619</v>
      </c>
      <c r="BM718" s="26">
        <f t="shared" si="507"/>
        <v>-89.834848862249927</v>
      </c>
      <c r="BO718" s="238" t="str">
        <f t="shared" si="514"/>
        <v>1380384264.60324i</v>
      </c>
      <c r="BP718" s="238" t="str">
        <f t="shared" si="515"/>
        <v>-0.0000206517515792523-1.17844934584867E-06i</v>
      </c>
      <c r="BQ718" s="238">
        <f t="shared" si="516"/>
        <v>-93.686743729701192</v>
      </c>
      <c r="BR718" s="238">
        <f t="shared" si="517"/>
        <v>-176.73407698191656</v>
      </c>
    </row>
    <row r="719" spans="22:70" x14ac:dyDescent="0.3">
      <c r="V719" s="24">
        <v>8.1500000000001105</v>
      </c>
      <c r="W719" s="32">
        <f t="shared" si="475"/>
        <v>1412537544.623116</v>
      </c>
      <c r="X719" s="25">
        <f t="shared" si="508"/>
        <v>31.450501351730402</v>
      </c>
      <c r="Y719" s="26">
        <f t="shared" si="476"/>
        <v>-124.69676785947971</v>
      </c>
      <c r="Z719" s="26">
        <f t="shared" si="477"/>
        <v>-89.999966635529304</v>
      </c>
      <c r="AA719" s="26">
        <f t="shared" si="478"/>
        <v>72.072031516842216</v>
      </c>
      <c r="AB719" s="26">
        <f t="shared" si="479"/>
        <v>-89.985726809538477</v>
      </c>
      <c r="AC719" s="26">
        <f t="shared" si="480"/>
        <v>45.812164896668378</v>
      </c>
      <c r="AD719" s="26">
        <f t="shared" si="481"/>
        <v>89.706562045835398</v>
      </c>
      <c r="AE719" s="26">
        <f t="shared" si="482"/>
        <v>24.637929905761283</v>
      </c>
      <c r="AF719" s="26">
        <f t="shared" si="483"/>
        <v>-90.279131399232398</v>
      </c>
      <c r="AG719" s="26">
        <f t="shared" si="501"/>
        <v>64.037843837695164</v>
      </c>
      <c r="AH719" s="26">
        <f t="shared" si="484"/>
        <v>-223.31459219563698</v>
      </c>
      <c r="AI719" s="26">
        <f t="shared" si="485"/>
        <v>-89.999999999608804</v>
      </c>
      <c r="AJ719" s="26">
        <f t="shared" si="486"/>
        <v>130.91750108567513</v>
      </c>
      <c r="AK719" s="26">
        <f t="shared" si="487"/>
        <v>89.999983697748917</v>
      </c>
      <c r="AL719" s="27">
        <f t="shared" si="488"/>
        <v>-54.526637689989279</v>
      </c>
      <c r="AM719" s="26">
        <f t="shared" si="489"/>
        <v>-89.892405269233123</v>
      </c>
      <c r="AN719" s="26">
        <f t="shared" si="502"/>
        <v>-57.152789225515846</v>
      </c>
      <c r="AO719" s="26">
        <f t="shared" si="503"/>
        <v>-89.920478729416303</v>
      </c>
      <c r="AP719" s="26">
        <f t="shared" si="509"/>
        <v>-140.03867418777182</v>
      </c>
      <c r="AQ719" s="26">
        <f t="shared" si="510"/>
        <v>-179.81290030050931</v>
      </c>
      <c r="AR719" s="25">
        <f t="shared" si="504"/>
        <v>18.562359853877492</v>
      </c>
      <c r="AS719" s="25">
        <f t="shared" si="505"/>
        <v>-26.843517049310353</v>
      </c>
      <c r="AT719" s="56">
        <f t="shared" si="511"/>
        <v>-115.40074428201054</v>
      </c>
      <c r="AU719" s="57">
        <f t="shared" si="490"/>
        <v>-270.09203169974171</v>
      </c>
      <c r="AV719" s="26">
        <f t="shared" si="491"/>
        <v>4.7643486243663355</v>
      </c>
      <c r="AW719" s="26">
        <f t="shared" si="492"/>
        <v>54.703575429227151</v>
      </c>
      <c r="AX719" s="27">
        <f t="shared" si="493"/>
        <v>-4.7643486243663364</v>
      </c>
      <c r="AY719" s="26">
        <f t="shared" si="494"/>
        <v>-54.703575429227151</v>
      </c>
      <c r="AZ719" s="28">
        <f t="shared" si="495"/>
        <v>0</v>
      </c>
      <c r="BA719" s="29">
        <f t="shared" si="496"/>
        <v>0</v>
      </c>
      <c r="BB719" s="5">
        <f t="shared" si="512"/>
        <v>-260.49169329060567</v>
      </c>
      <c r="BC719" s="5">
        <f t="shared" si="513"/>
        <v>-536.7389057908739</v>
      </c>
      <c r="BD719" s="5">
        <f t="shared" si="497"/>
        <v>-356.7389057908739</v>
      </c>
      <c r="BE719" s="31"/>
      <c r="BF719" s="40">
        <f t="shared" si="498"/>
        <v>-260</v>
      </c>
      <c r="BG719" s="40">
        <f t="shared" si="499"/>
        <v>-537</v>
      </c>
      <c r="BH719" s="40">
        <f t="shared" si="500"/>
        <v>-357</v>
      </c>
      <c r="BL719" s="26">
        <f t="shared" si="506"/>
        <v>-51.004831652739561</v>
      </c>
      <c r="BM719" s="26">
        <f t="shared" si="507"/>
        <v>-89.838608140990502</v>
      </c>
      <c r="BO719" s="238" t="str">
        <f t="shared" si="514"/>
        <v>1412537544.62312i</v>
      </c>
      <c r="BP719" s="238" t="str">
        <f t="shared" si="515"/>
        <v>-0.0000197251327472085-1.09995155255608E-06i</v>
      </c>
      <c r="BQ719" s="238">
        <f t="shared" si="516"/>
        <v>-94.086117355855578</v>
      </c>
      <c r="BR719" s="238">
        <f t="shared" si="517"/>
        <v>-176.8082659501417</v>
      </c>
    </row>
    <row r="720" spans="22:70" x14ac:dyDescent="0.3">
      <c r="V720" s="24">
        <v>8.1600000000001103</v>
      </c>
      <c r="W720" s="30">
        <f t="shared" si="475"/>
        <v>1445439770.7462976</v>
      </c>
      <c r="X720" s="25">
        <f t="shared" si="508"/>
        <v>31.450501351730402</v>
      </c>
      <c r="Y720" s="26">
        <f t="shared" si="476"/>
        <v>-124.89676785947965</v>
      </c>
      <c r="Z720" s="26">
        <f t="shared" si="477"/>
        <v>-89.999967394997384</v>
      </c>
      <c r="AA720" s="26">
        <f t="shared" si="478"/>
        <v>72.272031504712089</v>
      </c>
      <c r="AB720" s="26">
        <f t="shared" si="479"/>
        <v>-89.986051707006226</v>
      </c>
      <c r="AC720" s="26">
        <f t="shared" si="480"/>
        <v>46.012159769800355</v>
      </c>
      <c r="AD720" s="26">
        <f t="shared" si="481"/>
        <v>89.713241396308874</v>
      </c>
      <c r="AE720" s="26">
        <f t="shared" si="482"/>
        <v>24.837924766763201</v>
      </c>
      <c r="AF720" s="26">
        <f t="shared" si="483"/>
        <v>-90.272777705694736</v>
      </c>
      <c r="AG720" s="26">
        <f t="shared" si="501"/>
        <v>64.037843837695164</v>
      </c>
      <c r="AH720" s="26">
        <f t="shared" si="484"/>
        <v>-223.51459219563696</v>
      </c>
      <c r="AI720" s="26">
        <f t="shared" si="485"/>
        <v>-89.999999999617714</v>
      </c>
      <c r="AJ720" s="26">
        <f t="shared" si="486"/>
        <v>131.11750108567512</v>
      </c>
      <c r="AK720" s="26">
        <f t="shared" si="487"/>
        <v>89.999984068833456</v>
      </c>
      <c r="AL720" s="27">
        <f t="shared" si="488"/>
        <v>-54.72663700069505</v>
      </c>
      <c r="AM720" s="26">
        <f t="shared" si="489"/>
        <v>-89.894854418753127</v>
      </c>
      <c r="AN720" s="26">
        <f t="shared" si="502"/>
        <v>-57.352788848994621</v>
      </c>
      <c r="AO720" s="26">
        <f t="shared" si="503"/>
        <v>-89.922288852282136</v>
      </c>
      <c r="AP720" s="26">
        <f t="shared" si="509"/>
        <v>-140.43867312195636</v>
      </c>
      <c r="AQ720" s="26">
        <f t="shared" si="510"/>
        <v>-179.81715920181952</v>
      </c>
      <c r="AR720" s="25">
        <f t="shared" si="504"/>
        <v>18.562359853877492</v>
      </c>
      <c r="AS720" s="25">
        <f t="shared" si="505"/>
        <v>-26.843517049310353</v>
      </c>
      <c r="AT720" s="56">
        <f t="shared" si="511"/>
        <v>-115.60074835519316</v>
      </c>
      <c r="AU720" s="57">
        <f t="shared" si="490"/>
        <v>-270.08993690751424</v>
      </c>
      <c r="AV720" s="26">
        <f t="shared" si="491"/>
        <v>4.8985954049054294</v>
      </c>
      <c r="AW720" s="26">
        <f t="shared" si="492"/>
        <v>55.323314936091698</v>
      </c>
      <c r="AX720" s="27">
        <f t="shared" si="493"/>
        <v>-4.8985954049054294</v>
      </c>
      <c r="AY720" s="26">
        <f t="shared" si="494"/>
        <v>-55.323314936091698</v>
      </c>
      <c r="AZ720" s="28">
        <f t="shared" si="495"/>
        <v>0</v>
      </c>
      <c r="BA720" s="29">
        <f t="shared" si="496"/>
        <v>0</v>
      </c>
      <c r="BB720" s="5">
        <f t="shared" si="512"/>
        <v>-261.29109754616638</v>
      </c>
      <c r="BC720" s="5">
        <f t="shared" si="513"/>
        <v>-536.81299508391953</v>
      </c>
      <c r="BD720" s="5">
        <f t="shared" si="497"/>
        <v>-356.81299508391953</v>
      </c>
      <c r="BE720" s="41"/>
      <c r="BF720" s="40">
        <f t="shared" si="498"/>
        <v>-261</v>
      </c>
      <c r="BG720" s="40">
        <f t="shared" si="499"/>
        <v>-537</v>
      </c>
      <c r="BH720" s="40">
        <f t="shared" si="500"/>
        <v>-357</v>
      </c>
      <c r="BL720" s="26">
        <f t="shared" si="506"/>
        <v>-51.20483010183424</v>
      </c>
      <c r="BM720" s="26">
        <f t="shared" si="507"/>
        <v>-89.842281849442458</v>
      </c>
      <c r="BO720" s="238" t="str">
        <f t="shared" si="514"/>
        <v>1445439770.7463i</v>
      </c>
      <c r="BP720" s="238" t="str">
        <f t="shared" si="515"/>
        <v>-0.0000188399674470983-1.02667593812318E-06i</v>
      </c>
      <c r="BQ720" s="238">
        <f t="shared" si="516"/>
        <v>-94.485519089139004</v>
      </c>
      <c r="BR720" s="238">
        <f t="shared" si="517"/>
        <v>-176.88077632696286</v>
      </c>
    </row>
    <row r="721" spans="22:70" x14ac:dyDescent="0.3">
      <c r="V721" s="24">
        <v>8.1700000000001101</v>
      </c>
      <c r="W721" s="32">
        <f t="shared" si="475"/>
        <v>1479108388.1685858</v>
      </c>
      <c r="X721" s="25">
        <f t="shared" si="508"/>
        <v>31.450501351730402</v>
      </c>
      <c r="Y721" s="26">
        <f t="shared" si="476"/>
        <v>-125.0967678594796</v>
      </c>
      <c r="Z721" s="26">
        <f t="shared" si="477"/>
        <v>-89.999968137177859</v>
      </c>
      <c r="AA721" s="26">
        <f t="shared" si="478"/>
        <v>72.472031493127915</v>
      </c>
      <c r="AB721" s="26">
        <f t="shared" si="479"/>
        <v>-89.986369208905558</v>
      </c>
      <c r="AC721" s="26">
        <f t="shared" si="480"/>
        <v>46.212154873673754</v>
      </c>
      <c r="AD721" s="26">
        <f t="shared" si="481"/>
        <v>89.719768713734837</v>
      </c>
      <c r="AE721" s="26">
        <f t="shared" si="482"/>
        <v>25.037919859052465</v>
      </c>
      <c r="AF721" s="26">
        <f t="shared" si="483"/>
        <v>-90.26656863234858</v>
      </c>
      <c r="AG721" s="26">
        <f t="shared" si="501"/>
        <v>64.037843837695164</v>
      </c>
      <c r="AH721" s="26">
        <f t="shared" si="484"/>
        <v>-223.71459219563695</v>
      </c>
      <c r="AI721" s="26">
        <f t="shared" si="485"/>
        <v>-89.999999999626411</v>
      </c>
      <c r="AJ721" s="26">
        <f t="shared" si="486"/>
        <v>131.31750108567508</v>
      </c>
      <c r="AK721" s="26">
        <f t="shared" si="487"/>
        <v>89.999984431471077</v>
      </c>
      <c r="AL721" s="27">
        <f t="shared" si="488"/>
        <v>-54.926636342424082</v>
      </c>
      <c r="AM721" s="26">
        <f t="shared" si="489"/>
        <v>-89.897247819195059</v>
      </c>
      <c r="AN721" s="26">
        <f t="shared" si="502"/>
        <v>-57.552788489419612</v>
      </c>
      <c r="AO721" s="26">
        <f t="shared" si="503"/>
        <v>-89.92405777187102</v>
      </c>
      <c r="AP721" s="26">
        <f t="shared" si="509"/>
        <v>-140.8386721041104</v>
      </c>
      <c r="AQ721" s="26">
        <f t="shared" si="510"/>
        <v>-179.82132115922141</v>
      </c>
      <c r="AR721" s="25">
        <f t="shared" si="504"/>
        <v>18.562359853877492</v>
      </c>
      <c r="AS721" s="25">
        <f t="shared" si="505"/>
        <v>-26.843517049310353</v>
      </c>
      <c r="AT721" s="56">
        <f t="shared" si="511"/>
        <v>-115.80075224505794</v>
      </c>
      <c r="AU721" s="57">
        <f t="shared" si="490"/>
        <v>-270.08788979156998</v>
      </c>
      <c r="AV721" s="26">
        <f t="shared" si="491"/>
        <v>5.0348583804606903</v>
      </c>
      <c r="AW721" s="26">
        <f t="shared" si="492"/>
        <v>55.938043732949794</v>
      </c>
      <c r="AX721" s="27">
        <f t="shared" si="493"/>
        <v>-5.0348583804606903</v>
      </c>
      <c r="AY721" s="26">
        <f t="shared" si="494"/>
        <v>-55.938043732949794</v>
      </c>
      <c r="AZ721" s="28">
        <f t="shared" si="495"/>
        <v>0</v>
      </c>
      <c r="BA721" s="29">
        <f t="shared" si="496"/>
        <v>0</v>
      </c>
      <c r="BB721" s="5">
        <f t="shared" si="512"/>
        <v>-262.09052853771061</v>
      </c>
      <c r="BC721" s="5">
        <f t="shared" si="513"/>
        <v>-536.88540737345375</v>
      </c>
      <c r="BD721" s="5">
        <f t="shared" si="497"/>
        <v>-356.88540737345375</v>
      </c>
      <c r="BE721" s="31"/>
      <c r="BF721" s="40">
        <f t="shared" si="498"/>
        <v>-262</v>
      </c>
      <c r="BG721" s="40">
        <f t="shared" si="499"/>
        <v>-537</v>
      </c>
      <c r="BH721" s="40">
        <f t="shared" si="500"/>
        <v>-357</v>
      </c>
      <c r="BL721" s="26">
        <f t="shared" si="506"/>
        <v>-51.404828620730648</v>
      </c>
      <c r="BM721" s="26">
        <f t="shared" si="507"/>
        <v>-89.845871935333719</v>
      </c>
      <c r="BO721" s="238" t="str">
        <f t="shared" si="514"/>
        <v>1479108388.16859i</v>
      </c>
      <c r="BP721" s="238" t="str">
        <f t="shared" si="515"/>
        <v>-0.0000179944119694899-9.58275810355493E-07i</v>
      </c>
      <c r="BQ721" s="238">
        <f t="shared" si="516"/>
        <v>-94.884947671921992</v>
      </c>
      <c r="BR721" s="238">
        <f t="shared" si="517"/>
        <v>-176.95164564655005</v>
      </c>
    </row>
    <row r="722" spans="22:70" x14ac:dyDescent="0.3">
      <c r="V722" s="24">
        <v>8.1800000000001098</v>
      </c>
      <c r="W722" s="32">
        <f t="shared" si="475"/>
        <v>1513561248.4365952</v>
      </c>
      <c r="X722" s="25">
        <f t="shared" si="508"/>
        <v>31.450501351730402</v>
      </c>
      <c r="Y722" s="26">
        <f t="shared" si="476"/>
        <v>-125.29676785947953</v>
      </c>
      <c r="Z722" s="26">
        <f t="shared" si="477"/>
        <v>-89.999968862464229</v>
      </c>
      <c r="AA722" s="26">
        <f t="shared" si="478"/>
        <v>72.672031482065108</v>
      </c>
      <c r="AB722" s="26">
        <f t="shared" si="479"/>
        <v>-89.986679483580133</v>
      </c>
      <c r="AC722" s="26">
        <f t="shared" si="480"/>
        <v>46.412150197903998</v>
      </c>
      <c r="AD722" s="26">
        <f t="shared" si="481"/>
        <v>89.726147458305249</v>
      </c>
      <c r="AE722" s="26">
        <f t="shared" si="482"/>
        <v>25.237915172219971</v>
      </c>
      <c r="AF722" s="26">
        <f t="shared" si="483"/>
        <v>-90.260500887739127</v>
      </c>
      <c r="AG722" s="26">
        <f t="shared" si="501"/>
        <v>64.037843837695164</v>
      </c>
      <c r="AH722" s="26">
        <f t="shared" si="484"/>
        <v>-223.91459219563697</v>
      </c>
      <c r="AI722" s="26">
        <f t="shared" si="485"/>
        <v>-89.999999999634923</v>
      </c>
      <c r="AJ722" s="26">
        <f t="shared" si="486"/>
        <v>131.51750108567506</v>
      </c>
      <c r="AK722" s="26">
        <f t="shared" si="487"/>
        <v>89.999984785854053</v>
      </c>
      <c r="AL722" s="27">
        <f t="shared" si="488"/>
        <v>-55.12663571378009</v>
      </c>
      <c r="AM722" s="26">
        <f t="shared" si="489"/>
        <v>-89.899586739538066</v>
      </c>
      <c r="AN722" s="26">
        <f t="shared" si="502"/>
        <v>-57.752788146028102</v>
      </c>
      <c r="AO722" s="26">
        <f t="shared" si="503"/>
        <v>-89.92578642607404</v>
      </c>
      <c r="AP722" s="26">
        <f t="shared" si="509"/>
        <v>-141.23867113207493</v>
      </c>
      <c r="AQ722" s="26">
        <f t="shared" si="510"/>
        <v>-179.82538837939296</v>
      </c>
      <c r="AR722" s="25">
        <f t="shared" si="504"/>
        <v>18.562359853877492</v>
      </c>
      <c r="AS722" s="25">
        <f t="shared" si="505"/>
        <v>-26.843517049310353</v>
      </c>
      <c r="AT722" s="56">
        <f t="shared" si="511"/>
        <v>-116.00075595985496</v>
      </c>
      <c r="AU722" s="57">
        <f t="shared" si="490"/>
        <v>-270.08588926713207</v>
      </c>
      <c r="AV722" s="26">
        <f t="shared" si="491"/>
        <v>5.1731041683466437</v>
      </c>
      <c r="AW722" s="26">
        <f t="shared" si="492"/>
        <v>56.54752165491248</v>
      </c>
      <c r="AX722" s="27">
        <f t="shared" si="493"/>
        <v>-5.1731041683466437</v>
      </c>
      <c r="AY722" s="26">
        <f t="shared" si="494"/>
        <v>-56.54752165491248</v>
      </c>
      <c r="AZ722" s="28">
        <f t="shared" si="495"/>
        <v>0</v>
      </c>
      <c r="BA722" s="29">
        <f t="shared" si="496"/>
        <v>0</v>
      </c>
      <c r="BB722" s="5">
        <f t="shared" si="512"/>
        <v>-262.88998506867142</v>
      </c>
      <c r="BC722" s="5">
        <f t="shared" si="513"/>
        <v>-536.95618020267148</v>
      </c>
      <c r="BD722" s="5">
        <f t="shared" si="497"/>
        <v>-356.95618020267148</v>
      </c>
      <c r="BE722" s="31"/>
      <c r="BF722" s="40">
        <f t="shared" si="498"/>
        <v>-263</v>
      </c>
      <c r="BG722" s="40">
        <f t="shared" si="499"/>
        <v>-537</v>
      </c>
      <c r="BH722" s="40">
        <f t="shared" si="500"/>
        <v>-357</v>
      </c>
      <c r="BL722" s="26">
        <f t="shared" si="506"/>
        <v>-51.604827206287226</v>
      </c>
      <c r="BM722" s="26">
        <f t="shared" si="507"/>
        <v>-89.849380302062556</v>
      </c>
      <c r="BO722" s="238" t="str">
        <f t="shared" si="514"/>
        <v>1513561248.4366i</v>
      </c>
      <c r="BP722" s="238" t="str">
        <f t="shared" si="515"/>
        <v>-0.0000171867036613643-8.94427415247954E-07i</v>
      </c>
      <c r="BQ722" s="238">
        <f t="shared" si="516"/>
        <v>-95.28440190252924</v>
      </c>
      <c r="BR722" s="238">
        <f t="shared" si="517"/>
        <v>-177.02091063347683</v>
      </c>
    </row>
    <row r="723" spans="22:70" x14ac:dyDescent="0.3">
      <c r="V723" s="24">
        <v>8.1900000000001096</v>
      </c>
      <c r="W723" s="30">
        <f t="shared" si="475"/>
        <v>1548816618.9128776</v>
      </c>
      <c r="X723" s="25">
        <f t="shared" si="508"/>
        <v>31.450501351730402</v>
      </c>
      <c r="Y723" s="26">
        <f t="shared" si="476"/>
        <v>-125.49676785947946</v>
      </c>
      <c r="Z723" s="26">
        <f t="shared" si="477"/>
        <v>-89.999969571241081</v>
      </c>
      <c r="AA723" s="26">
        <f t="shared" si="478"/>
        <v>72.872031471500208</v>
      </c>
      <c r="AB723" s="26">
        <f t="shared" si="479"/>
        <v>-89.986982695541599</v>
      </c>
      <c r="AC723" s="26">
        <f t="shared" si="480"/>
        <v>46.612145732573836</v>
      </c>
      <c r="AD723" s="26">
        <f t="shared" si="481"/>
        <v>89.73238101148209</v>
      </c>
      <c r="AE723" s="26">
        <f t="shared" si="482"/>
        <v>25.437910696324977</v>
      </c>
      <c r="AF723" s="26">
        <f t="shared" si="483"/>
        <v>-90.25457125530059</v>
      </c>
      <c r="AG723" s="26">
        <f t="shared" si="501"/>
        <v>64.037843837695164</v>
      </c>
      <c r="AH723" s="26">
        <f t="shared" si="484"/>
        <v>-224.11459219563696</v>
      </c>
      <c r="AI723" s="26">
        <f t="shared" si="485"/>
        <v>-89.999999999643236</v>
      </c>
      <c r="AJ723" s="26">
        <f t="shared" si="486"/>
        <v>131.71750108567505</v>
      </c>
      <c r="AK723" s="26">
        <f t="shared" si="487"/>
        <v>89.999985132170295</v>
      </c>
      <c r="AL723" s="27">
        <f t="shared" si="488"/>
        <v>-55.32663511342966</v>
      </c>
      <c r="AM723" s="26">
        <f t="shared" si="489"/>
        <v>-89.901872419877478</v>
      </c>
      <c r="AN723" s="26">
        <f t="shared" si="502"/>
        <v>-57.952787818091743</v>
      </c>
      <c r="AO723" s="26">
        <f t="shared" si="503"/>
        <v>-89.927475731433972</v>
      </c>
      <c r="AP723" s="26">
        <f t="shared" si="509"/>
        <v>-141.63867020378814</v>
      </c>
      <c r="AQ723" s="26">
        <f t="shared" si="510"/>
        <v>-179.82936301878439</v>
      </c>
      <c r="AR723" s="25">
        <f t="shared" si="504"/>
        <v>18.562359853877492</v>
      </c>
      <c r="AS723" s="25">
        <f t="shared" si="505"/>
        <v>-26.843517049310353</v>
      </c>
      <c r="AT723" s="56">
        <f t="shared" si="511"/>
        <v>-116.20075950746316</v>
      </c>
      <c r="AU723" s="57">
        <f t="shared" si="490"/>
        <v>-270.08393427408498</v>
      </c>
      <c r="AV723" s="26">
        <f t="shared" si="491"/>
        <v>5.3132981591261954</v>
      </c>
      <c r="AW723" s="26">
        <f t="shared" si="492"/>
        <v>57.15152013060225</v>
      </c>
      <c r="AX723" s="27">
        <f t="shared" si="493"/>
        <v>-5.3132981591261954</v>
      </c>
      <c r="AY723" s="26">
        <f t="shared" si="494"/>
        <v>-57.15152013060225</v>
      </c>
      <c r="AZ723" s="28">
        <f t="shared" si="495"/>
        <v>0</v>
      </c>
      <c r="BA723" s="29">
        <f t="shared" si="496"/>
        <v>0</v>
      </c>
      <c r="BB723" s="5">
        <f t="shared" si="512"/>
        <v>-263.68946599574497</v>
      </c>
      <c r="BC723" s="5">
        <f t="shared" si="513"/>
        <v>-537.02535030198203</v>
      </c>
      <c r="BD723" s="5">
        <f t="shared" si="497"/>
        <v>-357.02535030198203</v>
      </c>
      <c r="BE723" s="41"/>
      <c r="BF723" s="40">
        <f t="shared" si="498"/>
        <v>-264</v>
      </c>
      <c r="BG723" s="40">
        <f t="shared" si="499"/>
        <v>-537</v>
      </c>
      <c r="BH723" s="40">
        <f t="shared" si="500"/>
        <v>-357</v>
      </c>
      <c r="BL723" s="26">
        <f t="shared" si="506"/>
        <v>-51.804825855503807</v>
      </c>
      <c r="BM723" s="26">
        <f t="shared" si="507"/>
        <v>-89.852808809706133</v>
      </c>
      <c r="BO723" s="238" t="str">
        <f t="shared" si="514"/>
        <v>1548816618.91288i</v>
      </c>
      <c r="BP723" s="238" t="str">
        <f t="shared" si="515"/>
        <v>-0.0000164151574457182-8.3482842779896E-07i</v>
      </c>
      <c r="BQ723" s="238">
        <f t="shared" si="516"/>
        <v>-95.683880632778028</v>
      </c>
      <c r="BR723" s="238">
        <f t="shared" si="517"/>
        <v>-177.0886072181909</v>
      </c>
    </row>
    <row r="724" spans="22:70" x14ac:dyDescent="0.3">
      <c r="V724" s="24">
        <v>8.2000000000001094</v>
      </c>
      <c r="W724" s="32">
        <f t="shared" si="475"/>
        <v>1584893192.461513</v>
      </c>
      <c r="X724" s="25">
        <f t="shared" si="508"/>
        <v>31.450501351730402</v>
      </c>
      <c r="Y724" s="26">
        <f t="shared" si="476"/>
        <v>-125.69676785947939</v>
      </c>
      <c r="Z724" s="26">
        <f t="shared" si="477"/>
        <v>-89.999970263884194</v>
      </c>
      <c r="AA724" s="26">
        <f t="shared" si="478"/>
        <v>73.072031461410788</v>
      </c>
      <c r="AB724" s="26">
        <f t="shared" si="479"/>
        <v>-89.987279005556886</v>
      </c>
      <c r="AC724" s="26">
        <f t="shared" si="480"/>
        <v>46.812141468212332</v>
      </c>
      <c r="AD724" s="26">
        <f t="shared" si="481"/>
        <v>89.738472677787144</v>
      </c>
      <c r="AE724" s="26">
        <f t="shared" si="482"/>
        <v>25.637906421874121</v>
      </c>
      <c r="AF724" s="26">
        <f t="shared" si="483"/>
        <v>-90.248776591653922</v>
      </c>
      <c r="AG724" s="26">
        <f t="shared" si="501"/>
        <v>64.037843837695164</v>
      </c>
      <c r="AH724" s="26">
        <f t="shared" si="484"/>
        <v>-224.31459219563695</v>
      </c>
      <c r="AI724" s="26">
        <f t="shared" si="485"/>
        <v>-89.999999999651351</v>
      </c>
      <c r="AJ724" s="26">
        <f t="shared" si="486"/>
        <v>131.91750108567501</v>
      </c>
      <c r="AK724" s="26">
        <f t="shared" si="487"/>
        <v>89.99998547060342</v>
      </c>
      <c r="AL724" s="27">
        <f t="shared" si="488"/>
        <v>-55.526634540099337</v>
      </c>
      <c r="AM724" s="26">
        <f t="shared" si="489"/>
        <v>-89.904106072082172</v>
      </c>
      <c r="AN724" s="26">
        <f t="shared" si="502"/>
        <v>-58.152787504914897</v>
      </c>
      <c r="AO724" s="26">
        <f t="shared" si="503"/>
        <v>-89.929126583631074</v>
      </c>
      <c r="AP724" s="26">
        <f t="shared" si="509"/>
        <v>-142.03866931728101</v>
      </c>
      <c r="AQ724" s="26">
        <f t="shared" si="510"/>
        <v>-179.83324718476118</v>
      </c>
      <c r="AR724" s="25">
        <f t="shared" si="504"/>
        <v>18.562359853877492</v>
      </c>
      <c r="AS724" s="25">
        <f t="shared" si="505"/>
        <v>-26.843517049310353</v>
      </c>
      <c r="AT724" s="56">
        <f t="shared" si="511"/>
        <v>-116.40076289540688</v>
      </c>
      <c r="AU724" s="57">
        <f t="shared" si="490"/>
        <v>-270.0820237764151</v>
      </c>
      <c r="AV724" s="26">
        <f t="shared" si="491"/>
        <v>5.4554046310945026</v>
      </c>
      <c r="AW724" s="26">
        <f t="shared" si="492"/>
        <v>57.749822425213068</v>
      </c>
      <c r="AX724" s="27">
        <f t="shared" si="493"/>
        <v>-5.4554046310945026</v>
      </c>
      <c r="AY724" s="26">
        <f t="shared" si="494"/>
        <v>-57.749822425213068</v>
      </c>
      <c r="AZ724" s="28">
        <f t="shared" si="495"/>
        <v>0</v>
      </c>
      <c r="BA724" s="29">
        <f t="shared" si="496"/>
        <v>0</v>
      </c>
      <c r="BB724" s="5">
        <f t="shared" si="512"/>
        <v>-264.48897022654461</v>
      </c>
      <c r="BC724" s="5">
        <f t="shared" si="513"/>
        <v>-537.09295360474709</v>
      </c>
      <c r="BD724" s="5">
        <f t="shared" si="497"/>
        <v>-357.09295360474709</v>
      </c>
      <c r="BE724" s="31"/>
      <c r="BF724" s="40">
        <f t="shared" si="498"/>
        <v>-264</v>
      </c>
      <c r="BG724" s="40">
        <f t="shared" si="499"/>
        <v>-537</v>
      </c>
      <c r="BH724" s="40">
        <f t="shared" si="500"/>
        <v>-357</v>
      </c>
      <c r="BL724" s="26">
        <f t="shared" si="506"/>
        <v>-52.00482456551525</v>
      </c>
      <c r="BM724" s="26">
        <f t="shared" si="507"/>
        <v>-89.856159276006338</v>
      </c>
      <c r="BO724" s="238" t="str">
        <f t="shared" si="514"/>
        <v>1584893192.46151i</v>
      </c>
      <c r="BP724" s="238" t="str">
        <f t="shared" si="515"/>
        <v>-0.0000156781624832516-7.79196541200336E-07i</v>
      </c>
      <c r="BQ724" s="238">
        <f t="shared" si="516"/>
        <v>-96.083382765622488</v>
      </c>
      <c r="BR724" s="238">
        <f t="shared" si="517"/>
        <v>-177.15477055232569</v>
      </c>
    </row>
    <row r="725" spans="22:70" x14ac:dyDescent="0.3">
      <c r="V725" s="24">
        <v>8.2100000000001092</v>
      </c>
      <c r="W725" s="32">
        <f t="shared" si="475"/>
        <v>1621810097.3593388</v>
      </c>
      <c r="X725" s="25">
        <f t="shared" si="508"/>
        <v>31.450501351730402</v>
      </c>
      <c r="Y725" s="26">
        <f t="shared" si="476"/>
        <v>-125.89676785947933</v>
      </c>
      <c r="Z725" s="26">
        <f t="shared" si="477"/>
        <v>-89.999970940760832</v>
      </c>
      <c r="AA725" s="26">
        <f t="shared" si="478"/>
        <v>73.272031451775476</v>
      </c>
      <c r="AB725" s="26">
        <f t="shared" si="479"/>
        <v>-89.987568570733416</v>
      </c>
      <c r="AC725" s="26">
        <f t="shared" si="480"/>
        <v>47.012137395774829</v>
      </c>
      <c r="AD725" s="26">
        <f t="shared" si="481"/>
        <v>89.744425686551352</v>
      </c>
      <c r="AE725" s="26">
        <f t="shared" si="482"/>
        <v>25.837902339801374</v>
      </c>
      <c r="AF725" s="26">
        <f t="shared" si="483"/>
        <v>-90.243113824942895</v>
      </c>
      <c r="AG725" s="26">
        <f t="shared" si="501"/>
        <v>64.037843837695164</v>
      </c>
      <c r="AH725" s="26">
        <f t="shared" si="484"/>
        <v>-224.51459219563696</v>
      </c>
      <c r="AI725" s="26">
        <f t="shared" si="485"/>
        <v>-89.999999999659281</v>
      </c>
      <c r="AJ725" s="26">
        <f t="shared" si="486"/>
        <v>132.117501085675</v>
      </c>
      <c r="AK725" s="26">
        <f t="shared" si="487"/>
        <v>89.999985801332869</v>
      </c>
      <c r="AL725" s="27">
        <f t="shared" si="488"/>
        <v>-55.726633992573085</v>
      </c>
      <c r="AM725" s="26">
        <f t="shared" si="489"/>
        <v>-89.906288880436904</v>
      </c>
      <c r="AN725" s="26">
        <f t="shared" si="502"/>
        <v>-58.352787205833337</v>
      </c>
      <c r="AO725" s="26">
        <f t="shared" si="503"/>
        <v>-89.930739857958102</v>
      </c>
      <c r="AP725" s="26">
        <f t="shared" si="509"/>
        <v>-142.43866847067324</v>
      </c>
      <c r="AQ725" s="26">
        <f t="shared" si="510"/>
        <v>-179.83704293672142</v>
      </c>
      <c r="AR725" s="25">
        <f t="shared" si="504"/>
        <v>18.562359853877492</v>
      </c>
      <c r="AS725" s="25">
        <f t="shared" si="505"/>
        <v>-26.843517049310353</v>
      </c>
      <c r="AT725" s="56">
        <f t="shared" si="511"/>
        <v>-116.60076613087186</v>
      </c>
      <c r="AU725" s="57">
        <f t="shared" si="490"/>
        <v>-270.08015676166428</v>
      </c>
      <c r="AV725" s="26">
        <f t="shared" si="491"/>
        <v>5.5993868649778804</v>
      </c>
      <c r="AW725" s="26">
        <f t="shared" si="492"/>
        <v>58.342223827990715</v>
      </c>
      <c r="AX725" s="27">
        <f t="shared" si="493"/>
        <v>-5.5993868649778804</v>
      </c>
      <c r="AY725" s="26">
        <f t="shared" si="494"/>
        <v>-58.342223827990715</v>
      </c>
      <c r="AZ725" s="28">
        <f t="shared" si="495"/>
        <v>0</v>
      </c>
      <c r="BA725" s="29">
        <f t="shared" si="496"/>
        <v>0</v>
      </c>
      <c r="BB725" s="5">
        <f t="shared" si="512"/>
        <v>-265.28849671735679</v>
      </c>
      <c r="BC725" s="5">
        <f t="shared" si="513"/>
        <v>-537.1590252628431</v>
      </c>
      <c r="BD725" s="5">
        <f t="shared" si="497"/>
        <v>-357.1590252628431</v>
      </c>
      <c r="BE725" s="31"/>
      <c r="BF725" s="40">
        <f t="shared" si="498"/>
        <v>-265</v>
      </c>
      <c r="BG725" s="40">
        <f t="shared" si="499"/>
        <v>-537</v>
      </c>
      <c r="BH725" s="40">
        <f t="shared" si="500"/>
        <v>-357</v>
      </c>
      <c r="BL725" s="26">
        <f t="shared" si="506"/>
        <v>-52.204823333585402</v>
      </c>
      <c r="BM725" s="26">
        <f t="shared" si="507"/>
        <v>-89.859433477332999</v>
      </c>
      <c r="BO725" s="238" t="str">
        <f t="shared" si="514"/>
        <v>1621810097.35934i</v>
      </c>
      <c r="BP725" s="238" t="str">
        <f t="shared" si="515"/>
        <v>-0.0000149741789710005-7.27268148090426E-07i</v>
      </c>
      <c r="BQ725" s="238">
        <f t="shared" si="516"/>
        <v>-96.482907252899565</v>
      </c>
      <c r="BR725" s="238">
        <f t="shared" si="517"/>
        <v>-177.21943502384579</v>
      </c>
    </row>
    <row r="726" spans="22:70" x14ac:dyDescent="0.3">
      <c r="V726" s="24">
        <v>8.2200000000001108</v>
      </c>
      <c r="W726" s="30">
        <f t="shared" si="475"/>
        <v>1659586907.4379847</v>
      </c>
      <c r="X726" s="25">
        <f t="shared" si="508"/>
        <v>31.450501351730402</v>
      </c>
      <c r="Y726" s="26">
        <f t="shared" si="476"/>
        <v>-126.09676785947931</v>
      </c>
      <c r="Z726" s="26">
        <f t="shared" si="477"/>
        <v>-89.999971602229877</v>
      </c>
      <c r="AA726" s="26">
        <f t="shared" si="478"/>
        <v>73.472031442573865</v>
      </c>
      <c r="AB726" s="26">
        <f t="shared" si="479"/>
        <v>-89.987851544602435</v>
      </c>
      <c r="AC726" s="26">
        <f t="shared" si="480"/>
        <v>47.212133506623672</v>
      </c>
      <c r="AD726" s="26">
        <f t="shared" si="481"/>
        <v>89.750243193624314</v>
      </c>
      <c r="AE726" s="26">
        <f t="shared" si="482"/>
        <v>26.037898441448618</v>
      </c>
      <c r="AF726" s="26">
        <f t="shared" si="483"/>
        <v>-90.237579953207998</v>
      </c>
      <c r="AG726" s="26">
        <f t="shared" si="501"/>
        <v>64.037843837695164</v>
      </c>
      <c r="AH726" s="26">
        <f t="shared" si="484"/>
        <v>-224.71459219563698</v>
      </c>
      <c r="AI726" s="26">
        <f t="shared" si="485"/>
        <v>-89.99999999966704</v>
      </c>
      <c r="AJ726" s="26">
        <f t="shared" si="486"/>
        <v>132.31750108567502</v>
      </c>
      <c r="AK726" s="26">
        <f t="shared" si="487"/>
        <v>89.99998612453399</v>
      </c>
      <c r="AL726" s="27">
        <f t="shared" si="488"/>
        <v>-55.926633469689541</v>
      </c>
      <c r="AM726" s="26">
        <f t="shared" si="489"/>
        <v>-89.908422002270214</v>
      </c>
      <c r="AN726" s="26">
        <f t="shared" si="502"/>
        <v>-58.552786920212682</v>
      </c>
      <c r="AO726" s="26">
        <f t="shared" si="503"/>
        <v>-89.932316409784193</v>
      </c>
      <c r="AP726" s="26">
        <f t="shared" si="509"/>
        <v>-142.83866766216903</v>
      </c>
      <c r="AQ726" s="26">
        <f t="shared" si="510"/>
        <v>-179.84075228718746</v>
      </c>
      <c r="AR726" s="25">
        <f t="shared" si="504"/>
        <v>18.562359853877492</v>
      </c>
      <c r="AS726" s="25">
        <f t="shared" si="505"/>
        <v>-26.843517049310353</v>
      </c>
      <c r="AT726" s="56">
        <f t="shared" si="511"/>
        <v>-116.80076922072041</v>
      </c>
      <c r="AU726" s="57">
        <f t="shared" si="490"/>
        <v>-270.07833224039547</v>
      </c>
      <c r="AV726" s="26">
        <f t="shared" si="491"/>
        <v>5.7452072581674409</v>
      </c>
      <c r="AW726" s="26">
        <f t="shared" si="492"/>
        <v>58.928531785429819</v>
      </c>
      <c r="AX726" s="27">
        <f t="shared" si="493"/>
        <v>-5.7452072581674409</v>
      </c>
      <c r="AY726" s="26">
        <f t="shared" si="494"/>
        <v>-58.928531785429819</v>
      </c>
      <c r="AZ726" s="28">
        <f t="shared" si="495"/>
        <v>0</v>
      </c>
      <c r="BA726" s="29">
        <f t="shared" si="496"/>
        <v>0</v>
      </c>
      <c r="BB726" s="5">
        <f t="shared" si="512"/>
        <v>-266.08804447099294</v>
      </c>
      <c r="BC726" s="5">
        <f t="shared" si="513"/>
        <v>-537.22359966203771</v>
      </c>
      <c r="BD726" s="5">
        <f t="shared" si="497"/>
        <v>-357.22359966203771</v>
      </c>
      <c r="BE726" s="41"/>
      <c r="BF726" s="40">
        <f t="shared" si="498"/>
        <v>-266</v>
      </c>
      <c r="BG726" s="40">
        <f t="shared" si="499"/>
        <v>-537</v>
      </c>
      <c r="BH726" s="40">
        <f t="shared" si="500"/>
        <v>-357</v>
      </c>
      <c r="BL726" s="26">
        <f t="shared" si="506"/>
        <v>-52.404822157101236</v>
      </c>
      <c r="BM726" s="26">
        <f t="shared" si="507"/>
        <v>-89.862633149625452</v>
      </c>
      <c r="BO726" s="238" t="str">
        <f t="shared" si="514"/>
        <v>1659586907.43798i</v>
      </c>
      <c r="BP726" s="238" t="str">
        <f t="shared" si="515"/>
        <v>-0.0000143017350729011-6.78797107951757E-07i</v>
      </c>
      <c r="BQ726" s="238">
        <f t="shared" si="516"/>
        <v>-96.882453093171335</v>
      </c>
      <c r="BR726" s="238">
        <f t="shared" si="517"/>
        <v>-177.28263427201688</v>
      </c>
    </row>
    <row r="727" spans="22:70" x14ac:dyDescent="0.3">
      <c r="V727" s="24">
        <v>8.2300000000001106</v>
      </c>
      <c r="W727" s="32">
        <f t="shared" si="475"/>
        <v>1698243652.4621778</v>
      </c>
      <c r="X727" s="25">
        <f t="shared" si="508"/>
        <v>31.450501351730402</v>
      </c>
      <c r="Y727" s="26">
        <f t="shared" si="476"/>
        <v>-126.29676785947927</v>
      </c>
      <c r="Z727" s="26">
        <f t="shared" si="477"/>
        <v>-89.999972248642038</v>
      </c>
      <c r="AA727" s="26">
        <f t="shared" si="478"/>
        <v>73.672031433786373</v>
      </c>
      <c r="AB727" s="26">
        <f t="shared" si="479"/>
        <v>-89.988128077200372</v>
      </c>
      <c r="AC727" s="26">
        <f t="shared" si="480"/>
        <v>47.412129792509873</v>
      </c>
      <c r="AD727" s="26">
        <f t="shared" si="481"/>
        <v>89.755928283045236</v>
      </c>
      <c r="AE727" s="26">
        <f t="shared" si="482"/>
        <v>26.237894718547366</v>
      </c>
      <c r="AF727" s="26">
        <f t="shared" si="483"/>
        <v>-90.232172042797188</v>
      </c>
      <c r="AG727" s="26">
        <f t="shared" si="501"/>
        <v>64.037843837695164</v>
      </c>
      <c r="AH727" s="26">
        <f t="shared" si="484"/>
        <v>-224.91459219563697</v>
      </c>
      <c r="AI727" s="26">
        <f t="shared" si="485"/>
        <v>-89.999999999674614</v>
      </c>
      <c r="AJ727" s="26">
        <f t="shared" si="486"/>
        <v>132.51750108567501</v>
      </c>
      <c r="AK727" s="26">
        <f t="shared" si="487"/>
        <v>89.999986440378166</v>
      </c>
      <c r="AL727" s="27">
        <f t="shared" si="488"/>
        <v>-56.126632970339543</v>
      </c>
      <c r="AM727" s="26">
        <f t="shared" si="489"/>
        <v>-89.910506568567882</v>
      </c>
      <c r="AN727" s="26">
        <f t="shared" si="502"/>
        <v>-58.75278664744701</v>
      </c>
      <c r="AO727" s="26">
        <f t="shared" si="503"/>
        <v>-89.933857075008461</v>
      </c>
      <c r="AP727" s="26">
        <f t="shared" si="509"/>
        <v>-143.23866689005337</v>
      </c>
      <c r="AQ727" s="26">
        <f t="shared" si="510"/>
        <v>-179.84437720287281</v>
      </c>
      <c r="AR727" s="25">
        <f t="shared" si="504"/>
        <v>18.562359853877492</v>
      </c>
      <c r="AS727" s="25">
        <f t="shared" si="505"/>
        <v>-26.843517049310353</v>
      </c>
      <c r="AT727" s="56">
        <f t="shared" si="511"/>
        <v>-117.000772171506</v>
      </c>
      <c r="AU727" s="57">
        <f t="shared" si="490"/>
        <v>-270.07654924566998</v>
      </c>
      <c r="AV727" s="26">
        <f t="shared" si="491"/>
        <v>5.8928274378468029</v>
      </c>
      <c r="AW727" s="26">
        <f t="shared" si="492"/>
        <v>59.508565981861494</v>
      </c>
      <c r="AX727" s="27">
        <f t="shared" si="493"/>
        <v>-5.8928274378468037</v>
      </c>
      <c r="AY727" s="26">
        <f t="shared" si="494"/>
        <v>-59.508565981861494</v>
      </c>
      <c r="AZ727" s="28">
        <f t="shared" si="495"/>
        <v>0</v>
      </c>
      <c r="BA727" s="29">
        <f t="shared" si="496"/>
        <v>0</v>
      </c>
      <c r="BB727" s="5">
        <f t="shared" si="512"/>
        <v>-266.88761253473547</v>
      </c>
      <c r="BC727" s="5">
        <f t="shared" si="513"/>
        <v>-537.28671043717634</v>
      </c>
      <c r="BD727" s="5">
        <f t="shared" si="497"/>
        <v>-357.28671043717634</v>
      </c>
      <c r="BE727" s="31"/>
      <c r="BF727" s="40">
        <f t="shared" si="498"/>
        <v>-267</v>
      </c>
      <c r="BG727" s="40">
        <f t="shared" si="499"/>
        <v>-537</v>
      </c>
      <c r="BH727" s="40">
        <f t="shared" si="500"/>
        <v>-357</v>
      </c>
      <c r="BL727" s="26">
        <f t="shared" si="506"/>
        <v>-52.604821033567255</v>
      </c>
      <c r="BM727" s="26">
        <f t="shared" si="507"/>
        <v>-89.865759989312409</v>
      </c>
      <c r="BO727" s="238" t="str">
        <f t="shared" si="514"/>
        <v>1698243652.46218i</v>
      </c>
      <c r="BP727" s="238" t="str">
        <f t="shared" si="515"/>
        <v>-0.0000136594239773933-6.33553595105236E-07i</v>
      </c>
      <c r="BQ727" s="238">
        <f t="shared" si="516"/>
        <v>-97.282019329662219</v>
      </c>
      <c r="BR727" s="238">
        <f t="shared" si="517"/>
        <v>-177.34440120219389</v>
      </c>
    </row>
    <row r="728" spans="22:70" x14ac:dyDescent="0.3">
      <c r="V728" s="24">
        <v>8.2400000000001192</v>
      </c>
      <c r="W728" s="32">
        <f t="shared" si="475"/>
        <v>1737800828.749856</v>
      </c>
      <c r="X728" s="25">
        <f t="shared" si="508"/>
        <v>31.450501351730402</v>
      </c>
      <c r="Y728" s="26">
        <f t="shared" si="476"/>
        <v>-126.49676785947939</v>
      </c>
      <c r="Z728" s="26">
        <f t="shared" si="477"/>
        <v>-89.999972880340067</v>
      </c>
      <c r="AA728" s="26">
        <f t="shared" si="478"/>
        <v>73.872031425394567</v>
      </c>
      <c r="AB728" s="26">
        <f t="shared" si="479"/>
        <v>-89.988398315148416</v>
      </c>
      <c r="AC728" s="26">
        <f t="shared" si="480"/>
        <v>47.612126245555942</v>
      </c>
      <c r="AD728" s="26">
        <f t="shared" si="481"/>
        <v>89.761483968675748</v>
      </c>
      <c r="AE728" s="26">
        <f t="shared" si="482"/>
        <v>26.437891163201527</v>
      </c>
      <c r="AF728" s="26">
        <f t="shared" si="483"/>
        <v>-90.226887226812721</v>
      </c>
      <c r="AG728" s="26">
        <f t="shared" si="501"/>
        <v>64.037843837695164</v>
      </c>
      <c r="AH728" s="26">
        <f t="shared" si="484"/>
        <v>-225.11459219563716</v>
      </c>
      <c r="AI728" s="26">
        <f t="shared" si="485"/>
        <v>-89.999999999682032</v>
      </c>
      <c r="AJ728" s="26">
        <f t="shared" si="486"/>
        <v>132.7175010856752</v>
      </c>
      <c r="AK728" s="26">
        <f t="shared" si="487"/>
        <v>89.999986749032828</v>
      </c>
      <c r="AL728" s="27">
        <f t="shared" si="488"/>
        <v>-56.326632493464132</v>
      </c>
      <c r="AM728" s="26">
        <f t="shared" si="489"/>
        <v>-89.912543684572441</v>
      </c>
      <c r="AN728" s="26">
        <f t="shared" si="502"/>
        <v>-58.952786386957996</v>
      </c>
      <c r="AO728" s="26">
        <f t="shared" si="503"/>
        <v>-89.935362670503054</v>
      </c>
      <c r="AP728" s="26">
        <f t="shared" si="509"/>
        <v>-143.63866615268893</v>
      </c>
      <c r="AQ728" s="26">
        <f t="shared" si="510"/>
        <v>-179.84791960572471</v>
      </c>
      <c r="AR728" s="25">
        <f t="shared" si="504"/>
        <v>18.562359853877492</v>
      </c>
      <c r="AS728" s="25">
        <f t="shared" si="505"/>
        <v>-26.843517049310353</v>
      </c>
      <c r="AT728" s="56">
        <f t="shared" si="511"/>
        <v>-117.2007749894874</v>
      </c>
      <c r="AU728" s="57">
        <f t="shared" si="490"/>
        <v>-270.07480683253743</v>
      </c>
      <c r="AV728" s="26">
        <f t="shared" si="491"/>
        <v>6.0422083724163986</v>
      </c>
      <c r="AW728" s="26">
        <f t="shared" si="492"/>
        <v>60.082158369440194</v>
      </c>
      <c r="AX728" s="27">
        <f t="shared" si="493"/>
        <v>-6.0422083724163986</v>
      </c>
      <c r="AY728" s="26">
        <f t="shared" si="494"/>
        <v>-60.082158369440194</v>
      </c>
      <c r="AZ728" s="28">
        <f t="shared" si="495"/>
        <v>0</v>
      </c>
      <c r="BA728" s="29">
        <f t="shared" si="496"/>
        <v>0</v>
      </c>
      <c r="BB728" s="5">
        <f t="shared" si="512"/>
        <v>-267.68719999837219</v>
      </c>
      <c r="BC728" s="5">
        <f t="shared" si="513"/>
        <v>-537.34839048716924</v>
      </c>
      <c r="BD728" s="5">
        <f t="shared" si="497"/>
        <v>-357.34839048716924</v>
      </c>
      <c r="BE728" s="31"/>
      <c r="BF728" s="40">
        <f t="shared" si="498"/>
        <v>-268</v>
      </c>
      <c r="BG728" s="40">
        <f t="shared" si="499"/>
        <v>-537</v>
      </c>
      <c r="BH728" s="40">
        <f t="shared" si="500"/>
        <v>-357</v>
      </c>
      <c r="BL728" s="26">
        <f t="shared" si="506"/>
        <v>-52.804819960600547</v>
      </c>
      <c r="BM728" s="26">
        <f t="shared" si="507"/>
        <v>-89.868815654211105</v>
      </c>
      <c r="BO728" s="238" t="str">
        <f t="shared" si="514"/>
        <v>1737800828.74986i</v>
      </c>
      <c r="BP728" s="238" t="str">
        <f t="shared" si="515"/>
        <v>-0.0000130459010773109-5.91323022101922E-07i</v>
      </c>
      <c r="BQ728" s="238">
        <f t="shared" si="516"/>
        <v>-97.68160504828424</v>
      </c>
      <c r="BR728" s="238">
        <f t="shared" si="517"/>
        <v>-177.40476800042066</v>
      </c>
    </row>
    <row r="729" spans="22:70" x14ac:dyDescent="0.3">
      <c r="V729" s="24">
        <v>8.2500000000001208</v>
      </c>
      <c r="W729" s="30">
        <f t="shared" si="475"/>
        <v>1778279410.0394206</v>
      </c>
      <c r="X729" s="25">
        <f t="shared" si="508"/>
        <v>31.450501351730402</v>
      </c>
      <c r="Y729" s="26">
        <f t="shared" si="476"/>
        <v>-126.69676785947939</v>
      </c>
      <c r="Z729" s="26">
        <f t="shared" si="477"/>
        <v>-89.999973497658885</v>
      </c>
      <c r="AA729" s="26">
        <f t="shared" si="478"/>
        <v>74.072031417380288</v>
      </c>
      <c r="AB729" s="26">
        <f t="shared" si="479"/>
        <v>-89.988662401730267</v>
      </c>
      <c r="AC729" s="26">
        <f t="shared" si="480"/>
        <v>47.812122858238396</v>
      </c>
      <c r="AD729" s="26">
        <f t="shared" si="481"/>
        <v>89.766913195795794</v>
      </c>
      <c r="AE729" s="26">
        <f t="shared" si="482"/>
        <v>26.637887767869685</v>
      </c>
      <c r="AF729" s="26">
        <f t="shared" si="483"/>
        <v>-90.221722703593358</v>
      </c>
      <c r="AG729" s="26">
        <f t="shared" si="501"/>
        <v>64.037843837695164</v>
      </c>
      <c r="AH729" s="26">
        <f t="shared" si="484"/>
        <v>-225.31459219563718</v>
      </c>
      <c r="AI729" s="26">
        <f t="shared" si="485"/>
        <v>-89.999999999689265</v>
      </c>
      <c r="AJ729" s="26">
        <f t="shared" si="486"/>
        <v>132.91750108567521</v>
      </c>
      <c r="AK729" s="26">
        <f t="shared" si="487"/>
        <v>89.999987050661673</v>
      </c>
      <c r="AL729" s="27">
        <f t="shared" si="488"/>
        <v>-56.52663203805146</v>
      </c>
      <c r="AM729" s="26">
        <f t="shared" si="489"/>
        <v>-89.914534430369159</v>
      </c>
      <c r="AN729" s="26">
        <f t="shared" si="502"/>
        <v>-59.152786138192759</v>
      </c>
      <c r="AO729" s="26">
        <f t="shared" si="503"/>
        <v>-89.936833994546362</v>
      </c>
      <c r="AP729" s="26">
        <f t="shared" si="509"/>
        <v>-144.03866544851101</v>
      </c>
      <c r="AQ729" s="26">
        <f t="shared" si="510"/>
        <v>-179.85138137394313</v>
      </c>
      <c r="AR729" s="25">
        <f t="shared" si="504"/>
        <v>18.562359853877492</v>
      </c>
      <c r="AS729" s="25">
        <f t="shared" si="505"/>
        <v>-26.843517049310353</v>
      </c>
      <c r="AT729" s="56">
        <f t="shared" si="511"/>
        <v>-117.40077768064133</v>
      </c>
      <c r="AU729" s="57">
        <f t="shared" si="490"/>
        <v>-270.07310407753647</v>
      </c>
      <c r="AV729" s="26">
        <f t="shared" si="491"/>
        <v>6.1933104806627925</v>
      </c>
      <c r="AW729" s="26">
        <f t="shared" si="492"/>
        <v>60.649153149825068</v>
      </c>
      <c r="AX729" s="27">
        <f t="shared" si="493"/>
        <v>-6.1933104806627925</v>
      </c>
      <c r="AY729" s="26">
        <f t="shared" si="494"/>
        <v>-60.649153149825068</v>
      </c>
      <c r="AZ729" s="28">
        <f t="shared" si="495"/>
        <v>0</v>
      </c>
      <c r="BA729" s="29">
        <f t="shared" si="496"/>
        <v>0</v>
      </c>
      <c r="BB729" s="5">
        <f t="shared" si="512"/>
        <v>-268.4868059923142</v>
      </c>
      <c r="BC729" s="5">
        <f t="shared" si="513"/>
        <v>-537.40867198977878</v>
      </c>
      <c r="BD729" s="5">
        <f t="shared" si="497"/>
        <v>-357.40867198977878</v>
      </c>
      <c r="BE729" s="41"/>
      <c r="BF729" s="40">
        <f t="shared" si="498"/>
        <v>-268</v>
      </c>
      <c r="BG729" s="40">
        <f t="shared" si="499"/>
        <v>-537</v>
      </c>
      <c r="BH729" s="40">
        <f t="shared" si="500"/>
        <v>-357</v>
      </c>
      <c r="BL729" s="26">
        <f t="shared" si="506"/>
        <v>-53.004818935924902</v>
      </c>
      <c r="BM729" s="26">
        <f t="shared" si="507"/>
        <v>-89.871801764405987</v>
      </c>
      <c r="BO729" s="238" t="str">
        <f t="shared" si="514"/>
        <v>1778279410.03942i</v>
      </c>
      <c r="BP729" s="238" t="str">
        <f t="shared" si="515"/>
        <v>-0.0000124598812674302-5.51905033640869E-07i</v>
      </c>
      <c r="BQ729" s="238">
        <f t="shared" si="516"/>
        <v>-98.081209375747932</v>
      </c>
      <c r="BR729" s="238">
        <f t="shared" si="517"/>
        <v>-177.46376614783631</v>
      </c>
    </row>
    <row r="730" spans="22:70" x14ac:dyDescent="0.3">
      <c r="V730" s="24">
        <v>8.2600000000001206</v>
      </c>
      <c r="W730" s="32">
        <f t="shared" si="475"/>
        <v>1819700858.6104929</v>
      </c>
      <c r="X730" s="25">
        <f t="shared" si="508"/>
        <v>31.450501351730402</v>
      </c>
      <c r="Y730" s="26">
        <f t="shared" si="476"/>
        <v>-126.89676785947935</v>
      </c>
      <c r="Z730" s="26">
        <f t="shared" si="477"/>
        <v>-89.999974100925826</v>
      </c>
      <c r="AA730" s="26">
        <f t="shared" si="478"/>
        <v>74.272031409726708</v>
      </c>
      <c r="AB730" s="26">
        <f t="shared" si="479"/>
        <v>-89.988920476968062</v>
      </c>
      <c r="AC730" s="26">
        <f t="shared" si="480"/>
        <v>48.012119623372755</v>
      </c>
      <c r="AD730" s="26">
        <f t="shared" si="481"/>
        <v>89.772218842663236</v>
      </c>
      <c r="AE730" s="26">
        <f t="shared" si="482"/>
        <v>26.837884525350503</v>
      </c>
      <c r="AF730" s="26">
        <f t="shared" si="483"/>
        <v>-90.216675735230652</v>
      </c>
      <c r="AG730" s="26">
        <f t="shared" si="501"/>
        <v>64.037843837695164</v>
      </c>
      <c r="AH730" s="26">
        <f t="shared" si="484"/>
        <v>-225.51459219563719</v>
      </c>
      <c r="AI730" s="26">
        <f t="shared" si="485"/>
        <v>-89.999999999696328</v>
      </c>
      <c r="AJ730" s="26">
        <f t="shared" si="486"/>
        <v>133.1175010856752</v>
      </c>
      <c r="AK730" s="26">
        <f t="shared" si="487"/>
        <v>89.9999873454246</v>
      </c>
      <c r="AL730" s="27">
        <f t="shared" si="488"/>
        <v>-56.726631603135651</v>
      </c>
      <c r="AM730" s="26">
        <f t="shared" si="489"/>
        <v>-89.916479861458555</v>
      </c>
      <c r="AN730" s="26">
        <f t="shared" si="502"/>
        <v>-59.352785900623758</v>
      </c>
      <c r="AO730" s="26">
        <f t="shared" si="503"/>
        <v>-89.938271827246041</v>
      </c>
      <c r="AP730" s="26">
        <f t="shared" si="509"/>
        <v>-144.43866477602623</v>
      </c>
      <c r="AQ730" s="26">
        <f t="shared" si="510"/>
        <v>-179.85476434297632</v>
      </c>
      <c r="AR730" s="25">
        <f t="shared" si="504"/>
        <v>18.562359853877492</v>
      </c>
      <c r="AS730" s="25">
        <f t="shared" si="505"/>
        <v>-26.843517049310353</v>
      </c>
      <c r="AT730" s="56">
        <f t="shared" si="511"/>
        <v>-117.60078025067573</v>
      </c>
      <c r="AU730" s="57">
        <f t="shared" si="490"/>
        <v>-270.07144007820699</v>
      </c>
      <c r="AV730" s="26">
        <f t="shared" si="491"/>
        <v>6.3460937381747007</v>
      </c>
      <c r="AW730" s="26">
        <f t="shared" si="492"/>
        <v>61.209406710114813</v>
      </c>
      <c r="AX730" s="27">
        <f t="shared" si="493"/>
        <v>-6.3460937381747007</v>
      </c>
      <c r="AY730" s="26">
        <f t="shared" si="494"/>
        <v>-61.209406710114813</v>
      </c>
      <c r="AZ730" s="28">
        <f t="shared" si="495"/>
        <v>0</v>
      </c>
      <c r="BA730" s="29">
        <f t="shared" si="496"/>
        <v>0</v>
      </c>
      <c r="BB730" s="5">
        <f t="shared" si="512"/>
        <v>-269.2864296858005</v>
      </c>
      <c r="BC730" s="5">
        <f t="shared" si="513"/>
        <v>-537.46758641619715</v>
      </c>
      <c r="BD730" s="5">
        <f t="shared" si="497"/>
        <v>-357.46758641619715</v>
      </c>
      <c r="BE730" s="31"/>
      <c r="BF730" s="40">
        <f t="shared" si="498"/>
        <v>-269</v>
      </c>
      <c r="BG730" s="40">
        <f t="shared" si="499"/>
        <v>-537</v>
      </c>
      <c r="BH730" s="40">
        <f t="shared" si="500"/>
        <v>-357</v>
      </c>
      <c r="BL730" s="26">
        <f t="shared" si="506"/>
        <v>-53.204817957367005</v>
      </c>
      <c r="BM730" s="26">
        <f t="shared" si="507"/>
        <v>-89.874719903107234</v>
      </c>
      <c r="BO730" s="238" t="str">
        <f t="shared" si="514"/>
        <v>1819700858.61049i</v>
      </c>
      <c r="BP730" s="238" t="str">
        <f t="shared" si="515"/>
        <v>-0.0000119001363551804-5.15112566449071E-07i</v>
      </c>
      <c r="BQ730" s="238">
        <f t="shared" si="516"/>
        <v>-98.480831477757746</v>
      </c>
      <c r="BR730" s="238">
        <f t="shared" si="517"/>
        <v>-177.52142643488293</v>
      </c>
    </row>
    <row r="731" spans="22:70" x14ac:dyDescent="0.3">
      <c r="V731" s="24">
        <v>8.2700000000001204</v>
      </c>
      <c r="W731" s="32">
        <f t="shared" si="475"/>
        <v>1862087136.6633887</v>
      </c>
      <c r="X731" s="25">
        <f t="shared" si="508"/>
        <v>31.450501351730402</v>
      </c>
      <c r="Y731" s="26">
        <f t="shared" si="476"/>
        <v>-127.09676785947931</v>
      </c>
      <c r="Z731" s="26">
        <f t="shared" si="477"/>
        <v>-89.999974690460732</v>
      </c>
      <c r="AA731" s="26">
        <f t="shared" si="478"/>
        <v>74.472031402417585</v>
      </c>
      <c r="AB731" s="26">
        <f t="shared" si="479"/>
        <v>-89.989172677696672</v>
      </c>
      <c r="AC731" s="26">
        <f t="shared" si="480"/>
        <v>48.212116534097795</v>
      </c>
      <c r="AD731" s="26">
        <f t="shared" si="481"/>
        <v>89.777403722038073</v>
      </c>
      <c r="AE731" s="26">
        <f t="shared" si="482"/>
        <v>27.037881428766461</v>
      </c>
      <c r="AF731" s="26">
        <f t="shared" si="483"/>
        <v>-90.211743646119331</v>
      </c>
      <c r="AG731" s="26">
        <f t="shared" si="501"/>
        <v>64.037843837695164</v>
      </c>
      <c r="AH731" s="26">
        <f t="shared" si="484"/>
        <v>-225.71459219563718</v>
      </c>
      <c r="AI731" s="26">
        <f t="shared" si="485"/>
        <v>-89.999999999703249</v>
      </c>
      <c r="AJ731" s="26">
        <f t="shared" si="486"/>
        <v>133.31750108567516</v>
      </c>
      <c r="AK731" s="26">
        <f t="shared" si="487"/>
        <v>89.9999876334779</v>
      </c>
      <c r="AL731" s="27">
        <f t="shared" si="488"/>
        <v>-56.926631187794243</v>
      </c>
      <c r="AM731" s="26">
        <f t="shared" si="489"/>
        <v>-89.918381009316008</v>
      </c>
      <c r="AN731" s="26">
        <f t="shared" si="502"/>
        <v>-59.552785673747117</v>
      </c>
      <c r="AO731" s="26">
        <f t="shared" si="503"/>
        <v>-89.939676930952814</v>
      </c>
      <c r="AP731" s="26">
        <f t="shared" si="509"/>
        <v>-144.83866413380821</v>
      </c>
      <c r="AQ731" s="26">
        <f t="shared" si="510"/>
        <v>-179.85807030649417</v>
      </c>
      <c r="AR731" s="25">
        <f t="shared" si="504"/>
        <v>18.562359853877492</v>
      </c>
      <c r="AS731" s="25">
        <f t="shared" si="505"/>
        <v>-26.843517049310353</v>
      </c>
      <c r="AT731" s="56">
        <f t="shared" si="511"/>
        <v>-117.80078270504174</v>
      </c>
      <c r="AU731" s="57">
        <f t="shared" si="490"/>
        <v>-270.06981395261352</v>
      </c>
      <c r="AV731" s="26">
        <f t="shared" si="491"/>
        <v>6.5005177805542713</v>
      </c>
      <c r="AW731" s="26">
        <f t="shared" si="492"/>
        <v>61.762787515781113</v>
      </c>
      <c r="AX731" s="27">
        <f t="shared" si="493"/>
        <v>-6.5005177805542722</v>
      </c>
      <c r="AY731" s="26">
        <f t="shared" si="494"/>
        <v>-61.762787515781113</v>
      </c>
      <c r="AZ731" s="28">
        <f t="shared" si="495"/>
        <v>0</v>
      </c>
      <c r="BA731" s="29">
        <f t="shared" si="496"/>
        <v>0</v>
      </c>
      <c r="BB731" s="5">
        <f t="shared" si="512"/>
        <v>-270.08607028517594</v>
      </c>
      <c r="BC731" s="5">
        <f t="shared" si="513"/>
        <v>-537.52516454541512</v>
      </c>
      <c r="BD731" s="5">
        <f t="shared" si="497"/>
        <v>-357.52516454541512</v>
      </c>
      <c r="BE731" s="31"/>
      <c r="BF731" s="40">
        <f t="shared" si="498"/>
        <v>-270</v>
      </c>
      <c r="BG731" s="40">
        <f t="shared" si="499"/>
        <v>-538</v>
      </c>
      <c r="BH731" s="40">
        <f t="shared" si="500"/>
        <v>-358</v>
      </c>
      <c r="BL731" s="26">
        <f t="shared" si="506"/>
        <v>-53.404817022851255</v>
      </c>
      <c r="BM731" s="26">
        <f t="shared" si="507"/>
        <v>-89.877571617490048</v>
      </c>
      <c r="BO731" s="238" t="str">
        <f t="shared" si="514"/>
        <v>1862087136.66339i</v>
      </c>
      <c r="BP731" s="238" t="str">
        <f t="shared" si="515"/>
        <v>-0.0000113654925801647-4.8077097084959E-07i</v>
      </c>
      <c r="BQ731" s="238">
        <f t="shared" si="516"/>
        <v>-98.880470557282919</v>
      </c>
      <c r="BR731" s="238">
        <f t="shared" si="517"/>
        <v>-177.57777897531153</v>
      </c>
    </row>
    <row r="732" spans="22:70" x14ac:dyDescent="0.3">
      <c r="V732" s="24">
        <v>8.2800000000001202</v>
      </c>
      <c r="W732" s="30">
        <f t="shared" si="475"/>
        <v>1905460717.9637802</v>
      </c>
      <c r="X732" s="25">
        <f t="shared" si="508"/>
        <v>31.450501351730402</v>
      </c>
      <c r="Y732" s="26">
        <f t="shared" si="476"/>
        <v>-127.29676785947927</v>
      </c>
      <c r="Z732" s="26">
        <f t="shared" si="477"/>
        <v>-89.999975266576186</v>
      </c>
      <c r="AA732" s="26">
        <f t="shared" si="478"/>
        <v>74.672031395437429</v>
      </c>
      <c r="AB732" s="26">
        <f t="shared" si="479"/>
        <v>-89.989419137636233</v>
      </c>
      <c r="AC732" s="26">
        <f t="shared" si="480"/>
        <v>48.412113583861057</v>
      </c>
      <c r="AD732" s="26">
        <f t="shared" si="481"/>
        <v>89.782470582672147</v>
      </c>
      <c r="AE732" s="26">
        <f t="shared" si="482"/>
        <v>27.237878471549607</v>
      </c>
      <c r="AF732" s="26">
        <f t="shared" si="483"/>
        <v>-90.206923821540272</v>
      </c>
      <c r="AG732" s="26">
        <f t="shared" si="501"/>
        <v>64.037843837695164</v>
      </c>
      <c r="AH732" s="26">
        <f t="shared" si="484"/>
        <v>-225.91459219563717</v>
      </c>
      <c r="AI732" s="26">
        <f t="shared" si="485"/>
        <v>-89.999999999710013</v>
      </c>
      <c r="AJ732" s="26">
        <f t="shared" si="486"/>
        <v>133.51750108567518</v>
      </c>
      <c r="AK732" s="26">
        <f t="shared" si="487"/>
        <v>89.999987914974312</v>
      </c>
      <c r="AL732" s="27">
        <f t="shared" si="488"/>
        <v>-57.126630791146233</v>
      </c>
      <c r="AM732" s="26">
        <f t="shared" si="489"/>
        <v>-89.920238881938531</v>
      </c>
      <c r="AN732" s="26">
        <f t="shared" si="502"/>
        <v>-59.752785457081586</v>
      </c>
      <c r="AO732" s="26">
        <f t="shared" si="503"/>
        <v>-89.941050050664472</v>
      </c>
      <c r="AP732" s="26">
        <f t="shared" si="509"/>
        <v>-145.23866352049464</v>
      </c>
      <c r="AQ732" s="26">
        <f t="shared" si="510"/>
        <v>-179.86130101733869</v>
      </c>
      <c r="AR732" s="25">
        <f t="shared" si="504"/>
        <v>18.562359853877492</v>
      </c>
      <c r="AS732" s="25">
        <f t="shared" si="505"/>
        <v>-26.843517049310353</v>
      </c>
      <c r="AT732" s="56">
        <f t="shared" si="511"/>
        <v>-118.00078504894503</v>
      </c>
      <c r="AU732" s="57">
        <f t="shared" si="490"/>
        <v>-270.06822483887896</v>
      </c>
      <c r="AV732" s="26">
        <f t="shared" si="491"/>
        <v>6.6565420030292675</v>
      </c>
      <c r="AW732" s="26">
        <f t="shared" si="492"/>
        <v>62.309175963526087</v>
      </c>
      <c r="AX732" s="27">
        <f t="shared" si="493"/>
        <v>-6.6565420030292675</v>
      </c>
      <c r="AY732" s="26">
        <f t="shared" si="494"/>
        <v>-62.309175963526087</v>
      </c>
      <c r="AZ732" s="28">
        <f t="shared" si="495"/>
        <v>0</v>
      </c>
      <c r="BA732" s="29">
        <f t="shared" si="496"/>
        <v>0</v>
      </c>
      <c r="BB732" s="5">
        <f t="shared" si="512"/>
        <v>-270.88572703224617</v>
      </c>
      <c r="BC732" s="5">
        <f t="shared" si="513"/>
        <v>-537.58143647837528</v>
      </c>
      <c r="BD732" s="5">
        <f t="shared" si="497"/>
        <v>-357.58143647837528</v>
      </c>
      <c r="BE732" s="41"/>
      <c r="BF732" s="40">
        <f t="shared" si="498"/>
        <v>-271</v>
      </c>
      <c r="BG732" s="40">
        <f t="shared" si="499"/>
        <v>-538</v>
      </c>
      <c r="BH732" s="40">
        <f t="shared" si="500"/>
        <v>-358</v>
      </c>
      <c r="BL732" s="26">
        <f t="shared" si="506"/>
        <v>-53.604816130395463</v>
      </c>
      <c r="BM732" s="26">
        <f t="shared" si="507"/>
        <v>-89.880358419514579</v>
      </c>
      <c r="BO732" s="238" t="str">
        <f t="shared" si="514"/>
        <v>1905460717.96378i</v>
      </c>
      <c r="BP732" s="238" t="str">
        <f t="shared" si="515"/>
        <v>-0.0000108548282382573-4.48717190014519E-07i</v>
      </c>
      <c r="BQ732" s="238">
        <f t="shared" si="516"/>
        <v>-99.28012585290567</v>
      </c>
      <c r="BR732" s="238">
        <f t="shared" si="517"/>
        <v>-177.63285321998171</v>
      </c>
    </row>
    <row r="733" spans="22:70" x14ac:dyDescent="0.3">
      <c r="V733" s="24">
        <v>8.2900000000001199</v>
      </c>
      <c r="W733" s="32">
        <f t="shared" si="475"/>
        <v>1949844599.7585905</v>
      </c>
      <c r="X733" s="25">
        <f t="shared" si="508"/>
        <v>31.450501351730402</v>
      </c>
      <c r="Y733" s="26">
        <f t="shared" si="476"/>
        <v>-127.49676785947923</v>
      </c>
      <c r="Z733" s="26">
        <f t="shared" si="477"/>
        <v>-89.999975829577636</v>
      </c>
      <c r="AA733" s="26">
        <f t="shared" si="478"/>
        <v>74.872031388771433</v>
      </c>
      <c r="AB733" s="26">
        <f t="shared" si="479"/>
        <v>-89.989659987463028</v>
      </c>
      <c r="AC733" s="26">
        <f t="shared" si="480"/>
        <v>48.612110766404982</v>
      </c>
      <c r="AD733" s="26">
        <f t="shared" si="481"/>
        <v>89.787422110764808</v>
      </c>
      <c r="AE733" s="26">
        <f t="shared" si="482"/>
        <v>27.437875647427575</v>
      </c>
      <c r="AF733" s="26">
        <f t="shared" si="483"/>
        <v>-90.202213706275856</v>
      </c>
      <c r="AG733" s="26">
        <f t="shared" si="501"/>
        <v>64.037843837695164</v>
      </c>
      <c r="AH733" s="26">
        <f t="shared" si="484"/>
        <v>-226.11459219563721</v>
      </c>
      <c r="AI733" s="26">
        <f t="shared" si="485"/>
        <v>-89.999999999716607</v>
      </c>
      <c r="AJ733" s="26">
        <f t="shared" si="486"/>
        <v>133.71750108567517</v>
      </c>
      <c r="AK733" s="26">
        <f t="shared" si="487"/>
        <v>89.999988190063078</v>
      </c>
      <c r="AL733" s="27">
        <f t="shared" si="488"/>
        <v>-57.326630412350291</v>
      </c>
      <c r="AM733" s="26">
        <f t="shared" si="489"/>
        <v>-89.922054464379116</v>
      </c>
      <c r="AN733" s="26">
        <f t="shared" si="502"/>
        <v>-59.952785250167608</v>
      </c>
      <c r="AO733" s="26">
        <f t="shared" si="503"/>
        <v>-89.94239191442098</v>
      </c>
      <c r="AP733" s="26">
        <f t="shared" si="509"/>
        <v>-145.63866293478478</v>
      </c>
      <c r="AQ733" s="26">
        <f t="shared" si="510"/>
        <v>-179.86445818845363</v>
      </c>
      <c r="AR733" s="25">
        <f t="shared" si="504"/>
        <v>18.562359853877492</v>
      </c>
      <c r="AS733" s="25">
        <f t="shared" si="505"/>
        <v>-26.843517049310353</v>
      </c>
      <c r="AT733" s="56">
        <f t="shared" si="511"/>
        <v>-118.2007872873572</v>
      </c>
      <c r="AU733" s="57">
        <f t="shared" si="490"/>
        <v>-270.0666718947295</v>
      </c>
      <c r="AV733" s="26">
        <f t="shared" si="491"/>
        <v>6.8141256561225951</v>
      </c>
      <c r="AW733" s="26">
        <f t="shared" si="492"/>
        <v>62.848464197101727</v>
      </c>
      <c r="AX733" s="27">
        <f t="shared" si="493"/>
        <v>-6.814125656122596</v>
      </c>
      <c r="AY733" s="26">
        <f t="shared" si="494"/>
        <v>-62.848464197101727</v>
      </c>
      <c r="AZ733" s="28">
        <f t="shared" si="495"/>
        <v>0</v>
      </c>
      <c r="BA733" s="29">
        <f t="shared" si="496"/>
        <v>0</v>
      </c>
      <c r="BB733" s="5">
        <f t="shared" si="512"/>
        <v>-271.68539920270484</v>
      </c>
      <c r="BC733" s="5">
        <f t="shared" si="513"/>
        <v>-537.63643165191081</v>
      </c>
      <c r="BD733" s="5">
        <f t="shared" si="497"/>
        <v>-357.63643165191081</v>
      </c>
      <c r="BE733" s="31"/>
      <c r="BF733" s="40">
        <f t="shared" si="498"/>
        <v>-272</v>
      </c>
      <c r="BG733" s="40">
        <f t="shared" si="499"/>
        <v>-538</v>
      </c>
      <c r="BH733" s="40">
        <f t="shared" si="500"/>
        <v>-358</v>
      </c>
      <c r="BL733" s="26">
        <f t="shared" si="506"/>
        <v>-53.804815278106624</v>
      </c>
      <c r="BM733" s="26">
        <f t="shared" si="507"/>
        <v>-89.883081786727388</v>
      </c>
      <c r="BO733" s="238" t="str">
        <f t="shared" si="514"/>
        <v>1949844599.75859i</v>
      </c>
      <c r="BP733" s="238" t="str">
        <f t="shared" si="515"/>
        <v>-0.0000103670714061861-4.18798993154802E-07i</v>
      </c>
      <c r="BQ733" s="238">
        <f t="shared" si="516"/>
        <v>-99.679796637240997</v>
      </c>
      <c r="BR733" s="238">
        <f t="shared" si="517"/>
        <v>-177.68667797045393</v>
      </c>
    </row>
    <row r="734" spans="22:70" x14ac:dyDescent="0.3">
      <c r="V734" s="24">
        <v>8.3000000000001197</v>
      </c>
      <c r="W734" s="32">
        <f t="shared" si="475"/>
        <v>1995262314.9694302</v>
      </c>
      <c r="X734" s="25">
        <f t="shared" si="508"/>
        <v>31.450501351730402</v>
      </c>
      <c r="Y734" s="26">
        <f t="shared" si="476"/>
        <v>-127.69676785947917</v>
      </c>
      <c r="Z734" s="26">
        <f t="shared" si="477"/>
        <v>-89.999976379763623</v>
      </c>
      <c r="AA734" s="26">
        <f t="shared" si="478"/>
        <v>75.072031382405413</v>
      </c>
      <c r="AB734" s="26">
        <f t="shared" si="479"/>
        <v>-89.989895354878797</v>
      </c>
      <c r="AC734" s="26">
        <f t="shared" si="480"/>
        <v>48.812108075753585</v>
      </c>
      <c r="AD734" s="26">
        <f t="shared" si="481"/>
        <v>89.792260931385826</v>
      </c>
      <c r="AE734" s="26">
        <f t="shared" si="482"/>
        <v>27.637872950410227</v>
      </c>
      <c r="AF734" s="26">
        <f t="shared" si="483"/>
        <v>-90.19761080325658</v>
      </c>
      <c r="AG734" s="26">
        <f t="shared" si="501"/>
        <v>64.037843837695164</v>
      </c>
      <c r="AH734" s="26">
        <f t="shared" si="484"/>
        <v>-226.31459219563715</v>
      </c>
      <c r="AI734" s="26">
        <f t="shared" si="485"/>
        <v>-89.999999999723059</v>
      </c>
      <c r="AJ734" s="26">
        <f t="shared" si="486"/>
        <v>133.91750108567513</v>
      </c>
      <c r="AK734" s="26">
        <f t="shared" si="487"/>
        <v>89.999988458890058</v>
      </c>
      <c r="AL734" s="27">
        <f t="shared" si="488"/>
        <v>-57.526630050602925</v>
      </c>
      <c r="AM734" s="26">
        <f t="shared" si="489"/>
        <v>-89.923828719269039</v>
      </c>
      <c r="AN734" s="26">
        <f t="shared" si="502"/>
        <v>-60.152785052566244</v>
      </c>
      <c r="AO734" s="26">
        <f t="shared" si="503"/>
        <v>-89.943703233690357</v>
      </c>
      <c r="AP734" s="26">
        <f t="shared" si="509"/>
        <v>-146.03866237543605</v>
      </c>
      <c r="AQ734" s="26">
        <f t="shared" si="510"/>
        <v>-179.8675434937924</v>
      </c>
      <c r="AR734" s="25">
        <f t="shared" si="504"/>
        <v>18.562359853877492</v>
      </c>
      <c r="AS734" s="25">
        <f t="shared" si="505"/>
        <v>-26.843517049310353</v>
      </c>
      <c r="AT734" s="56">
        <f t="shared" si="511"/>
        <v>-118.40078942502582</v>
      </c>
      <c r="AU734" s="57">
        <f t="shared" si="490"/>
        <v>-270.06515429704899</v>
      </c>
      <c r="AV734" s="26">
        <f t="shared" si="491"/>
        <v>6.9732279370888692</v>
      </c>
      <c r="AW734" s="26">
        <f t="shared" si="492"/>
        <v>63.380555889213483</v>
      </c>
      <c r="AX734" s="27">
        <f t="shared" si="493"/>
        <v>-6.9732279370888701</v>
      </c>
      <c r="AY734" s="26">
        <f t="shared" si="494"/>
        <v>-63.380555889213483</v>
      </c>
      <c r="AZ734" s="28">
        <f t="shared" si="495"/>
        <v>0</v>
      </c>
      <c r="BA734" s="29">
        <f t="shared" si="496"/>
        <v>0</v>
      </c>
      <c r="BB734" s="5">
        <f t="shared" si="512"/>
        <v>-272.48508610462841</v>
      </c>
      <c r="BC734" s="5">
        <f t="shared" si="513"/>
        <v>-537.69017885246376</v>
      </c>
      <c r="BD734" s="5">
        <f t="shared" si="497"/>
        <v>-357.69017885246376</v>
      </c>
      <c r="BE734" s="31"/>
      <c r="BF734" s="40">
        <f t="shared" si="498"/>
        <v>-272</v>
      </c>
      <c r="BG734" s="40">
        <f t="shared" si="499"/>
        <v>-538</v>
      </c>
      <c r="BH734" s="40">
        <f t="shared" si="500"/>
        <v>-358</v>
      </c>
      <c r="BL734" s="26">
        <f t="shared" si="506"/>
        <v>-54.004814464176917</v>
      </c>
      <c r="BM734" s="26">
        <f t="shared" si="507"/>
        <v>-89.885743163044566</v>
      </c>
      <c r="BO734" s="238" t="str">
        <f t="shared" si="514"/>
        <v>1995262314.96943i</v>
      </c>
      <c r="BP734" s="238" t="str">
        <f t="shared" si="515"/>
        <v>-9.90119776263771E-06-3.90874259138092E-07i</v>
      </c>
      <c r="BQ734" s="238">
        <f t="shared" si="516"/>
        <v>-100.07948221542566</v>
      </c>
      <c r="BR734" s="238">
        <f t="shared" si="517"/>
        <v>-177.73928139237026</v>
      </c>
    </row>
    <row r="735" spans="22:70" x14ac:dyDescent="0.3">
      <c r="V735" s="24">
        <v>8.3100000000001195</v>
      </c>
      <c r="W735" s="30">
        <f t="shared" si="475"/>
        <v>2041737944.6700928</v>
      </c>
      <c r="X735" s="25">
        <f t="shared" si="508"/>
        <v>31.450501351730402</v>
      </c>
      <c r="Y735" s="26">
        <f t="shared" si="476"/>
        <v>-127.89676785947913</v>
      </c>
      <c r="Z735" s="26">
        <f t="shared" si="477"/>
        <v>-89.999976917425855</v>
      </c>
      <c r="AA735" s="26">
        <f t="shared" si="478"/>
        <v>75.272031376325955</v>
      </c>
      <c r="AB735" s="26">
        <f t="shared" si="479"/>
        <v>-89.990125364678391</v>
      </c>
      <c r="AC735" s="26">
        <f t="shared" si="480"/>
        <v>49.012105506199923</v>
      </c>
      <c r="AD735" s="26">
        <f t="shared" si="481"/>
        <v>89.796989609865648</v>
      </c>
      <c r="AE735" s="26">
        <f t="shared" si="482"/>
        <v>27.837870374777147</v>
      </c>
      <c r="AF735" s="26">
        <f t="shared" si="483"/>
        <v>-90.193112672238613</v>
      </c>
      <c r="AG735" s="26">
        <f t="shared" si="501"/>
        <v>64.037843837695164</v>
      </c>
      <c r="AH735" s="26">
        <f t="shared" si="484"/>
        <v>-226.51459219563716</v>
      </c>
      <c r="AI735" s="26">
        <f t="shared" si="485"/>
        <v>-89.999999999729354</v>
      </c>
      <c r="AJ735" s="26">
        <f t="shared" si="486"/>
        <v>134.11750108567512</v>
      </c>
      <c r="AK735" s="26">
        <f t="shared" si="487"/>
        <v>89.999988721597802</v>
      </c>
      <c r="AL735" s="27">
        <f t="shared" si="488"/>
        <v>-57.726629705136865</v>
      </c>
      <c r="AM735" s="26">
        <f t="shared" si="489"/>
        <v>-89.925562587328074</v>
      </c>
      <c r="AN735" s="26">
        <f t="shared" si="502"/>
        <v>-60.352784863858432</v>
      </c>
      <c r="AO735" s="26">
        <f t="shared" si="503"/>
        <v>-89.944984703745931</v>
      </c>
      <c r="AP735" s="26">
        <f t="shared" si="509"/>
        <v>-146.43866184126219</v>
      </c>
      <c r="AQ735" s="26">
        <f t="shared" si="510"/>
        <v>-179.87055856920557</v>
      </c>
      <c r="AR735" s="25">
        <f t="shared" si="504"/>
        <v>18.562359853877492</v>
      </c>
      <c r="AS735" s="25">
        <f t="shared" si="505"/>
        <v>-26.843517049310353</v>
      </c>
      <c r="AT735" s="56">
        <f t="shared" si="511"/>
        <v>-118.60079146648505</v>
      </c>
      <c r="AU735" s="57">
        <f t="shared" si="490"/>
        <v>-270.06367124144418</v>
      </c>
      <c r="AV735" s="26">
        <f t="shared" si="491"/>
        <v>7.1338080768792809</v>
      </c>
      <c r="AW735" s="26">
        <f t="shared" si="492"/>
        <v>63.905365992674739</v>
      </c>
      <c r="AX735" s="27">
        <f t="shared" si="493"/>
        <v>-7.1338080768792809</v>
      </c>
      <c r="AY735" s="26">
        <f t="shared" si="494"/>
        <v>-63.905365992674739</v>
      </c>
      <c r="AZ735" s="28">
        <f t="shared" si="495"/>
        <v>0</v>
      </c>
      <c r="BA735" s="29">
        <f t="shared" si="496"/>
        <v>0</v>
      </c>
      <c r="BB735" s="5">
        <f t="shared" si="512"/>
        <v>-273.28478707703852</v>
      </c>
      <c r="BC735" s="5">
        <f t="shared" si="513"/>
        <v>-537.74270622958534</v>
      </c>
      <c r="BD735" s="5">
        <f t="shared" si="497"/>
        <v>-357.74270622958534</v>
      </c>
      <c r="BE735" s="41"/>
      <c r="BF735" s="40">
        <f t="shared" si="498"/>
        <v>-273</v>
      </c>
      <c r="BG735" s="40">
        <f t="shared" si="499"/>
        <v>-538</v>
      </c>
      <c r="BH735" s="40">
        <f t="shared" si="500"/>
        <v>-358</v>
      </c>
      <c r="BL735" s="26">
        <f t="shared" si="506"/>
        <v>-54.204813686879959</v>
      </c>
      <c r="BM735" s="26">
        <f t="shared" si="507"/>
        <v>-89.888343959517101</v>
      </c>
      <c r="BO735" s="238" t="str">
        <f t="shared" si="514"/>
        <v>2041737944.67009i</v>
      </c>
      <c r="BP735" s="238" t="str">
        <f t="shared" si="515"/>
        <v>-9.45622850205166E-06-3.64810307250038E-07i</v>
      </c>
      <c r="BQ735" s="238">
        <f t="shared" si="516"/>
        <v>-100.47918192367351</v>
      </c>
      <c r="BR735" s="238">
        <f t="shared" si="517"/>
        <v>-177.79069102862402</v>
      </c>
    </row>
    <row r="736" spans="22:70" x14ac:dyDescent="0.3">
      <c r="V736" s="24">
        <v>8.3200000000001193</v>
      </c>
      <c r="W736" s="32">
        <f t="shared" si="475"/>
        <v>2089296130.8546157</v>
      </c>
      <c r="X736" s="25">
        <f t="shared" si="508"/>
        <v>31.450501351730402</v>
      </c>
      <c r="Y736" s="26">
        <f t="shared" si="476"/>
        <v>-128.09676785947909</v>
      </c>
      <c r="Z736" s="26">
        <f t="shared" si="477"/>
        <v>-89.999977442849385</v>
      </c>
      <c r="AA736" s="26">
        <f t="shared" si="478"/>
        <v>75.472031370520099</v>
      </c>
      <c r="AB736" s="26">
        <f t="shared" si="479"/>
        <v>-89.990350138816055</v>
      </c>
      <c r="AC736" s="26">
        <f t="shared" si="480"/>
        <v>49.212103052293799</v>
      </c>
      <c r="AD736" s="26">
        <f t="shared" si="481"/>
        <v>89.801610653154398</v>
      </c>
      <c r="AE736" s="26">
        <f t="shared" si="482"/>
        <v>28.037867915065206</v>
      </c>
      <c r="AF736" s="26">
        <f t="shared" si="483"/>
        <v>-90.188716928511042</v>
      </c>
      <c r="AG736" s="26">
        <f t="shared" si="501"/>
        <v>64.037843837695164</v>
      </c>
      <c r="AH736" s="26">
        <f t="shared" si="484"/>
        <v>-226.71459219563715</v>
      </c>
      <c r="AI736" s="26">
        <f t="shared" si="485"/>
        <v>-89.999999999735522</v>
      </c>
      <c r="AJ736" s="26">
        <f t="shared" si="486"/>
        <v>134.3175010856751</v>
      </c>
      <c r="AK736" s="26">
        <f t="shared" si="487"/>
        <v>89.999988978325575</v>
      </c>
      <c r="AL736" s="27">
        <f t="shared" si="488"/>
        <v>-57.926629375219321</v>
      </c>
      <c r="AM736" s="26">
        <f t="shared" si="489"/>
        <v>-89.927256987863345</v>
      </c>
      <c r="AN736" s="26">
        <f t="shared" si="502"/>
        <v>-60.552784683643864</v>
      </c>
      <c r="AO736" s="26">
        <f t="shared" si="503"/>
        <v>-89.946237004034955</v>
      </c>
      <c r="AP736" s="26">
        <f t="shared" si="509"/>
        <v>-146.83866133113008</v>
      </c>
      <c r="AQ736" s="26">
        <f t="shared" si="510"/>
        <v>-179.87350501330826</v>
      </c>
      <c r="AR736" s="25">
        <f t="shared" si="504"/>
        <v>18.562359853877492</v>
      </c>
      <c r="AS736" s="25">
        <f t="shared" si="505"/>
        <v>-26.843517049310353</v>
      </c>
      <c r="AT736" s="56">
        <f t="shared" si="511"/>
        <v>-118.80079341606488</v>
      </c>
      <c r="AU736" s="57">
        <f t="shared" si="490"/>
        <v>-270.0622219418193</v>
      </c>
      <c r="AV736" s="26">
        <f t="shared" si="491"/>
        <v>7.2958254224454731</v>
      </c>
      <c r="AW736" s="26">
        <f t="shared" si="492"/>
        <v>64.422820463986611</v>
      </c>
      <c r="AX736" s="27">
        <f t="shared" si="493"/>
        <v>-7.2958254224454731</v>
      </c>
      <c r="AY736" s="26">
        <f t="shared" si="494"/>
        <v>-64.422820463986611</v>
      </c>
      <c r="AZ736" s="28">
        <f t="shared" si="495"/>
        <v>0</v>
      </c>
      <c r="BA736" s="29">
        <f t="shared" si="496"/>
        <v>0</v>
      </c>
      <c r="BB736" s="5">
        <f t="shared" si="512"/>
        <v>-274.08450148852603</v>
      </c>
      <c r="BC736" s="5">
        <f t="shared" si="513"/>
        <v>-537.79404130921318</v>
      </c>
      <c r="BD736" s="5">
        <f t="shared" si="497"/>
        <v>-357.79404130921318</v>
      </c>
      <c r="BE736" s="31"/>
      <c r="BF736" s="40">
        <f t="shared" si="498"/>
        <v>-274</v>
      </c>
      <c r="BG736" s="40">
        <f t="shared" si="499"/>
        <v>-538</v>
      </c>
      <c r="BH736" s="40">
        <f t="shared" si="500"/>
        <v>-358</v>
      </c>
      <c r="BL736" s="26">
        <f t="shared" si="506"/>
        <v>-54.404812944567013</v>
      </c>
      <c r="BM736" s="26">
        <f t="shared" si="507"/>
        <v>-89.890885555078796</v>
      </c>
      <c r="BO736" s="238" t="str">
        <f t="shared" si="514"/>
        <v>2089296130.85462i</v>
      </c>
      <c r="BP736" s="238" t="str">
        <f t="shared" si="515"/>
        <v>-9.03122833740004E-06-3.4048327202503E-07i</v>
      </c>
      <c r="BQ736" s="238">
        <f t="shared" si="516"/>
        <v>-100.87889512789417</v>
      </c>
      <c r="BR736" s="238">
        <f t="shared" si="517"/>
        <v>-177.84093381231506</v>
      </c>
    </row>
    <row r="737" spans="22:70" x14ac:dyDescent="0.3">
      <c r="V737" s="24">
        <v>8.3300000000001209</v>
      </c>
      <c r="W737" s="32">
        <f t="shared" si="475"/>
        <v>2137962089.5028291</v>
      </c>
      <c r="X737" s="25">
        <f t="shared" si="508"/>
        <v>31.450501351730402</v>
      </c>
      <c r="Y737" s="26">
        <f t="shared" si="476"/>
        <v>-128.29676785947908</v>
      </c>
      <c r="Z737" s="26">
        <f t="shared" si="477"/>
        <v>-89.999977956312819</v>
      </c>
      <c r="AA737" s="26">
        <f t="shared" si="478"/>
        <v>75.672031364975595</v>
      </c>
      <c r="AB737" s="26">
        <f t="shared" si="479"/>
        <v>-89.990569796469984</v>
      </c>
      <c r="AC737" s="26">
        <f t="shared" si="480"/>
        <v>49.412100708830387</v>
      </c>
      <c r="AD737" s="26">
        <f t="shared" si="481"/>
        <v>89.806126511149785</v>
      </c>
      <c r="AE737" s="26">
        <f t="shared" si="482"/>
        <v>28.237865566057302</v>
      </c>
      <c r="AF737" s="26">
        <f t="shared" si="483"/>
        <v>-90.184421241633004</v>
      </c>
      <c r="AG737" s="26">
        <f t="shared" si="501"/>
        <v>64.037843837695164</v>
      </c>
      <c r="AH737" s="26">
        <f t="shared" si="484"/>
        <v>-226.91459219563717</v>
      </c>
      <c r="AI737" s="26">
        <f t="shared" si="485"/>
        <v>-89.999999999741547</v>
      </c>
      <c r="AJ737" s="26">
        <f t="shared" si="486"/>
        <v>134.51750108567512</v>
      </c>
      <c r="AK737" s="26">
        <f t="shared" si="487"/>
        <v>89.999989229209518</v>
      </c>
      <c r="AL737" s="27">
        <f t="shared" si="488"/>
        <v>-58.126629060150506</v>
      </c>
      <c r="AM737" s="26">
        <f t="shared" si="489"/>
        <v>-89.928912819256553</v>
      </c>
      <c r="AN737" s="26">
        <f t="shared" si="502"/>
        <v>-60.752784511540312</v>
      </c>
      <c r="AO737" s="26">
        <f t="shared" si="503"/>
        <v>-89.947460798538856</v>
      </c>
      <c r="AP737" s="26">
        <f t="shared" si="509"/>
        <v>-147.23866084395769</v>
      </c>
      <c r="AQ737" s="26">
        <f t="shared" si="510"/>
        <v>-179.87638438832744</v>
      </c>
      <c r="AR737" s="25">
        <f t="shared" si="504"/>
        <v>18.562359853877492</v>
      </c>
      <c r="AS737" s="25">
        <f t="shared" si="505"/>
        <v>-26.843517049310353</v>
      </c>
      <c r="AT737" s="56">
        <f t="shared" si="511"/>
        <v>-119.00079527790038</v>
      </c>
      <c r="AU737" s="57">
        <f t="shared" si="490"/>
        <v>-270.06080562996044</v>
      </c>
      <c r="AV737" s="26">
        <f t="shared" si="491"/>
        <v>7.4592395142417525</v>
      </c>
      <c r="AW737" s="26">
        <f t="shared" si="492"/>
        <v>64.932855962498053</v>
      </c>
      <c r="AX737" s="27">
        <f t="shared" si="493"/>
        <v>-7.4592395142417534</v>
      </c>
      <c r="AY737" s="26">
        <f t="shared" si="494"/>
        <v>-64.932855962498053</v>
      </c>
      <c r="AZ737" s="28">
        <f t="shared" si="495"/>
        <v>0</v>
      </c>
      <c r="BA737" s="29">
        <f t="shared" si="496"/>
        <v>0</v>
      </c>
      <c r="BB737" s="5">
        <f t="shared" si="512"/>
        <v>-274.88422873593561</v>
      </c>
      <c r="BC737" s="5">
        <f t="shared" si="513"/>
        <v>-537.8442110067291</v>
      </c>
      <c r="BD737" s="5">
        <f t="shared" si="497"/>
        <v>-357.8442110067291</v>
      </c>
      <c r="BE737" s="31"/>
      <c r="BF737" s="40">
        <f t="shared" si="498"/>
        <v>-275</v>
      </c>
      <c r="BG737" s="40">
        <f t="shared" si="499"/>
        <v>-538</v>
      </c>
      <c r="BH737" s="40">
        <f t="shared" si="500"/>
        <v>-358</v>
      </c>
      <c r="BL737" s="26">
        <f t="shared" si="506"/>
        <v>-54.604812235663552</v>
      </c>
      <c r="BM737" s="26">
        <f t="shared" si="507"/>
        <v>-89.89336929727726</v>
      </c>
      <c r="BO737" s="238" t="str">
        <f t="shared" si="514"/>
        <v>2137962089.50283i</v>
      </c>
      <c r="BP737" s="238" t="str">
        <f t="shared" si="515"/>
        <v>-0.000008625303588375-3.17777519269715E-07i</v>
      </c>
      <c r="BQ737" s="238">
        <f t="shared" si="516"/>
        <v>-101.2786212223717</v>
      </c>
      <c r="BR737" s="238">
        <f t="shared" si="517"/>
        <v>-177.89003607949138</v>
      </c>
    </row>
    <row r="738" spans="22:70" x14ac:dyDescent="0.3">
      <c r="V738" s="24">
        <v>8.3400000000001207</v>
      </c>
      <c r="W738" s="30">
        <f t="shared" si="475"/>
        <v>2187761623.9501634</v>
      </c>
      <c r="X738" s="25">
        <f t="shared" si="508"/>
        <v>31.450501351730402</v>
      </c>
      <c r="Y738" s="26">
        <f t="shared" si="476"/>
        <v>-128.49676785947906</v>
      </c>
      <c r="Z738" s="26">
        <f t="shared" si="477"/>
        <v>-89.999978458088393</v>
      </c>
      <c r="AA738" s="26">
        <f t="shared" si="478"/>
        <v>75.872031359680605</v>
      </c>
      <c r="AB738" s="26">
        <f t="shared" si="479"/>
        <v>-89.990784454105537</v>
      </c>
      <c r="AC738" s="26">
        <f t="shared" si="480"/>
        <v>49.612098470838994</v>
      </c>
      <c r="AD738" s="26">
        <f t="shared" si="481"/>
        <v>89.81053957799493</v>
      </c>
      <c r="AE738" s="26">
        <f t="shared" si="482"/>
        <v>28.43786332277093</v>
      </c>
      <c r="AF738" s="26">
        <f t="shared" si="483"/>
        <v>-90.180223334198999</v>
      </c>
      <c r="AG738" s="26">
        <f t="shared" si="501"/>
        <v>64.037843837695164</v>
      </c>
      <c r="AH738" s="26">
        <f t="shared" si="484"/>
        <v>-227.11459219563719</v>
      </c>
      <c r="AI738" s="26">
        <f t="shared" si="485"/>
        <v>-89.99999999974743</v>
      </c>
      <c r="AJ738" s="26">
        <f t="shared" si="486"/>
        <v>134.71750108567511</v>
      </c>
      <c r="AK738" s="26">
        <f t="shared" si="487"/>
        <v>89.999989474382645</v>
      </c>
      <c r="AL738" s="27">
        <f t="shared" si="488"/>
        <v>-58.326628759262078</v>
      </c>
      <c r="AM738" s="26">
        <f t="shared" si="489"/>
        <v>-89.930530959440375</v>
      </c>
      <c r="AN738" s="26">
        <f t="shared" si="502"/>
        <v>-60.952784347182664</v>
      </c>
      <c r="AO738" s="26">
        <f t="shared" si="503"/>
        <v>-89.948656736125173</v>
      </c>
      <c r="AP738" s="26">
        <f t="shared" si="509"/>
        <v>-147.63866037871165</v>
      </c>
      <c r="AQ738" s="26">
        <f t="shared" si="510"/>
        <v>-179.87919822093033</v>
      </c>
      <c r="AR738" s="25">
        <f t="shared" si="504"/>
        <v>18.562359853877492</v>
      </c>
      <c r="AS738" s="25">
        <f t="shared" si="505"/>
        <v>-26.843517049310353</v>
      </c>
      <c r="AT738" s="56">
        <f t="shared" si="511"/>
        <v>-119.20079705594071</v>
      </c>
      <c r="AU738" s="57">
        <f t="shared" si="490"/>
        <v>-270.05942155512935</v>
      </c>
      <c r="AV738" s="26">
        <f t="shared" si="491"/>
        <v>7.6240101588290639</v>
      </c>
      <c r="AW738" s="26">
        <f t="shared" si="492"/>
        <v>65.435419528246484</v>
      </c>
      <c r="AX738" s="27">
        <f t="shared" si="493"/>
        <v>-7.6240101588290639</v>
      </c>
      <c r="AY738" s="26">
        <f t="shared" si="494"/>
        <v>-65.435419528246484</v>
      </c>
      <c r="AZ738" s="28">
        <f t="shared" si="495"/>
        <v>0</v>
      </c>
      <c r="BA738" s="29">
        <f t="shared" si="496"/>
        <v>0</v>
      </c>
      <c r="BB738" s="5">
        <f t="shared" si="512"/>
        <v>-275.68396824310912</v>
      </c>
      <c r="BC738" s="5">
        <f t="shared" si="513"/>
        <v>-537.89324163979325</v>
      </c>
      <c r="BD738" s="5">
        <f t="shared" si="497"/>
        <v>-357.89324163979325</v>
      </c>
      <c r="BE738" s="41"/>
      <c r="BF738" s="40">
        <f t="shared" si="498"/>
        <v>-276</v>
      </c>
      <c r="BG738" s="40">
        <f t="shared" si="499"/>
        <v>-538</v>
      </c>
      <c r="BH738" s="40">
        <f t="shared" si="500"/>
        <v>-358</v>
      </c>
      <c r="BL738" s="26">
        <f t="shared" si="506"/>
        <v>-54.804811558665875</v>
      </c>
      <c r="BM738" s="26">
        <f t="shared" si="507"/>
        <v>-89.895796502988091</v>
      </c>
      <c r="BO738" s="238" t="str">
        <f t="shared" si="514"/>
        <v>2187761623.95016i</v>
      </c>
      <c r="BP738" s="238" t="str">
        <f t="shared" si="515"/>
        <v>-0.0000082376003515286-2.96585100587563E-07i</v>
      </c>
      <c r="BQ738" s="238">
        <f t="shared" si="516"/>
        <v>-101.67835962850256</v>
      </c>
      <c r="BR738" s="238">
        <f t="shared" si="517"/>
        <v>-177.93802358167579</v>
      </c>
    </row>
    <row r="739" spans="22:70" x14ac:dyDescent="0.3">
      <c r="V739" s="24">
        <v>8.3500000000001204</v>
      </c>
      <c r="W739" s="32">
        <f t="shared" si="475"/>
        <v>2238721138.5689645</v>
      </c>
      <c r="X739" s="25">
        <f t="shared" si="508"/>
        <v>31.450501351730402</v>
      </c>
      <c r="Y739" s="26">
        <f t="shared" si="476"/>
        <v>-128.69676785947905</v>
      </c>
      <c r="Z739" s="26">
        <f t="shared" si="477"/>
        <v>-89.999978948442177</v>
      </c>
      <c r="AA739" s="26">
        <f t="shared" si="478"/>
        <v>76.072031354623931</v>
      </c>
      <c r="AB739" s="26">
        <f t="shared" si="479"/>
        <v>-89.990994225537008</v>
      </c>
      <c r="AC739" s="26">
        <f t="shared" si="480"/>
        <v>49.812096333572725</v>
      </c>
      <c r="AD739" s="26">
        <f t="shared" si="481"/>
        <v>89.814852193346738</v>
      </c>
      <c r="AE739" s="26">
        <f t="shared" si="482"/>
        <v>28.637861180447999</v>
      </c>
      <c r="AF739" s="26">
        <f t="shared" si="483"/>
        <v>-90.176120980632433</v>
      </c>
      <c r="AG739" s="26">
        <f t="shared" si="501"/>
        <v>64.037843837695164</v>
      </c>
      <c r="AH739" s="26">
        <f t="shared" si="484"/>
        <v>-227.31459219563718</v>
      </c>
      <c r="AI739" s="26">
        <f t="shared" si="485"/>
        <v>-89.999999999753172</v>
      </c>
      <c r="AJ739" s="26">
        <f t="shared" si="486"/>
        <v>134.9175010856751</v>
      </c>
      <c r="AK739" s="26">
        <f t="shared" si="487"/>
        <v>89.999989713974941</v>
      </c>
      <c r="AL739" s="27">
        <f t="shared" si="488"/>
        <v>-58.526628471915849</v>
      </c>
      <c r="AM739" s="26">
        <f t="shared" si="489"/>
        <v>-89.932112266363802</v>
      </c>
      <c r="AN739" s="26">
        <f t="shared" si="502"/>
        <v>-61.15278419022232</v>
      </c>
      <c r="AO739" s="26">
        <f t="shared" si="503"/>
        <v>-89.949825450891709</v>
      </c>
      <c r="AP739" s="26">
        <f t="shared" si="509"/>
        <v>-148.03865993440508</v>
      </c>
      <c r="AQ739" s="26">
        <f t="shared" si="510"/>
        <v>-179.88194800303376</v>
      </c>
      <c r="AR739" s="25">
        <f t="shared" si="504"/>
        <v>18.562359853877492</v>
      </c>
      <c r="AS739" s="25">
        <f t="shared" si="505"/>
        <v>-26.843517049310353</v>
      </c>
      <c r="AT739" s="56">
        <f t="shared" si="511"/>
        <v>-119.40079875395708</v>
      </c>
      <c r="AU739" s="57">
        <f t="shared" si="490"/>
        <v>-270.0580689836662</v>
      </c>
      <c r="AV739" s="26">
        <f t="shared" si="491"/>
        <v>7.7900974965276859</v>
      </c>
      <c r="AW739" s="26">
        <f t="shared" si="492"/>
        <v>65.930468241506247</v>
      </c>
      <c r="AX739" s="27">
        <f t="shared" si="493"/>
        <v>-7.7900974965276868</v>
      </c>
      <c r="AY739" s="26">
        <f t="shared" si="494"/>
        <v>-65.930468241506247</v>
      </c>
      <c r="AZ739" s="28">
        <f t="shared" si="495"/>
        <v>0</v>
      </c>
      <c r="BA739" s="29">
        <f t="shared" si="496"/>
        <v>0</v>
      </c>
      <c r="BB739" s="5">
        <f t="shared" si="512"/>
        <v>-276.48371945968341</v>
      </c>
      <c r="BC739" s="5">
        <f t="shared" si="513"/>
        <v>-537.94115894095751</v>
      </c>
      <c r="BD739" s="5">
        <f t="shared" si="497"/>
        <v>-357.94115894095751</v>
      </c>
      <c r="BE739" s="31"/>
      <c r="BF739" s="40">
        <f t="shared" si="498"/>
        <v>-276</v>
      </c>
      <c r="BG739" s="40">
        <f t="shared" si="499"/>
        <v>-538</v>
      </c>
      <c r="BH739" s="40">
        <f t="shared" si="500"/>
        <v>-358</v>
      </c>
      <c r="BL739" s="26">
        <f t="shared" si="506"/>
        <v>-55.004810912138005</v>
      </c>
      <c r="BM739" s="26">
        <f t="shared" si="507"/>
        <v>-89.898168459113037</v>
      </c>
      <c r="BO739" s="238" t="str">
        <f t="shared" si="514"/>
        <v>2238721138.56896i</v>
      </c>
      <c r="BP739" s="238" t="str">
        <f t="shared" si="515"/>
        <v>-7.86730274903442E-06-2.76805243886317E-07i</v>
      </c>
      <c r="BQ739" s="238">
        <f t="shared" si="516"/>
        <v>-102.07810979358834</v>
      </c>
      <c r="BR739" s="238">
        <f t="shared" si="517"/>
        <v>-177.98492149817824</v>
      </c>
    </row>
    <row r="740" spans="22:70" x14ac:dyDescent="0.3">
      <c r="V740" s="24">
        <v>8.3600000000001202</v>
      </c>
      <c r="W740" s="32">
        <f t="shared" si="475"/>
        <v>2290867652.7684121</v>
      </c>
      <c r="X740" s="25">
        <f t="shared" si="508"/>
        <v>31.450501351730402</v>
      </c>
      <c r="Y740" s="26">
        <f t="shared" si="476"/>
        <v>-128.89676785947901</v>
      </c>
      <c r="Z740" s="26">
        <f t="shared" si="477"/>
        <v>-89.999979427634131</v>
      </c>
      <c r="AA740" s="26">
        <f t="shared" si="478"/>
        <v>76.272031349794844</v>
      </c>
      <c r="AB740" s="26">
        <f t="shared" si="479"/>
        <v>-89.991199221987969</v>
      </c>
      <c r="AC740" s="26">
        <f t="shared" si="480"/>
        <v>50.012094292498297</v>
      </c>
      <c r="AD740" s="26">
        <f t="shared" si="481"/>
        <v>89.819066643615358</v>
      </c>
      <c r="AE740" s="26">
        <f t="shared" si="482"/>
        <v>28.837859134544523</v>
      </c>
      <c r="AF740" s="26">
        <f t="shared" si="483"/>
        <v>-90.172112006006742</v>
      </c>
      <c r="AG740" s="26">
        <f t="shared" si="501"/>
        <v>64.037843837695164</v>
      </c>
      <c r="AH740" s="26">
        <f t="shared" si="484"/>
        <v>-227.51459219563716</v>
      </c>
      <c r="AI740" s="26">
        <f t="shared" si="485"/>
        <v>-89.999999999758799</v>
      </c>
      <c r="AJ740" s="26">
        <f t="shared" si="486"/>
        <v>135.11750108567509</v>
      </c>
      <c r="AK740" s="26">
        <f t="shared" si="487"/>
        <v>89.999989948113466</v>
      </c>
      <c r="AL740" s="27">
        <f t="shared" si="488"/>
        <v>-58.726628197502308</v>
      </c>
      <c r="AM740" s="26">
        <f t="shared" si="489"/>
        <v>-89.933657578447068</v>
      </c>
      <c r="AN740" s="26">
        <f t="shared" si="502"/>
        <v>-61.352784040326341</v>
      </c>
      <c r="AO740" s="26">
        <f t="shared" si="503"/>
        <v>-89.950967562502598</v>
      </c>
      <c r="AP740" s="26">
        <f t="shared" si="509"/>
        <v>-148.43865951009556</v>
      </c>
      <c r="AQ740" s="26">
        <f t="shared" si="510"/>
        <v>-179.884635192595</v>
      </c>
      <c r="AR740" s="25">
        <f t="shared" si="504"/>
        <v>18.562359853877492</v>
      </c>
      <c r="AS740" s="25">
        <f t="shared" si="505"/>
        <v>-26.843517049310353</v>
      </c>
      <c r="AT740" s="56">
        <f t="shared" si="511"/>
        <v>-119.60080037555105</v>
      </c>
      <c r="AU740" s="57">
        <f t="shared" si="490"/>
        <v>-270.05674719860173</v>
      </c>
      <c r="AV740" s="26">
        <f t="shared" si="491"/>
        <v>7.9574620641036811</v>
      </c>
      <c r="AW740" s="26">
        <f t="shared" si="492"/>
        <v>66.41796886696963</v>
      </c>
      <c r="AX740" s="27">
        <f t="shared" si="493"/>
        <v>-7.9574620641036811</v>
      </c>
      <c r="AY740" s="26">
        <f t="shared" si="494"/>
        <v>-66.41796886696963</v>
      </c>
      <c r="AZ740" s="28">
        <f t="shared" si="495"/>
        <v>0</v>
      </c>
      <c r="BA740" s="29">
        <f t="shared" si="496"/>
        <v>0</v>
      </c>
      <c r="BB740" s="5">
        <f t="shared" si="512"/>
        <v>-277.28348185994105</v>
      </c>
      <c r="BC740" s="5">
        <f t="shared" si="513"/>
        <v>-537.98798807005664</v>
      </c>
      <c r="BD740" s="5">
        <f t="shared" si="497"/>
        <v>-357.98798807005664</v>
      </c>
      <c r="BE740" s="31"/>
      <c r="BF740" s="40">
        <f t="shared" si="498"/>
        <v>-277</v>
      </c>
      <c r="BG740" s="40">
        <f t="shared" si="499"/>
        <v>-538</v>
      </c>
      <c r="BH740" s="40">
        <f t="shared" si="500"/>
        <v>-358</v>
      </c>
      <c r="BL740" s="26">
        <f t="shared" si="506"/>
        <v>-55.204810294708594</v>
      </c>
      <c r="BM740" s="26">
        <f t="shared" si="507"/>
        <v>-89.900486423262066</v>
      </c>
      <c r="BO740" s="238" t="str">
        <f t="shared" si="514"/>
        <v>2290867652.76841i</v>
      </c>
      <c r="BP740" s="238" t="str">
        <f t="shared" si="515"/>
        <v>-7.51363125285766E-06-2.58343877512621E-07i</v>
      </c>
      <c r="BQ740" s="238">
        <f t="shared" si="516"/>
        <v>-102.47787118968139</v>
      </c>
      <c r="BR740" s="238">
        <f t="shared" si="517"/>
        <v>-178.03075444819282</v>
      </c>
    </row>
    <row r="741" spans="22:70" x14ac:dyDescent="0.3">
      <c r="V741" s="24">
        <v>8.37000000000012</v>
      </c>
      <c r="W741" s="30">
        <f t="shared" si="475"/>
        <v>2344228815.3205757</v>
      </c>
      <c r="X741" s="25">
        <f t="shared" si="508"/>
        <v>31.450501351730402</v>
      </c>
      <c r="Y741" s="26">
        <f t="shared" si="476"/>
        <v>-129.09676785947897</v>
      </c>
      <c r="Z741" s="26">
        <f t="shared" si="477"/>
        <v>-89.999979895918358</v>
      </c>
      <c r="AA741" s="26">
        <f t="shared" si="478"/>
        <v>76.472031345183098</v>
      </c>
      <c r="AB741" s="26">
        <f t="shared" si="479"/>
        <v>-89.991399552150227</v>
      </c>
      <c r="AC741" s="26">
        <f t="shared" si="480"/>
        <v>50.212092343286471</v>
      </c>
      <c r="AD741" s="26">
        <f t="shared" si="481"/>
        <v>89.823185163175609</v>
      </c>
      <c r="AE741" s="26">
        <f t="shared" si="482"/>
        <v>29.037857180720991</v>
      </c>
      <c r="AF741" s="26">
        <f t="shared" si="483"/>
        <v>-90.168194284892976</v>
      </c>
      <c r="AG741" s="26">
        <f t="shared" si="501"/>
        <v>64.037843837695164</v>
      </c>
      <c r="AH741" s="26">
        <f t="shared" si="484"/>
        <v>-227.71459219563718</v>
      </c>
      <c r="AI741" s="26">
        <f t="shared" si="485"/>
        <v>-89.999999999764285</v>
      </c>
      <c r="AJ741" s="26">
        <f t="shared" si="486"/>
        <v>135.3175010856751</v>
      </c>
      <c r="AK741" s="26">
        <f t="shared" si="487"/>
        <v>89.999990176922338</v>
      </c>
      <c r="AL741" s="27">
        <f t="shared" si="488"/>
        <v>-58.926627935439399</v>
      </c>
      <c r="AM741" s="26">
        <f t="shared" si="489"/>
        <v>-89.935167715026097</v>
      </c>
      <c r="AN741" s="26">
        <f t="shared" si="502"/>
        <v>-61.552783897176802</v>
      </c>
      <c r="AO741" s="26">
        <f t="shared" si="503"/>
        <v>-89.952083676516878</v>
      </c>
      <c r="AP741" s="26">
        <f t="shared" si="509"/>
        <v>-148.83865910488311</v>
      </c>
      <c r="AQ741" s="26">
        <f t="shared" si="510"/>
        <v>-179.88726121438492</v>
      </c>
      <c r="AR741" s="25">
        <f t="shared" si="504"/>
        <v>18.562359853877492</v>
      </c>
      <c r="AS741" s="25">
        <f t="shared" si="505"/>
        <v>-26.843517049310353</v>
      </c>
      <c r="AT741" s="56">
        <f t="shared" si="511"/>
        <v>-119.80080192416212</v>
      </c>
      <c r="AU741" s="57">
        <f t="shared" si="490"/>
        <v>-270.05545549927791</v>
      </c>
      <c r="AV741" s="26">
        <f t="shared" si="491"/>
        <v>8.126064852511119</v>
      </c>
      <c r="AW741" s="26">
        <f t="shared" si="492"/>
        <v>66.897897485371089</v>
      </c>
      <c r="AX741" s="27">
        <f t="shared" si="493"/>
        <v>-8.126064852511119</v>
      </c>
      <c r="AY741" s="26">
        <f t="shared" si="494"/>
        <v>-66.897897485371089</v>
      </c>
      <c r="AZ741" s="28">
        <f t="shared" si="495"/>
        <v>0</v>
      </c>
      <c r="BA741" s="29">
        <f t="shared" si="496"/>
        <v>0</v>
      </c>
      <c r="BB741" s="5">
        <f t="shared" si="512"/>
        <v>-278.08325494171254</v>
      </c>
      <c r="BC741" s="5">
        <f t="shared" si="513"/>
        <v>-538.03375362637996</v>
      </c>
      <c r="BD741" s="5">
        <f t="shared" si="497"/>
        <v>-358.03375362637996</v>
      </c>
      <c r="BE741" s="41"/>
      <c r="BF741" s="40">
        <f t="shared" si="498"/>
        <v>-278</v>
      </c>
      <c r="BG741" s="40">
        <f t="shared" si="499"/>
        <v>-538</v>
      </c>
      <c r="BH741" s="40">
        <f t="shared" si="500"/>
        <v>-358</v>
      </c>
      <c r="BL741" s="26">
        <f t="shared" si="506"/>
        <v>-55.404809705068004</v>
      </c>
      <c r="BM741" s="26">
        <f t="shared" si="507"/>
        <v>-89.902751624420119</v>
      </c>
      <c r="BO741" s="238" t="str">
        <f t="shared" si="514"/>
        <v>2344228815.32058i</v>
      </c>
      <c r="BP741" s="238" t="str">
        <f t="shared" si="515"/>
        <v>-7.17584108123572E-06-2.41113185810312E-07i</v>
      </c>
      <c r="BQ741" s="238">
        <f t="shared" si="516"/>
        <v>-102.87764331248241</v>
      </c>
      <c r="BR741" s="238">
        <f t="shared" si="517"/>
        <v>-178.07554650268196</v>
      </c>
    </row>
    <row r="742" spans="22:70" x14ac:dyDescent="0.3">
      <c r="V742" s="24">
        <v>8.3800000000001198</v>
      </c>
      <c r="W742" s="32">
        <f t="shared" si="475"/>
        <v>2398832919.0201592</v>
      </c>
      <c r="X742" s="25">
        <f t="shared" si="508"/>
        <v>31.450501351730402</v>
      </c>
      <c r="Y742" s="26">
        <f t="shared" si="476"/>
        <v>-129.29676785947896</v>
      </c>
      <c r="Z742" s="26">
        <f t="shared" si="477"/>
        <v>-89.999980353543108</v>
      </c>
      <c r="AA742" s="26">
        <f t="shared" si="478"/>
        <v>76.672031340778915</v>
      </c>
      <c r="AB742" s="26">
        <f t="shared" si="479"/>
        <v>-89.991595322241466</v>
      </c>
      <c r="AC742" s="26">
        <f t="shared" si="480"/>
        <v>50.412090481802792</v>
      </c>
      <c r="AD742" s="26">
        <f t="shared" si="481"/>
        <v>89.827209935550712</v>
      </c>
      <c r="AE742" s="26">
        <f t="shared" si="482"/>
        <v>29.237855314833141</v>
      </c>
      <c r="AF742" s="26">
        <f t="shared" si="483"/>
        <v>-90.164365740233876</v>
      </c>
      <c r="AG742" s="26">
        <f t="shared" si="501"/>
        <v>64.037843837695164</v>
      </c>
      <c r="AH742" s="26">
        <f t="shared" si="484"/>
        <v>-227.91459219563717</v>
      </c>
      <c r="AI742" s="26">
        <f t="shared" si="485"/>
        <v>-89.999999999769656</v>
      </c>
      <c r="AJ742" s="26">
        <f t="shared" si="486"/>
        <v>135.51750108567509</v>
      </c>
      <c r="AK742" s="26">
        <f t="shared" si="487"/>
        <v>89.999990400522876</v>
      </c>
      <c r="AL742" s="27">
        <f t="shared" si="488"/>
        <v>-59.126627685171236</v>
      </c>
      <c r="AM742" s="26">
        <f t="shared" si="489"/>
        <v>-89.936643476786884</v>
      </c>
      <c r="AN742" s="26">
        <f t="shared" si="502"/>
        <v>-61.752783760470038</v>
      </c>
      <c r="AO742" s="26">
        <f t="shared" si="503"/>
        <v>-89.953174384709612</v>
      </c>
      <c r="AP742" s="26">
        <f t="shared" si="509"/>
        <v>-149.23865871790818</v>
      </c>
      <c r="AQ742" s="26">
        <f t="shared" si="510"/>
        <v>-179.88982746074328</v>
      </c>
      <c r="AR742" s="25">
        <f t="shared" si="504"/>
        <v>18.562359853877492</v>
      </c>
      <c r="AS742" s="25">
        <f t="shared" si="505"/>
        <v>-26.843517049310353</v>
      </c>
      <c r="AT742" s="56">
        <f t="shared" si="511"/>
        <v>-120.00080340307504</v>
      </c>
      <c r="AU742" s="57">
        <f t="shared" si="490"/>
        <v>-270.05419320097712</v>
      </c>
      <c r="AV742" s="26">
        <f t="shared" si="491"/>
        <v>8.2958673597440686</v>
      </c>
      <c r="AW742" s="26">
        <f t="shared" si="492"/>
        <v>67.370239115229865</v>
      </c>
      <c r="AX742" s="27">
        <f t="shared" si="493"/>
        <v>-8.2958673597440686</v>
      </c>
      <c r="AY742" s="26">
        <f t="shared" si="494"/>
        <v>-67.370239115229865</v>
      </c>
      <c r="AZ742" s="28">
        <f t="shared" si="495"/>
        <v>0</v>
      </c>
      <c r="BA742" s="29">
        <f t="shared" si="496"/>
        <v>0</v>
      </c>
      <c r="BB742" s="5">
        <f t="shared" si="512"/>
        <v>-278.88303822532595</v>
      </c>
      <c r="BC742" s="5">
        <f t="shared" si="513"/>
        <v>-538.07847966062218</v>
      </c>
      <c r="BD742" s="5">
        <f t="shared" si="497"/>
        <v>-358.07847966062218</v>
      </c>
      <c r="BE742" s="31"/>
      <c r="BF742" s="40">
        <f t="shared" si="498"/>
        <v>-279</v>
      </c>
      <c r="BG742" s="40">
        <f t="shared" si="499"/>
        <v>-538</v>
      </c>
      <c r="BH742" s="40">
        <f t="shared" si="500"/>
        <v>-358</v>
      </c>
      <c r="BL742" s="26">
        <f t="shared" si="506"/>
        <v>-55.604809141965539</v>
      </c>
      <c r="BM742" s="26">
        <f t="shared" si="507"/>
        <v>-89.90496526359847</v>
      </c>
      <c r="BO742" s="238" t="str">
        <f t="shared" si="514"/>
        <v>2398832919.02016i</v>
      </c>
      <c r="BP742" s="238" t="str">
        <f t="shared" si="515"/>
        <v>-6.85322066448811E-06-2.25031194041664E-07i</v>
      </c>
      <c r="BQ742" s="238">
        <f t="shared" si="516"/>
        <v>-103.27742568028539</v>
      </c>
      <c r="BR742" s="238">
        <f t="shared" si="517"/>
        <v>-178.11932119604663</v>
      </c>
    </row>
    <row r="743" spans="22:70" x14ac:dyDescent="0.3">
      <c r="V743" s="24">
        <v>8.3900000000001196</v>
      </c>
      <c r="W743" s="32">
        <f t="shared" si="475"/>
        <v>2454708915.6857147</v>
      </c>
      <c r="X743" s="25">
        <f t="shared" si="508"/>
        <v>31.450501351730402</v>
      </c>
      <c r="Y743" s="26">
        <f t="shared" si="476"/>
        <v>-129.49676785947895</v>
      </c>
      <c r="Z743" s="26">
        <f t="shared" si="477"/>
        <v>-89.999980800751075</v>
      </c>
      <c r="AA743" s="26">
        <f t="shared" si="478"/>
        <v>76.872031336572945</v>
      </c>
      <c r="AB743" s="26">
        <f t="shared" si="479"/>
        <v>-89.991786636061576</v>
      </c>
      <c r="AC743" s="26">
        <f t="shared" si="480"/>
        <v>50.612088704098952</v>
      </c>
      <c r="AD743" s="26">
        <f t="shared" si="481"/>
        <v>89.831143094569285</v>
      </c>
      <c r="AE743" s="26">
        <f t="shared" si="482"/>
        <v>29.437853532923342</v>
      </c>
      <c r="AF743" s="26">
        <f t="shared" si="483"/>
        <v>-90.160624342243381</v>
      </c>
      <c r="AG743" s="26">
        <f t="shared" si="501"/>
        <v>64.037843837695164</v>
      </c>
      <c r="AH743" s="26">
        <f t="shared" si="484"/>
        <v>-228.11459219563719</v>
      </c>
      <c r="AI743" s="26">
        <f t="shared" si="485"/>
        <v>-89.999999999774886</v>
      </c>
      <c r="AJ743" s="26">
        <f t="shared" si="486"/>
        <v>135.71750108567508</v>
      </c>
      <c r="AK743" s="26">
        <f t="shared" si="487"/>
        <v>89.999990619033653</v>
      </c>
      <c r="AL743" s="27">
        <f t="shared" si="488"/>
        <v>-59.326627446166995</v>
      </c>
      <c r="AM743" s="26">
        <f t="shared" si="489"/>
        <v>-89.938085646190018</v>
      </c>
      <c r="AN743" s="26">
        <f t="shared" si="502"/>
        <v>-61.952783629916091</v>
      </c>
      <c r="AO743" s="26">
        <f t="shared" si="503"/>
        <v>-89.95424026538555</v>
      </c>
      <c r="AP743" s="26">
        <f t="shared" si="509"/>
        <v>-149.63865834835002</v>
      </c>
      <c r="AQ743" s="26">
        <f t="shared" si="510"/>
        <v>-179.8923352923168</v>
      </c>
      <c r="AR743" s="25">
        <f t="shared" si="504"/>
        <v>18.562359853877492</v>
      </c>
      <c r="AS743" s="25">
        <f t="shared" si="505"/>
        <v>-26.843517049310353</v>
      </c>
      <c r="AT743" s="56">
        <f t="shared" si="511"/>
        <v>-120.20080481542668</v>
      </c>
      <c r="AU743" s="57">
        <f t="shared" si="490"/>
        <v>-270.05295963456018</v>
      </c>
      <c r="AV743" s="26">
        <f t="shared" si="491"/>
        <v>8.4668316388817448</v>
      </c>
      <c r="AW743" s="26">
        <f t="shared" si="492"/>
        <v>67.834987327241933</v>
      </c>
      <c r="AX743" s="27">
        <f t="shared" si="493"/>
        <v>-8.4668316388817448</v>
      </c>
      <c r="AY743" s="26">
        <f t="shared" si="494"/>
        <v>-67.834987327241933</v>
      </c>
      <c r="AZ743" s="28">
        <f t="shared" si="495"/>
        <v>0</v>
      </c>
      <c r="BA743" s="29">
        <f t="shared" si="496"/>
        <v>0</v>
      </c>
      <c r="BB743" s="5">
        <f t="shared" si="512"/>
        <v>-279.68283125260382</v>
      </c>
      <c r="BC743" s="5">
        <f t="shared" si="513"/>
        <v>-538.12218968661637</v>
      </c>
      <c r="BD743" s="5">
        <f t="shared" si="497"/>
        <v>-358.12218968661637</v>
      </c>
      <c r="BE743" s="31"/>
      <c r="BF743" s="40">
        <f t="shared" si="498"/>
        <v>-280</v>
      </c>
      <c r="BG743" s="40">
        <f t="shared" si="499"/>
        <v>-538</v>
      </c>
      <c r="BH743" s="40">
        <f t="shared" si="500"/>
        <v>-358</v>
      </c>
      <c r="BL743" s="26">
        <f t="shared" si="506"/>
        <v>-55.804808604206791</v>
      </c>
      <c r="BM743" s="26">
        <f t="shared" si="507"/>
        <v>-89.907128514471481</v>
      </c>
      <c r="BO743" s="238" t="str">
        <f t="shared" si="514"/>
        <v>2454708915.68571i</v>
      </c>
      <c r="BP743" s="238" t="str">
        <f t="shared" si="515"/>
        <v>-6.54509017728132E-06-2.10021380744312E-07i</v>
      </c>
      <c r="BQ743" s="238">
        <f t="shared" si="516"/>
        <v>-103.67721783297037</v>
      </c>
      <c r="BR743" s="238">
        <f t="shared" si="517"/>
        <v>-178.1621015375847</v>
      </c>
    </row>
    <row r="744" spans="22:70" x14ac:dyDescent="0.3">
      <c r="V744" s="24">
        <v>8.4000000000001194</v>
      </c>
      <c r="W744" s="30">
        <f t="shared" si="475"/>
        <v>2511886431.5102711</v>
      </c>
      <c r="X744" s="25">
        <f t="shared" si="508"/>
        <v>31.450501351730402</v>
      </c>
      <c r="Y744" s="26">
        <f t="shared" si="476"/>
        <v>-129.69676785947888</v>
      </c>
      <c r="Z744" s="26">
        <f t="shared" si="477"/>
        <v>-89.999981237779338</v>
      </c>
      <c r="AA744" s="26">
        <f t="shared" si="478"/>
        <v>77.072031332556264</v>
      </c>
      <c r="AB744" s="26">
        <f t="shared" si="479"/>
        <v>-89.991973595047639</v>
      </c>
      <c r="AC744" s="26">
        <f t="shared" si="480"/>
        <v>50.812087006404248</v>
      </c>
      <c r="AD744" s="26">
        <f t="shared" si="481"/>
        <v>89.834986725495966</v>
      </c>
      <c r="AE744" s="26">
        <f t="shared" si="482"/>
        <v>29.637851831212025</v>
      </c>
      <c r="AF744" s="26">
        <f t="shared" si="483"/>
        <v>-90.156968107331025</v>
      </c>
      <c r="AG744" s="26">
        <f t="shared" si="501"/>
        <v>64.037843837695164</v>
      </c>
      <c r="AH744" s="26">
        <f t="shared" si="484"/>
        <v>-228.31459219563715</v>
      </c>
      <c r="AI744" s="26">
        <f t="shared" si="485"/>
        <v>-89.999999999780016</v>
      </c>
      <c r="AJ744" s="26">
        <f t="shared" si="486"/>
        <v>135.91750108567504</v>
      </c>
      <c r="AK744" s="26">
        <f t="shared" si="487"/>
        <v>89.999990832570518</v>
      </c>
      <c r="AL744" s="27">
        <f t="shared" si="488"/>
        <v>-59.526627217919668</v>
      </c>
      <c r="AM744" s="26">
        <f t="shared" si="489"/>
        <v>-89.939494987885482</v>
      </c>
      <c r="AN744" s="26">
        <f t="shared" si="502"/>
        <v>-62.152783505238006</v>
      </c>
      <c r="AO744" s="26">
        <f t="shared" si="503"/>
        <v>-89.955281883685771</v>
      </c>
      <c r="AP744" s="26">
        <f t="shared" si="509"/>
        <v>-150.03865799542461</v>
      </c>
      <c r="AQ744" s="26">
        <f t="shared" si="510"/>
        <v>-179.89478603878075</v>
      </c>
      <c r="AR744" s="25">
        <f t="shared" si="504"/>
        <v>18.562359853877492</v>
      </c>
      <c r="AS744" s="25">
        <f t="shared" si="505"/>
        <v>-26.843517049310353</v>
      </c>
      <c r="AT744" s="56">
        <f t="shared" si="511"/>
        <v>-120.40080616421258</v>
      </c>
      <c r="AU744" s="57">
        <f t="shared" si="490"/>
        <v>-270.05175414611176</v>
      </c>
      <c r="AV744" s="26">
        <f t="shared" si="491"/>
        <v>8.638920341435858</v>
      </c>
      <c r="AW744" s="26">
        <f t="shared" si="492"/>
        <v>68.292143853696345</v>
      </c>
      <c r="AX744" s="27">
        <f t="shared" si="493"/>
        <v>-8.6389203414358597</v>
      </c>
      <c r="AY744" s="26">
        <f t="shared" si="494"/>
        <v>-68.292143853696345</v>
      </c>
      <c r="AZ744" s="28">
        <f t="shared" si="495"/>
        <v>0</v>
      </c>
      <c r="BA744" s="29">
        <f t="shared" si="496"/>
        <v>0</v>
      </c>
      <c r="BB744" s="5">
        <f t="shared" si="512"/>
        <v>-280.48263358590373</v>
      </c>
      <c r="BC744" s="5">
        <f t="shared" si="513"/>
        <v>-538.16490669284951</v>
      </c>
      <c r="BD744" s="5">
        <f t="shared" si="497"/>
        <v>-358.16490669284951</v>
      </c>
      <c r="BE744" s="41"/>
      <c r="BF744" s="40">
        <f t="shared" si="498"/>
        <v>-280</v>
      </c>
      <c r="BG744" s="40">
        <f t="shared" si="499"/>
        <v>-538</v>
      </c>
      <c r="BH744" s="40">
        <f t="shared" si="500"/>
        <v>-358</v>
      </c>
      <c r="BL744" s="26">
        <f t="shared" si="506"/>
        <v>-56.004808090651082</v>
      </c>
      <c r="BM744" s="26">
        <f t="shared" si="507"/>
        <v>-89.909242523998699</v>
      </c>
      <c r="BO744" s="238" t="str">
        <f t="shared" si="514"/>
        <v>2511886431.51027i</v>
      </c>
      <c r="BP744" s="238" t="str">
        <f t="shared" si="515"/>
        <v>-6.25080013458554E-06-0.0000001960123157218i</v>
      </c>
      <c r="BQ744" s="238">
        <f t="shared" si="516"/>
        <v>-104.07701933104006</v>
      </c>
      <c r="BR744" s="238">
        <f t="shared" si="517"/>
        <v>-178.203910022739</v>
      </c>
    </row>
    <row r="745" spans="22:70" x14ac:dyDescent="0.3">
      <c r="V745" s="24">
        <v>8.4100000000001192</v>
      </c>
      <c r="W745" s="32">
        <f t="shared" ref="W745:W808" si="518">10*10^V745</f>
        <v>2570395782.7695704</v>
      </c>
      <c r="X745" s="25">
        <f t="shared" si="508"/>
        <v>31.450501351730402</v>
      </c>
      <c r="Y745" s="26">
        <f t="shared" ref="Y745:Y808" si="519">20*LOG(1/SQRT((W745/fp)^2+1))</f>
        <v>-129.89676785947887</v>
      </c>
      <c r="Z745" s="26">
        <f t="shared" ref="Z745:Z808" si="520">-180/PI()*ATAN(W745/fp)</f>
        <v>-89.999981664859632</v>
      </c>
      <c r="AA745" s="26">
        <f t="shared" ref="AA745:AA808" si="521">20*LOG(SQRT((W745/fzRHP)^2+1))</f>
        <v>77.272031328720374</v>
      </c>
      <c r="AB745" s="26">
        <f t="shared" ref="AB745:AB808" si="522">-180/PI()*ATAN(W745/fzRHP)</f>
        <v>-89.992156298327785</v>
      </c>
      <c r="AC745" s="26">
        <f t="shared" ref="AC745:AC808" si="523">20*LOG(SQRT((W745/fzESR)^2+1))</f>
        <v>51.0120853851178</v>
      </c>
      <c r="AD745" s="26">
        <f t="shared" ref="AD745:AD808" si="524">180/PI()*ATAN(W745/fzESR)</f>
        <v>89.838742866136272</v>
      </c>
      <c r="AE745" s="26">
        <f t="shared" ref="AE745:AE808" si="525">X745+Y745+AA745+AC745</f>
        <v>29.837850206089698</v>
      </c>
      <c r="AF745" s="26">
        <f t="shared" ref="AF745:AF808" si="526">Z745+AB745+AD745</f>
        <v>-90.153395097051146</v>
      </c>
      <c r="AG745" s="26">
        <f t="shared" si="501"/>
        <v>64.037843837695164</v>
      </c>
      <c r="AH745" s="26">
        <f t="shared" ref="AH745:AH808" si="527">20*LOG(1/SQRT((W745/fp_comp1)^2+1))</f>
        <v>-228.51459219563714</v>
      </c>
      <c r="AI745" s="26">
        <f t="shared" ref="AI745:AI808" si="528">-180/PI()*ATAN(W745/fp_comp1)</f>
        <v>-89.999999999785018</v>
      </c>
      <c r="AJ745" s="26">
        <f t="shared" ref="AJ745:AJ808" si="529">20*LOG(SQRT((W745/fz_comp)^2+1))</f>
        <v>136.11750108567503</v>
      </c>
      <c r="AK745" s="26">
        <f t="shared" ref="AK745:AK808" si="530">180/PI()*ATAN(W745/fz_comp)</f>
        <v>89.999991041246702</v>
      </c>
      <c r="AL745" s="27">
        <f t="shared" ref="AL745:AL808" si="531">20*LOG(1/SQRT((W745/fp_comp2)^2+1))</f>
        <v>-59.726626999945182</v>
      </c>
      <c r="AM745" s="26">
        <f t="shared" ref="AM745:AM808" si="532">-180/PI()*ATAN(W745/fp_comp2)</f>
        <v>-89.940872249118101</v>
      </c>
      <c r="AN745" s="26">
        <f t="shared" si="502"/>
        <v>-62.352783386171389</v>
      </c>
      <c r="AO745" s="26">
        <f t="shared" si="503"/>
        <v>-89.956299791887346</v>
      </c>
      <c r="AP745" s="26">
        <f t="shared" si="509"/>
        <v>-150.43865765838351</v>
      </c>
      <c r="AQ745" s="26">
        <f t="shared" si="510"/>
        <v>-179.89718099954376</v>
      </c>
      <c r="AR745" s="25">
        <f t="shared" si="504"/>
        <v>18.562359853877492</v>
      </c>
      <c r="AS745" s="25">
        <f t="shared" si="505"/>
        <v>-26.843517049310353</v>
      </c>
      <c r="AT745" s="56">
        <f t="shared" si="511"/>
        <v>-120.60080745229381</v>
      </c>
      <c r="AU745" s="57">
        <f t="shared" ref="AU745:AU808" si="533">AF745+AQ745</f>
        <v>-270.05057609659491</v>
      </c>
      <c r="AV745" s="26">
        <f t="shared" ref="AV745:AV808" si="534">20*LOG(SQRT((W745/fz_ff)^2+1))</f>
        <v>8.8120967561318526</v>
      </c>
      <c r="AW745" s="26">
        <f t="shared" ref="AW745:AW808" si="535">180/PI()*ATAN(W745/fz_ff)</f>
        <v>68.74171819513036</v>
      </c>
      <c r="AX745" s="27">
        <f t="shared" ref="AX745:AX808" si="536">20*LOG(1/SQRT((W745/fp_ff)^2+1))</f>
        <v>-8.8120967561318526</v>
      </c>
      <c r="AY745" s="26">
        <f t="shared" ref="AY745:AY808" si="537">-180/PI()*ATAN(W745/fp_ff)</f>
        <v>-68.74171819513036</v>
      </c>
      <c r="AZ745" s="28">
        <f t="shared" ref="AZ745:AZ808" si="538">AV745+AX745</f>
        <v>0</v>
      </c>
      <c r="BA745" s="29">
        <f t="shared" ref="BA745:BA808" si="539">AW745+AY745</f>
        <v>0</v>
      </c>
      <c r="BB745" s="5">
        <f t="shared" si="512"/>
        <v>-281.28244480720207</v>
      </c>
      <c r="BC745" s="5">
        <f t="shared" si="513"/>
        <v>-538.20665315376311</v>
      </c>
      <c r="BD745" s="5">
        <f t="shared" ref="BD745:BD808" si="540">BC745+180</f>
        <v>-358.20665315376311</v>
      </c>
      <c r="BE745" s="31"/>
      <c r="BF745" s="40">
        <f t="shared" ref="BF745:BF808" si="541">ROUND(BB745,0)</f>
        <v>-281</v>
      </c>
      <c r="BG745" s="40">
        <f t="shared" ref="BG745:BG808" si="542">ROUND(BC745,0)</f>
        <v>-538</v>
      </c>
      <c r="BH745" s="40">
        <f t="shared" ref="BH745:BH808" si="543">ROUND(BD745,0)</f>
        <v>-358</v>
      </c>
      <c r="BL745" s="26">
        <f t="shared" si="506"/>
        <v>-56.204807600209151</v>
      </c>
      <c r="BM745" s="26">
        <f t="shared" si="507"/>
        <v>-89.911308413032927</v>
      </c>
      <c r="BO745" s="238" t="str">
        <f t="shared" si="514"/>
        <v>2570395782.76957i</v>
      </c>
      <c r="BP745" s="238" t="str">
        <f t="shared" si="515"/>
        <v>-5.96973004866253E-06-1.82937321982783E-07i</v>
      </c>
      <c r="BQ745" s="238">
        <f t="shared" si="516"/>
        <v>-104.47682975469911</v>
      </c>
      <c r="BR745" s="238">
        <f t="shared" si="517"/>
        <v>-178.24476864413529</v>
      </c>
    </row>
    <row r="746" spans="22:70" x14ac:dyDescent="0.3">
      <c r="V746" s="24">
        <v>8.4200000000001207</v>
      </c>
      <c r="W746" s="32">
        <f t="shared" si="518"/>
        <v>2630267991.8961139</v>
      </c>
      <c r="X746" s="25">
        <f t="shared" si="508"/>
        <v>31.450501351730402</v>
      </c>
      <c r="Y746" s="26">
        <f t="shared" si="519"/>
        <v>-130.09676785947886</v>
      </c>
      <c r="Z746" s="26">
        <f t="shared" si="520"/>
        <v>-89.999982082218381</v>
      </c>
      <c r="AA746" s="26">
        <f t="shared" si="521"/>
        <v>77.472031325057159</v>
      </c>
      <c r="AB746" s="26">
        <f t="shared" si="522"/>
        <v>-89.992334842773673</v>
      </c>
      <c r="AC746" s="26">
        <f t="shared" si="523"/>
        <v>51.21208383680073</v>
      </c>
      <c r="AD746" s="26">
        <f t="shared" si="524"/>
        <v>89.842413507916476</v>
      </c>
      <c r="AE746" s="26">
        <f t="shared" si="525"/>
        <v>30.037848654109425</v>
      </c>
      <c r="AF746" s="26">
        <f t="shared" si="526"/>
        <v>-90.149903417075578</v>
      </c>
      <c r="AG746" s="26">
        <f t="shared" si="501"/>
        <v>64.037843837695164</v>
      </c>
      <c r="AH746" s="26">
        <f t="shared" si="527"/>
        <v>-228.71459219563718</v>
      </c>
      <c r="AI746" s="26">
        <f t="shared" si="528"/>
        <v>-89.999999999789921</v>
      </c>
      <c r="AJ746" s="26">
        <f t="shared" si="529"/>
        <v>136.31750108567508</v>
      </c>
      <c r="AK746" s="26">
        <f t="shared" si="530"/>
        <v>89.999991245172808</v>
      </c>
      <c r="AL746" s="27">
        <f t="shared" si="531"/>
        <v>-59.926626791781182</v>
      </c>
      <c r="AM746" s="26">
        <f t="shared" si="532"/>
        <v>-89.942218160123616</v>
      </c>
      <c r="AN746" s="26">
        <f t="shared" si="502"/>
        <v>-62.552783272463671</v>
      </c>
      <c r="AO746" s="26">
        <f t="shared" si="503"/>
        <v>-89.957294529696085</v>
      </c>
      <c r="AP746" s="26">
        <f t="shared" si="509"/>
        <v>-150.8386573365118</v>
      </c>
      <c r="AQ746" s="26">
        <f t="shared" si="510"/>
        <v>-179.8995214444368</v>
      </c>
      <c r="AR746" s="25">
        <f t="shared" si="504"/>
        <v>18.562359853877492</v>
      </c>
      <c r="AS746" s="25">
        <f t="shared" si="505"/>
        <v>-26.843517049310353</v>
      </c>
      <c r="AT746" s="56">
        <f t="shared" si="511"/>
        <v>-120.80080868240238</v>
      </c>
      <c r="AU746" s="57">
        <f t="shared" si="533"/>
        <v>-270.04942486151236</v>
      </c>
      <c r="AV746" s="26">
        <f t="shared" si="534"/>
        <v>8.9863248432741649</v>
      </c>
      <c r="AW746" s="26">
        <f t="shared" si="535"/>
        <v>69.183727226269653</v>
      </c>
      <c r="AX746" s="27">
        <f t="shared" si="536"/>
        <v>-8.9863248432741649</v>
      </c>
      <c r="AY746" s="26">
        <f t="shared" si="537"/>
        <v>-69.183727226269653</v>
      </c>
      <c r="AZ746" s="28">
        <f t="shared" si="538"/>
        <v>0</v>
      </c>
      <c r="BA746" s="29">
        <f t="shared" si="539"/>
        <v>0</v>
      </c>
      <c r="BB746" s="5">
        <f t="shared" si="512"/>
        <v>-282.08226451721748</v>
      </c>
      <c r="BC746" s="5">
        <f t="shared" si="513"/>
        <v>-538.24745104084036</v>
      </c>
      <c r="BD746" s="5">
        <f t="shared" si="540"/>
        <v>-358.24745104084036</v>
      </c>
      <c r="BE746" s="31"/>
      <c r="BF746" s="40">
        <f t="shared" si="541"/>
        <v>-282</v>
      </c>
      <c r="BG746" s="40">
        <f t="shared" si="542"/>
        <v>-538</v>
      </c>
      <c r="BH746" s="40">
        <f t="shared" si="543"/>
        <v>-358</v>
      </c>
      <c r="BL746" s="26">
        <f t="shared" si="506"/>
        <v>-56.404807131840727</v>
      </c>
      <c r="BM746" s="26">
        <f t="shared" si="507"/>
        <v>-89.913327276914359</v>
      </c>
      <c r="BO746" s="238" t="str">
        <f t="shared" si="514"/>
        <v>2630267991.89611i</v>
      </c>
      <c r="BP746" s="238" t="str">
        <f t="shared" si="515"/>
        <v>-5.70128714452672E-06-1.70734160053575E-07i</v>
      </c>
      <c r="BQ746" s="238">
        <f t="shared" si="516"/>
        <v>-104.87664870297439</v>
      </c>
      <c r="BR746" s="238">
        <f t="shared" si="517"/>
        <v>-178.28469890241365</v>
      </c>
    </row>
    <row r="747" spans="22:70" x14ac:dyDescent="0.3">
      <c r="V747" s="24">
        <v>8.4300000000001205</v>
      </c>
      <c r="W747" s="30">
        <f t="shared" si="518"/>
        <v>2691534803.9276648</v>
      </c>
      <c r="X747" s="25">
        <f t="shared" si="508"/>
        <v>31.450501351730402</v>
      </c>
      <c r="Y747" s="26">
        <f t="shared" si="519"/>
        <v>-130.29676785947885</v>
      </c>
      <c r="Z747" s="26">
        <f t="shared" si="520"/>
        <v>-89.999982490076874</v>
      </c>
      <c r="AA747" s="26">
        <f t="shared" si="521"/>
        <v>77.672031321558791</v>
      </c>
      <c r="AB747" s="26">
        <f t="shared" si="522"/>
        <v>-89.992509323051948</v>
      </c>
      <c r="AC747" s="26">
        <f t="shared" si="523"/>
        <v>51.41208235816886</v>
      </c>
      <c r="AD747" s="26">
        <f t="shared" si="524"/>
        <v>89.846000596938836</v>
      </c>
      <c r="AE747" s="26">
        <f t="shared" si="525"/>
        <v>30.237847171979197</v>
      </c>
      <c r="AF747" s="26">
        <f t="shared" si="526"/>
        <v>-90.146491216189986</v>
      </c>
      <c r="AG747" s="26">
        <f t="shared" si="501"/>
        <v>64.037843837695164</v>
      </c>
      <c r="AH747" s="26">
        <f t="shared" si="527"/>
        <v>-228.91459219563717</v>
      </c>
      <c r="AI747" s="26">
        <f t="shared" si="528"/>
        <v>-89.999999999794696</v>
      </c>
      <c r="AJ747" s="26">
        <f t="shared" si="529"/>
        <v>136.51750108567506</v>
      </c>
      <c r="AK747" s="26">
        <f t="shared" si="530"/>
        <v>89.999991444457009</v>
      </c>
      <c r="AL747" s="27">
        <f t="shared" si="531"/>
        <v>-60.126626592986064</v>
      </c>
      <c r="AM747" s="26">
        <f t="shared" si="532"/>
        <v>-89.943533434515928</v>
      </c>
      <c r="AN747" s="26">
        <f t="shared" si="502"/>
        <v>-62.752783163873616</v>
      </c>
      <c r="AO747" s="26">
        <f t="shared" si="503"/>
        <v>-89.958266624532754</v>
      </c>
      <c r="AP747" s="26">
        <f t="shared" si="509"/>
        <v>-151.23865702912661</v>
      </c>
      <c r="AQ747" s="26">
        <f t="shared" si="510"/>
        <v>-179.90180861438637</v>
      </c>
      <c r="AR747" s="25">
        <f t="shared" si="504"/>
        <v>18.562359853877492</v>
      </c>
      <c r="AS747" s="25">
        <f t="shared" si="505"/>
        <v>-26.843517049310353</v>
      </c>
      <c r="AT747" s="56">
        <f t="shared" si="511"/>
        <v>-121.00080985714742</v>
      </c>
      <c r="AU747" s="57">
        <f t="shared" si="533"/>
        <v>-270.04829983057635</v>
      </c>
      <c r="AV747" s="26">
        <f t="shared" si="534"/>
        <v>9.1615692648625338</v>
      </c>
      <c r="AW747" s="26">
        <f t="shared" si="535"/>
        <v>69.618194803134571</v>
      </c>
      <c r="AX747" s="27">
        <f t="shared" si="536"/>
        <v>-9.1615692648625338</v>
      </c>
      <c r="AY747" s="26">
        <f t="shared" si="537"/>
        <v>-69.618194803134571</v>
      </c>
      <c r="AZ747" s="28">
        <f t="shared" si="538"/>
        <v>0</v>
      </c>
      <c r="BA747" s="29">
        <f t="shared" si="539"/>
        <v>0</v>
      </c>
      <c r="BB747" s="5">
        <f t="shared" si="512"/>
        <v>-282.88209233457366</v>
      </c>
      <c r="BC747" s="5">
        <f t="shared" si="513"/>
        <v>-538.28732183348063</v>
      </c>
      <c r="BD747" s="5">
        <f t="shared" si="540"/>
        <v>-358.28732183348063</v>
      </c>
      <c r="BE747" s="41"/>
      <c r="BF747" s="40">
        <f t="shared" si="541"/>
        <v>-283</v>
      </c>
      <c r="BG747" s="40">
        <f t="shared" si="542"/>
        <v>-538</v>
      </c>
      <c r="BH747" s="40">
        <f t="shared" si="543"/>
        <v>-358</v>
      </c>
      <c r="BL747" s="26">
        <f t="shared" si="506"/>
        <v>-56.604806684552287</v>
      </c>
      <c r="BM747" s="26">
        <f t="shared" si="507"/>
        <v>-89.915300186051326</v>
      </c>
      <c r="BO747" s="238" t="str">
        <f t="shared" si="514"/>
        <v>2691534803.92766i</v>
      </c>
      <c r="BP747" s="238" t="str">
        <f t="shared" si="515"/>
        <v>-5.44490513142005E-06-1.59344733191377E-07i</v>
      </c>
      <c r="BQ747" s="238">
        <f t="shared" si="516"/>
        <v>-105.27647579287395</v>
      </c>
      <c r="BR747" s="238">
        <f t="shared" si="517"/>
        <v>-178.32372181685301</v>
      </c>
    </row>
    <row r="748" spans="22:70" x14ac:dyDescent="0.3">
      <c r="V748" s="24">
        <v>8.4400000000001203</v>
      </c>
      <c r="W748" s="32">
        <f t="shared" si="518"/>
        <v>2754228703.3389325</v>
      </c>
      <c r="X748" s="25">
        <f t="shared" si="508"/>
        <v>31.450501351730402</v>
      </c>
      <c r="Y748" s="26">
        <f t="shared" si="519"/>
        <v>-130.49676785947884</v>
      </c>
      <c r="Z748" s="26">
        <f t="shared" si="520"/>
        <v>-89.999982888651388</v>
      </c>
      <c r="AA748" s="26">
        <f t="shared" si="521"/>
        <v>77.872031318217878</v>
      </c>
      <c r="AB748" s="26">
        <f t="shared" si="522"/>
        <v>-89.992679831674337</v>
      </c>
      <c r="AC748" s="26">
        <f t="shared" si="523"/>
        <v>51.612080946085925</v>
      </c>
      <c r="AD748" s="26">
        <f t="shared" si="524"/>
        <v>89.849506035012894</v>
      </c>
      <c r="AE748" s="26">
        <f t="shared" si="525"/>
        <v>30.437845756555362</v>
      </c>
      <c r="AF748" s="26">
        <f t="shared" si="526"/>
        <v>-90.143156685312817</v>
      </c>
      <c r="AG748" s="26">
        <f t="shared" si="501"/>
        <v>64.037843837695164</v>
      </c>
      <c r="AH748" s="26">
        <f t="shared" si="527"/>
        <v>-229.11459219563716</v>
      </c>
      <c r="AI748" s="26">
        <f t="shared" si="528"/>
        <v>-89.999999999799371</v>
      </c>
      <c r="AJ748" s="26">
        <f t="shared" si="529"/>
        <v>136.71750108567505</v>
      </c>
      <c r="AK748" s="26">
        <f t="shared" si="530"/>
        <v>89.99999163920495</v>
      </c>
      <c r="AL748" s="27">
        <f t="shared" si="531"/>
        <v>-60.326626403138199</v>
      </c>
      <c r="AM748" s="26">
        <f t="shared" si="532"/>
        <v>-89.944818769665346</v>
      </c>
      <c r="AN748" s="26">
        <f t="shared" si="502"/>
        <v>-62.952783060170916</v>
      </c>
      <c r="AO748" s="26">
        <f t="shared" si="503"/>
        <v>-89.959216591812677</v>
      </c>
      <c r="AP748" s="26">
        <f t="shared" si="509"/>
        <v>-151.63865673557603</v>
      </c>
      <c r="AQ748" s="26">
        <f t="shared" si="510"/>
        <v>-179.90404372207246</v>
      </c>
      <c r="AR748" s="25">
        <f t="shared" si="504"/>
        <v>18.562359853877492</v>
      </c>
      <c r="AS748" s="25">
        <f t="shared" si="505"/>
        <v>-26.843517049310353</v>
      </c>
      <c r="AT748" s="56">
        <f t="shared" si="511"/>
        <v>-121.20081097902067</v>
      </c>
      <c r="AU748" s="57">
        <f t="shared" si="533"/>
        <v>-270.04720040738528</v>
      </c>
      <c r="AV748" s="26">
        <f t="shared" si="534"/>
        <v>9.3377954106389076</v>
      </c>
      <c r="AW748" s="26">
        <f t="shared" si="535"/>
        <v>70.045151373024282</v>
      </c>
      <c r="AX748" s="27">
        <f t="shared" si="536"/>
        <v>-9.3377954106389076</v>
      </c>
      <c r="AY748" s="26">
        <f t="shared" si="537"/>
        <v>-70.045151373024282</v>
      </c>
      <c r="AZ748" s="28">
        <f t="shared" si="538"/>
        <v>0</v>
      </c>
      <c r="BA748" s="29">
        <f t="shared" si="539"/>
        <v>0</v>
      </c>
      <c r="BB748" s="5">
        <f t="shared" si="512"/>
        <v>-283.68192789499955</v>
      </c>
      <c r="BC748" s="5">
        <f t="shared" si="513"/>
        <v>-538.32628652966559</v>
      </c>
      <c r="BD748" s="5">
        <f t="shared" si="540"/>
        <v>-358.32628652966559</v>
      </c>
      <c r="BE748" s="31"/>
      <c r="BF748" s="40">
        <f t="shared" si="541"/>
        <v>-284</v>
      </c>
      <c r="BG748" s="40">
        <f t="shared" si="542"/>
        <v>-538</v>
      </c>
      <c r="BH748" s="40">
        <f t="shared" si="543"/>
        <v>-358</v>
      </c>
      <c r="BL748" s="26">
        <f t="shared" si="506"/>
        <v>-56.804806257395093</v>
      </c>
      <c r="BM748" s="26">
        <f t="shared" si="507"/>
        <v>-89.917228186487591</v>
      </c>
      <c r="BO748" s="238" t="str">
        <f t="shared" si="514"/>
        <v>2754228703.33893i</v>
      </c>
      <c r="BP748" s="238" t="str">
        <f t="shared" si="515"/>
        <v>-5.20004302793661E-06-1.48714812121582E-07i</v>
      </c>
      <c r="BQ748" s="238">
        <f t="shared" si="516"/>
        <v>-105.67631065858379</v>
      </c>
      <c r="BR748" s="238">
        <f t="shared" si="517"/>
        <v>-178.36185793579278</v>
      </c>
    </row>
    <row r="749" spans="22:70" x14ac:dyDescent="0.3">
      <c r="V749" s="24">
        <v>8.4500000000001201</v>
      </c>
      <c r="W749" s="32">
        <f t="shared" si="518"/>
        <v>2818382931.2652373</v>
      </c>
      <c r="X749" s="25">
        <f t="shared" si="508"/>
        <v>31.450501351730402</v>
      </c>
      <c r="Y749" s="26">
        <f t="shared" si="519"/>
        <v>-130.6967678594788</v>
      </c>
      <c r="Z749" s="26">
        <f t="shared" si="520"/>
        <v>-89.999983278153223</v>
      </c>
      <c r="AA749" s="26">
        <f t="shared" si="521"/>
        <v>78.072031315027331</v>
      </c>
      <c r="AB749" s="26">
        <f t="shared" si="522"/>
        <v>-89.992846459046746</v>
      </c>
      <c r="AC749" s="26">
        <f t="shared" si="523"/>
        <v>51.812079597556753</v>
      </c>
      <c r="AD749" s="26">
        <f t="shared" si="524"/>
        <v>89.852931680663289</v>
      </c>
      <c r="AE749" s="26">
        <f t="shared" si="525"/>
        <v>30.637844404835683</v>
      </c>
      <c r="AF749" s="26">
        <f t="shared" si="526"/>
        <v>-90.13989805653668</v>
      </c>
      <c r="AG749" s="26">
        <f t="shared" si="501"/>
        <v>64.037843837695164</v>
      </c>
      <c r="AH749" s="26">
        <f t="shared" si="527"/>
        <v>-229.31459219563718</v>
      </c>
      <c r="AI749" s="26">
        <f t="shared" si="528"/>
        <v>-89.999999999803933</v>
      </c>
      <c r="AJ749" s="26">
        <f t="shared" si="529"/>
        <v>136.91750108567504</v>
      </c>
      <c r="AK749" s="26">
        <f t="shared" si="530"/>
        <v>89.999991829519871</v>
      </c>
      <c r="AL749" s="27">
        <f t="shared" si="531"/>
        <v>-60.526626221834888</v>
      </c>
      <c r="AM749" s="26">
        <f t="shared" si="532"/>
        <v>-89.946074847068459</v>
      </c>
      <c r="AN749" s="26">
        <f t="shared" si="502"/>
        <v>-63.152782961135607</v>
      </c>
      <c r="AO749" s="26">
        <f t="shared" si="503"/>
        <v>-89.960144935218963</v>
      </c>
      <c r="AP749" s="26">
        <f t="shared" si="509"/>
        <v>-152.03865645523746</v>
      </c>
      <c r="AQ749" s="26">
        <f t="shared" si="510"/>
        <v>-179.9062279525715</v>
      </c>
      <c r="AR749" s="25">
        <f t="shared" si="504"/>
        <v>18.562359853877492</v>
      </c>
      <c r="AS749" s="25">
        <f t="shared" si="505"/>
        <v>-26.843517049310353</v>
      </c>
      <c r="AT749" s="56">
        <f t="shared" si="511"/>
        <v>-121.40081205040178</v>
      </c>
      <c r="AU749" s="57">
        <f t="shared" si="533"/>
        <v>-270.04612600910821</v>
      </c>
      <c r="AV749" s="26">
        <f t="shared" si="534"/>
        <v>9.514969420254447</v>
      </c>
      <c r="AW749" s="26">
        <f t="shared" si="535"/>
        <v>70.464633588923562</v>
      </c>
      <c r="AX749" s="27">
        <f t="shared" si="536"/>
        <v>-9.514969420254447</v>
      </c>
      <c r="AY749" s="26">
        <f t="shared" si="537"/>
        <v>-70.464633588923562</v>
      </c>
      <c r="AZ749" s="28">
        <f t="shared" si="538"/>
        <v>0</v>
      </c>
      <c r="BA749" s="29">
        <f t="shared" si="539"/>
        <v>0</v>
      </c>
      <c r="BB749" s="5">
        <f t="shared" si="512"/>
        <v>-284.48177085056477</v>
      </c>
      <c r="BC749" s="5">
        <f t="shared" si="513"/>
        <v>-538.36436565641793</v>
      </c>
      <c r="BD749" s="5">
        <f t="shared" si="540"/>
        <v>-358.36436565641793</v>
      </c>
      <c r="BE749" s="31"/>
      <c r="BF749" s="40">
        <f t="shared" si="541"/>
        <v>-284</v>
      </c>
      <c r="BG749" s="40">
        <f t="shared" si="542"/>
        <v>-538</v>
      </c>
      <c r="BH749" s="40">
        <f t="shared" si="543"/>
        <v>-358</v>
      </c>
      <c r="BL749" s="26">
        <f t="shared" si="506"/>
        <v>-57.004805849463096</v>
      </c>
      <c r="BM749" s="26">
        <f t="shared" si="507"/>
        <v>-89.919112300457087</v>
      </c>
      <c r="BO749" s="238" t="str">
        <f t="shared" si="514"/>
        <v>2818382931.26524i</v>
      </c>
      <c r="BP749" s="238" t="str">
        <f t="shared" si="515"/>
        <v>-4.96618403852641E-06-1.38793778012446E-07i</v>
      </c>
      <c r="BQ749" s="238">
        <f t="shared" si="516"/>
        <v>-106.07615295069989</v>
      </c>
      <c r="BR749" s="238">
        <f t="shared" si="517"/>
        <v>-178.39912734685259</v>
      </c>
    </row>
    <row r="750" spans="22:70" x14ac:dyDescent="0.3">
      <c r="V750" s="24">
        <v>8.4600000000001199</v>
      </c>
      <c r="W750" s="30">
        <f t="shared" si="518"/>
        <v>2884031503.1274076</v>
      </c>
      <c r="X750" s="25">
        <f t="shared" si="508"/>
        <v>31.450501351730402</v>
      </c>
      <c r="Y750" s="26">
        <f t="shared" si="519"/>
        <v>-130.89676785947881</v>
      </c>
      <c r="Z750" s="26">
        <f t="shared" si="520"/>
        <v>-89.999983658788935</v>
      </c>
      <c r="AA750" s="26">
        <f t="shared" si="521"/>
        <v>78.272031311980385</v>
      </c>
      <c r="AB750" s="26">
        <f t="shared" si="522"/>
        <v>-89.993009293517218</v>
      </c>
      <c r="AC750" s="26">
        <f t="shared" si="523"/>
        <v>52.012078309721005</v>
      </c>
      <c r="AD750" s="26">
        <f t="shared" si="524"/>
        <v>89.856279350114676</v>
      </c>
      <c r="AE750" s="26">
        <f t="shared" si="525"/>
        <v>30.837843113952971</v>
      </c>
      <c r="AF750" s="26">
        <f t="shared" si="526"/>
        <v>-90.136713602191492</v>
      </c>
      <c r="AG750" s="26">
        <f t="shared" si="501"/>
        <v>64.037843837695164</v>
      </c>
      <c r="AH750" s="26">
        <f t="shared" si="527"/>
        <v>-229.51459219563716</v>
      </c>
      <c r="AI750" s="26">
        <f t="shared" si="528"/>
        <v>-89.999999999808409</v>
      </c>
      <c r="AJ750" s="26">
        <f t="shared" si="529"/>
        <v>137.11750108567503</v>
      </c>
      <c r="AK750" s="26">
        <f t="shared" si="530"/>
        <v>89.999992015502698</v>
      </c>
      <c r="AL750" s="27">
        <f t="shared" si="531"/>
        <v>-60.726626048691557</v>
      </c>
      <c r="AM750" s="26">
        <f t="shared" si="532"/>
        <v>-89.947302332709242</v>
      </c>
      <c r="AN750" s="26">
        <f t="shared" si="502"/>
        <v>-63.352782866557611</v>
      </c>
      <c r="AO750" s="26">
        <f t="shared" si="503"/>
        <v>-89.961052146969635</v>
      </c>
      <c r="AP750" s="26">
        <f t="shared" si="509"/>
        <v>-152.43865618751613</v>
      </c>
      <c r="AQ750" s="26">
        <f t="shared" si="510"/>
        <v>-179.90836246398459</v>
      </c>
      <c r="AR750" s="25">
        <f t="shared" si="504"/>
        <v>18.562359853877492</v>
      </c>
      <c r="AS750" s="25">
        <f t="shared" si="505"/>
        <v>-26.843517049310353</v>
      </c>
      <c r="AT750" s="56">
        <f t="shared" si="511"/>
        <v>-121.60081307356316</v>
      </c>
      <c r="AU750" s="57">
        <f t="shared" si="533"/>
        <v>-270.04507606617608</v>
      </c>
      <c r="AV750" s="26">
        <f t="shared" si="534"/>
        <v>9.693058201754388</v>
      </c>
      <c r="AW750" s="26">
        <f t="shared" si="535"/>
        <v>70.876683929717316</v>
      </c>
      <c r="AX750" s="27">
        <f t="shared" si="536"/>
        <v>-9.693058201754388</v>
      </c>
      <c r="AY750" s="26">
        <f t="shared" si="537"/>
        <v>-70.876683929717316</v>
      </c>
      <c r="AZ750" s="28">
        <f t="shared" si="538"/>
        <v>0</v>
      </c>
      <c r="BA750" s="29">
        <f t="shared" si="539"/>
        <v>0</v>
      </c>
      <c r="BB750" s="5">
        <f t="shared" si="512"/>
        <v>-285.28162086894827</v>
      </c>
      <c r="BC750" s="5">
        <f t="shared" si="513"/>
        <v>-538.40157928005397</v>
      </c>
      <c r="BD750" s="5">
        <f t="shared" si="540"/>
        <v>-358.40157928005397</v>
      </c>
      <c r="BE750" s="41"/>
      <c r="BF750" s="40">
        <f t="shared" si="541"/>
        <v>-285</v>
      </c>
      <c r="BG750" s="40">
        <f t="shared" si="542"/>
        <v>-538</v>
      </c>
      <c r="BH750" s="40">
        <f t="shared" si="543"/>
        <v>-358</v>
      </c>
      <c r="BL750" s="26">
        <f t="shared" si="506"/>
        <v>-57.204805459891034</v>
      </c>
      <c r="BM750" s="26">
        <f t="shared" si="507"/>
        <v>-89.920953526925615</v>
      </c>
      <c r="BO750" s="238" t="str">
        <f t="shared" si="514"/>
        <v>2884031503.12741i</v>
      </c>
      <c r="BP750" s="238" t="str">
        <f t="shared" si="515"/>
        <v>-4.74283447919696E-06-1.29534382484525E-07i</v>
      </c>
      <c r="BQ750" s="238">
        <f t="shared" si="516"/>
        <v>-106.47600233549409</v>
      </c>
      <c r="BR750" s="238">
        <f t="shared" si="517"/>
        <v>-178.43554968695236</v>
      </c>
    </row>
    <row r="751" spans="22:70" x14ac:dyDescent="0.3">
      <c r="V751" s="24">
        <v>8.4700000000001197</v>
      </c>
      <c r="W751" s="32">
        <f t="shared" si="518"/>
        <v>2951209226.6672058</v>
      </c>
      <c r="X751" s="25">
        <f t="shared" si="508"/>
        <v>31.450501351730402</v>
      </c>
      <c r="Y751" s="26">
        <f t="shared" si="519"/>
        <v>-131.09676785947877</v>
      </c>
      <c r="Z751" s="26">
        <f t="shared" si="520"/>
        <v>-89.999984030760317</v>
      </c>
      <c r="AA751" s="26">
        <f t="shared" si="521"/>
        <v>78.472031309070573</v>
      </c>
      <c r="AB751" s="26">
        <f t="shared" si="522"/>
        <v>-89.993168421422709</v>
      </c>
      <c r="AC751" s="26">
        <f t="shared" si="523"/>
        <v>52.212077079847049</v>
      </c>
      <c r="AD751" s="26">
        <f t="shared" si="524"/>
        <v>89.859550818254206</v>
      </c>
      <c r="AE751" s="26">
        <f t="shared" si="525"/>
        <v>31.037841881169243</v>
      </c>
      <c r="AF751" s="26">
        <f t="shared" si="526"/>
        <v>-90.133601633928834</v>
      </c>
      <c r="AG751" s="26">
        <f t="shared" si="501"/>
        <v>64.037843837695164</v>
      </c>
      <c r="AH751" s="26">
        <f t="shared" si="527"/>
        <v>-229.71459219563715</v>
      </c>
      <c r="AI751" s="26">
        <f t="shared" si="528"/>
        <v>-89.999999999812772</v>
      </c>
      <c r="AJ751" s="26">
        <f t="shared" si="529"/>
        <v>137.31750108567502</v>
      </c>
      <c r="AK751" s="26">
        <f t="shared" si="530"/>
        <v>89.999992197252055</v>
      </c>
      <c r="AL751" s="27">
        <f t="shared" si="531"/>
        <v>-60.926625883340961</v>
      </c>
      <c r="AM751" s="26">
        <f t="shared" si="532"/>
        <v>-89.948501877412355</v>
      </c>
      <c r="AN751" s="26">
        <f t="shared" si="502"/>
        <v>-63.552782776236334</v>
      </c>
      <c r="AO751" s="26">
        <f t="shared" si="503"/>
        <v>-89.961938708078563</v>
      </c>
      <c r="AP751" s="26">
        <f t="shared" si="509"/>
        <v>-152.83865593184427</v>
      </c>
      <c r="AQ751" s="26">
        <f t="shared" si="510"/>
        <v>-179.91044838805163</v>
      </c>
      <c r="AR751" s="25">
        <f t="shared" si="504"/>
        <v>18.562359853877492</v>
      </c>
      <c r="AS751" s="25">
        <f t="shared" si="505"/>
        <v>-26.843517049310353</v>
      </c>
      <c r="AT751" s="56">
        <f t="shared" si="511"/>
        <v>-121.80081405067503</v>
      </c>
      <c r="AU751" s="57">
        <f t="shared" si="533"/>
        <v>-270.04405002198047</v>
      </c>
      <c r="AV751" s="26">
        <f t="shared" si="534"/>
        <v>9.8720294465833973</v>
      </c>
      <c r="AW751" s="26">
        <f t="shared" si="535"/>
        <v>71.281350327437991</v>
      </c>
      <c r="AX751" s="27">
        <f t="shared" si="536"/>
        <v>-9.8720294465833973</v>
      </c>
      <c r="AY751" s="26">
        <f t="shared" si="537"/>
        <v>-71.281350327437991</v>
      </c>
      <c r="AZ751" s="28">
        <f t="shared" si="538"/>
        <v>0</v>
      </c>
      <c r="BA751" s="29">
        <f t="shared" si="539"/>
        <v>0</v>
      </c>
      <c r="BB751" s="5">
        <f t="shared" si="512"/>
        <v>-286.08147763274098</v>
      </c>
      <c r="BC751" s="5">
        <f t="shared" si="513"/>
        <v>-538.43794701623665</v>
      </c>
      <c r="BD751" s="5">
        <f t="shared" si="540"/>
        <v>-358.43794701623665</v>
      </c>
      <c r="BE751" s="31"/>
      <c r="BF751" s="40">
        <f t="shared" si="541"/>
        <v>-286</v>
      </c>
      <c r="BG751" s="40">
        <f t="shared" si="542"/>
        <v>-538</v>
      </c>
      <c r="BH751" s="40">
        <f t="shared" si="543"/>
        <v>-358</v>
      </c>
      <c r="BL751" s="26">
        <f t="shared" si="506"/>
        <v>-57.404805087852566</v>
      </c>
      <c r="BM751" s="26">
        <f t="shared" si="507"/>
        <v>-89.92275284212063</v>
      </c>
      <c r="BO751" s="238" t="str">
        <f t="shared" si="514"/>
        <v>2951209226.66721i</v>
      </c>
      <c r="BP751" s="238" t="str">
        <f t="shared" si="515"/>
        <v>-4.52952275031718E-06-1.20892523530906E-07i</v>
      </c>
      <c r="BQ751" s="238">
        <f t="shared" si="516"/>
        <v>-106.8758584942134</v>
      </c>
      <c r="BR751" s="238">
        <f t="shared" si="517"/>
        <v>-178.47114415213557</v>
      </c>
    </row>
    <row r="752" spans="22:70" x14ac:dyDescent="0.3">
      <c r="V752" s="24">
        <v>8.4800000000001194</v>
      </c>
      <c r="W752" s="32">
        <f t="shared" si="518"/>
        <v>3019951720.4028554</v>
      </c>
      <c r="X752" s="25">
        <f t="shared" si="508"/>
        <v>31.450501351730402</v>
      </c>
      <c r="Y752" s="26">
        <f t="shared" si="519"/>
        <v>-131.29676785947876</v>
      </c>
      <c r="Z752" s="26">
        <f t="shared" si="520"/>
        <v>-89.999984394264587</v>
      </c>
      <c r="AA752" s="26">
        <f t="shared" si="521"/>
        <v>78.672031306291714</v>
      </c>
      <c r="AB752" s="26">
        <f t="shared" si="522"/>
        <v>-89.993323927134966</v>
      </c>
      <c r="AC752" s="26">
        <f t="shared" si="523"/>
        <v>52.412075905326233</v>
      </c>
      <c r="AD752" s="26">
        <f t="shared" si="524"/>
        <v>89.862747819572235</v>
      </c>
      <c r="AE752" s="26">
        <f t="shared" si="525"/>
        <v>31.23784070386958</v>
      </c>
      <c r="AF752" s="26">
        <f t="shared" si="526"/>
        <v>-90.130560501827318</v>
      </c>
      <c r="AG752" s="26">
        <f t="shared" si="501"/>
        <v>64.037843837695164</v>
      </c>
      <c r="AH752" s="26">
        <f t="shared" si="527"/>
        <v>-229.91459219563717</v>
      </c>
      <c r="AI752" s="26">
        <f t="shared" si="528"/>
        <v>-89.999999999817035</v>
      </c>
      <c r="AJ752" s="26">
        <f t="shared" si="529"/>
        <v>137.51750108567504</v>
      </c>
      <c r="AK752" s="26">
        <f t="shared" si="530"/>
        <v>89.999992374864277</v>
      </c>
      <c r="AL752" s="27">
        <f t="shared" si="531"/>
        <v>-61.126625725432355</v>
      </c>
      <c r="AM752" s="26">
        <f t="shared" si="532"/>
        <v>-89.949674117188053</v>
      </c>
      <c r="AN752" s="26">
        <f t="shared" si="502"/>
        <v>-63.752782689980172</v>
      </c>
      <c r="AO752" s="26">
        <f t="shared" si="503"/>
        <v>-89.962805088610452</v>
      </c>
      <c r="AP752" s="26">
        <f t="shared" si="509"/>
        <v>-153.23865568767948</v>
      </c>
      <c r="AQ752" s="26">
        <f t="shared" si="510"/>
        <v>-179.91248683075128</v>
      </c>
      <c r="AR752" s="25">
        <f t="shared" si="504"/>
        <v>18.562359853877492</v>
      </c>
      <c r="AS752" s="25">
        <f t="shared" si="505"/>
        <v>-26.843517049310353</v>
      </c>
      <c r="AT752" s="56">
        <f t="shared" si="511"/>
        <v>-122.0008149838099</v>
      </c>
      <c r="AU752" s="57">
        <f t="shared" si="533"/>
        <v>-270.04304733257857</v>
      </c>
      <c r="AV752" s="26">
        <f t="shared" si="534"/>
        <v>10.051851641317139</v>
      </c>
      <c r="AW752" s="26">
        <f t="shared" si="535"/>
        <v>71.678685802620862</v>
      </c>
      <c r="AX752" s="27">
        <f t="shared" si="536"/>
        <v>-10.051851641317139</v>
      </c>
      <c r="AY752" s="26">
        <f t="shared" si="537"/>
        <v>-71.678685802620862</v>
      </c>
      <c r="AZ752" s="28">
        <f t="shared" si="538"/>
        <v>0</v>
      </c>
      <c r="BA752" s="29">
        <f t="shared" si="539"/>
        <v>0</v>
      </c>
      <c r="BB752" s="5">
        <f t="shared" si="512"/>
        <v>-286.88134083877816</v>
      </c>
      <c r="BC752" s="5">
        <f t="shared" si="513"/>
        <v>-538.47348803982516</v>
      </c>
      <c r="BD752" s="5">
        <f t="shared" si="540"/>
        <v>-358.47348803982516</v>
      </c>
      <c r="BE752" s="31"/>
      <c r="BF752" s="40">
        <f t="shared" si="541"/>
        <v>-287</v>
      </c>
      <c r="BG752" s="40">
        <f t="shared" si="542"/>
        <v>-538</v>
      </c>
      <c r="BH752" s="40">
        <f t="shared" si="543"/>
        <v>-358</v>
      </c>
      <c r="BL752" s="26">
        <f t="shared" si="506"/>
        <v>-57.604804732558563</v>
      </c>
      <c r="BM752" s="26">
        <f t="shared" si="507"/>
        <v>-89.92451120004867</v>
      </c>
      <c r="BO752" s="238" t="str">
        <f t="shared" si="514"/>
        <v>3019951720.40286i</v>
      </c>
      <c r="BP752" s="238" t="str">
        <f t="shared" si="515"/>
        <v>-4.32579835451422E-06-1.1282703629798E-07i</v>
      </c>
      <c r="BQ752" s="238">
        <f t="shared" si="516"/>
        <v>-107.27572112240971</v>
      </c>
      <c r="BR752" s="238">
        <f t="shared" si="517"/>
        <v>-178.50592950719792</v>
      </c>
    </row>
    <row r="753" spans="22:70" x14ac:dyDescent="0.3">
      <c r="V753" s="24">
        <v>8.4900000000001192</v>
      </c>
      <c r="W753" s="30">
        <f t="shared" si="518"/>
        <v>3090295432.5144486</v>
      </c>
      <c r="X753" s="25">
        <f t="shared" si="508"/>
        <v>31.450501351730402</v>
      </c>
      <c r="Y753" s="26">
        <f t="shared" si="519"/>
        <v>-131.49676785947875</v>
      </c>
      <c r="Z753" s="26">
        <f t="shared" si="520"/>
        <v>-89.999984749494487</v>
      </c>
      <c r="AA753" s="26">
        <f t="shared" si="521"/>
        <v>78.872031303637939</v>
      </c>
      <c r="AB753" s="26">
        <f t="shared" si="522"/>
        <v>-89.993475893105156</v>
      </c>
      <c r="AC753" s="26">
        <f t="shared" si="523"/>
        <v>52.612074783667246</v>
      </c>
      <c r="AD753" s="26">
        <f t="shared" si="524"/>
        <v>89.865872049081489</v>
      </c>
      <c r="AE753" s="26">
        <f t="shared" si="525"/>
        <v>31.43783957955683</v>
      </c>
      <c r="AF753" s="26">
        <f t="shared" si="526"/>
        <v>-90.127588593518155</v>
      </c>
      <c r="AG753" s="26">
        <f t="shared" si="501"/>
        <v>64.037843837695164</v>
      </c>
      <c r="AH753" s="26">
        <f t="shared" si="527"/>
        <v>-230.11459219563716</v>
      </c>
      <c r="AI753" s="26">
        <f t="shared" si="528"/>
        <v>-89.999999999821185</v>
      </c>
      <c r="AJ753" s="26">
        <f t="shared" si="529"/>
        <v>137.71750108567502</v>
      </c>
      <c r="AK753" s="26">
        <f t="shared" si="530"/>
        <v>89.999992548433553</v>
      </c>
      <c r="AL753" s="27">
        <f t="shared" si="531"/>
        <v>-61.326625574630796</v>
      </c>
      <c r="AM753" s="26">
        <f t="shared" si="532"/>
        <v>-89.950819673569484</v>
      </c>
      <c r="AN753" s="26">
        <f t="shared" si="502"/>
        <v>-63.952782607606188</v>
      </c>
      <c r="AO753" s="26">
        <f t="shared" si="503"/>
        <v>-89.963651747930186</v>
      </c>
      <c r="AP753" s="26">
        <f t="shared" si="509"/>
        <v>-153.63865545450395</v>
      </c>
      <c r="AQ753" s="26">
        <f t="shared" si="510"/>
        <v>-179.91447887288729</v>
      </c>
      <c r="AR753" s="25">
        <f t="shared" si="504"/>
        <v>18.562359853877492</v>
      </c>
      <c r="AS753" s="25">
        <f t="shared" si="505"/>
        <v>-26.843517049310353</v>
      </c>
      <c r="AT753" s="56">
        <f t="shared" si="511"/>
        <v>-122.20081587494712</v>
      </c>
      <c r="AU753" s="57">
        <f t="shared" si="533"/>
        <v>-270.04206746640546</v>
      </c>
      <c r="AV753" s="26">
        <f t="shared" si="534"/>
        <v>10.232494076327042</v>
      </c>
      <c r="AW753" s="26">
        <f t="shared" si="535"/>
        <v>72.068748108696369</v>
      </c>
      <c r="AX753" s="27">
        <f t="shared" si="536"/>
        <v>-10.232494076327042</v>
      </c>
      <c r="AY753" s="26">
        <f t="shared" si="537"/>
        <v>-72.068748108696369</v>
      </c>
      <c r="AZ753" s="28">
        <f t="shared" si="538"/>
        <v>0</v>
      </c>
      <c r="BA753" s="29">
        <f t="shared" si="539"/>
        <v>0</v>
      </c>
      <c r="BB753" s="5">
        <f t="shared" si="512"/>
        <v>-287.68121019750208</v>
      </c>
      <c r="BC753" s="5">
        <f t="shared" si="513"/>
        <v>-538.5082210945302</v>
      </c>
      <c r="BD753" s="5">
        <f t="shared" si="540"/>
        <v>-358.5082210945302</v>
      </c>
      <c r="BE753" s="41"/>
      <c r="BF753" s="40">
        <f t="shared" si="541"/>
        <v>-288</v>
      </c>
      <c r="BG753" s="40">
        <f t="shared" si="542"/>
        <v>-539</v>
      </c>
      <c r="BH753" s="40">
        <f t="shared" si="543"/>
        <v>-359</v>
      </c>
      <c r="BL753" s="26">
        <f t="shared" si="506"/>
        <v>-57.804804393255395</v>
      </c>
      <c r="BM753" s="26">
        <f t="shared" si="507"/>
        <v>-89.926229533001106</v>
      </c>
      <c r="BO753" s="238" t="str">
        <f t="shared" si="514"/>
        <v>3090295432.51445i</v>
      </c>
      <c r="BP753" s="238" t="str">
        <f t="shared" si="515"/>
        <v>-4.13123095773225E-06-1.05299497745197E-07i</v>
      </c>
      <c r="BQ753" s="238">
        <f t="shared" si="516"/>
        <v>-107.67558992929956</v>
      </c>
      <c r="BR753" s="238">
        <f t="shared" si="517"/>
        <v>-178.53992409512361</v>
      </c>
    </row>
    <row r="754" spans="22:70" x14ac:dyDescent="0.3">
      <c r="V754" s="24">
        <v>8.5000000000001208</v>
      </c>
      <c r="W754" s="32">
        <f t="shared" si="518"/>
        <v>3162277660.1692681</v>
      </c>
      <c r="X754" s="25">
        <f t="shared" si="508"/>
        <v>31.450501351730402</v>
      </c>
      <c r="Y754" s="26">
        <f t="shared" si="519"/>
        <v>-131.69676785947877</v>
      </c>
      <c r="Z754" s="26">
        <f t="shared" si="520"/>
        <v>-89.999985096638383</v>
      </c>
      <c r="AA754" s="26">
        <f t="shared" si="521"/>
        <v>79.072031301103621</v>
      </c>
      <c r="AB754" s="26">
        <f t="shared" si="522"/>
        <v>-89.993624399907617</v>
      </c>
      <c r="AC754" s="26">
        <f t="shared" si="523"/>
        <v>52.812073712490999</v>
      </c>
      <c r="AD754" s="26">
        <f t="shared" si="524"/>
        <v>89.868925163215465</v>
      </c>
      <c r="AE754" s="26">
        <f t="shared" si="525"/>
        <v>31.637838505846247</v>
      </c>
      <c r="AF754" s="26">
        <f t="shared" si="526"/>
        <v>-90.124684333330549</v>
      </c>
      <c r="AG754" s="26">
        <f t="shared" si="501"/>
        <v>64.037843837695164</v>
      </c>
      <c r="AH754" s="26">
        <f t="shared" si="527"/>
        <v>-230.31459219563718</v>
      </c>
      <c r="AI754" s="26">
        <f t="shared" si="528"/>
        <v>-89.999999999825263</v>
      </c>
      <c r="AJ754" s="26">
        <f t="shared" si="529"/>
        <v>137.91750108567504</v>
      </c>
      <c r="AK754" s="26">
        <f t="shared" si="530"/>
        <v>89.999992718051928</v>
      </c>
      <c r="AL754" s="27">
        <f t="shared" si="531"/>
        <v>-61.526625430616463</v>
      </c>
      <c r="AM754" s="26">
        <f t="shared" si="532"/>
        <v>-89.951939153942106</v>
      </c>
      <c r="AN754" s="26">
        <f t="shared" si="502"/>
        <v>-64.152782528939667</v>
      </c>
      <c r="AO754" s="26">
        <f t="shared" si="503"/>
        <v>-89.964479134946217</v>
      </c>
      <c r="AP754" s="26">
        <f t="shared" si="509"/>
        <v>-154.0386552318231</v>
      </c>
      <c r="AQ754" s="26">
        <f t="shared" si="510"/>
        <v>-179.91642557066166</v>
      </c>
      <c r="AR754" s="25">
        <f t="shared" si="504"/>
        <v>18.562359853877492</v>
      </c>
      <c r="AS754" s="25">
        <f t="shared" si="505"/>
        <v>-26.843517049310353</v>
      </c>
      <c r="AT754" s="56">
        <f t="shared" si="511"/>
        <v>-122.40081672597685</v>
      </c>
      <c r="AU754" s="57">
        <f t="shared" si="533"/>
        <v>-270.04110990399221</v>
      </c>
      <c r="AV754" s="26">
        <f t="shared" si="534"/>
        <v>10.413926851584471</v>
      </c>
      <c r="AW754" s="26">
        <f t="shared" si="535"/>
        <v>72.451599386212337</v>
      </c>
      <c r="AX754" s="27">
        <f t="shared" si="536"/>
        <v>-10.413926851584471</v>
      </c>
      <c r="AY754" s="26">
        <f t="shared" si="537"/>
        <v>-72.451599386212337</v>
      </c>
      <c r="AZ754" s="28">
        <f t="shared" si="538"/>
        <v>0</v>
      </c>
      <c r="BA754" s="29">
        <f t="shared" si="539"/>
        <v>0</v>
      </c>
      <c r="BB754" s="5">
        <f t="shared" si="512"/>
        <v>-288.48108543235293</v>
      </c>
      <c r="BC754" s="5">
        <f t="shared" si="513"/>
        <v>-538.54216450237288</v>
      </c>
      <c r="BD754" s="5">
        <f t="shared" si="540"/>
        <v>-358.54216450237288</v>
      </c>
      <c r="BE754" s="31"/>
      <c r="BF754" s="40">
        <f t="shared" si="541"/>
        <v>-288</v>
      </c>
      <c r="BG754" s="40">
        <f t="shared" si="542"/>
        <v>-539</v>
      </c>
      <c r="BH754" s="40">
        <f t="shared" si="543"/>
        <v>-359</v>
      </c>
      <c r="BL754" s="26">
        <f t="shared" si="506"/>
        <v>-58.00480406922339</v>
      </c>
      <c r="BM754" s="26">
        <f t="shared" si="507"/>
        <v>-89.927908752048452</v>
      </c>
      <c r="BO754" s="238" t="str">
        <f t="shared" si="514"/>
        <v>3162277660.16927i</v>
      </c>
      <c r="BP754" s="238" t="str">
        <f t="shared" si="515"/>
        <v>-3.94540949160217E-06-9.82740442667654E-08i</v>
      </c>
      <c r="BQ754" s="238">
        <f t="shared" si="516"/>
        <v>-108.07546463715269</v>
      </c>
      <c r="BR754" s="238">
        <f t="shared" si="517"/>
        <v>-178.57314584633227</v>
      </c>
    </row>
    <row r="755" spans="22:70" x14ac:dyDescent="0.3">
      <c r="V755" s="24">
        <v>8.5100000000001206</v>
      </c>
      <c r="W755" s="32">
        <f t="shared" si="518"/>
        <v>3235936569.2971921</v>
      </c>
      <c r="X755" s="25">
        <f t="shared" si="508"/>
        <v>31.450501351730402</v>
      </c>
      <c r="Y755" s="26">
        <f t="shared" si="519"/>
        <v>-131.89676785947876</v>
      </c>
      <c r="Z755" s="26">
        <f t="shared" si="520"/>
        <v>-89.999985435880319</v>
      </c>
      <c r="AA755" s="26">
        <f t="shared" si="521"/>
        <v>79.272031298683345</v>
      </c>
      <c r="AB755" s="26">
        <f t="shared" si="522"/>
        <v>-89.993769526282634</v>
      </c>
      <c r="AC755" s="26">
        <f t="shared" si="523"/>
        <v>53.012072689525347</v>
      </c>
      <c r="AD755" s="26">
        <f t="shared" si="524"/>
        <v>89.871908780706292</v>
      </c>
      <c r="AE755" s="26">
        <f t="shared" si="525"/>
        <v>31.83783748046033</v>
      </c>
      <c r="AF755" s="26">
        <f t="shared" si="526"/>
        <v>-90.121846181456647</v>
      </c>
      <c r="AG755" s="26">
        <f t="shared" si="501"/>
        <v>64.037843837695164</v>
      </c>
      <c r="AH755" s="26">
        <f t="shared" si="527"/>
        <v>-230.51459219563722</v>
      </c>
      <c r="AI755" s="26">
        <f t="shared" si="528"/>
        <v>-89.999999999829242</v>
      </c>
      <c r="AJ755" s="26">
        <f t="shared" si="529"/>
        <v>138.11750108567506</v>
      </c>
      <c r="AK755" s="26">
        <f t="shared" si="530"/>
        <v>89.999992883809298</v>
      </c>
      <c r="AL755" s="27">
        <f t="shared" si="531"/>
        <v>-61.726625293083814</v>
      </c>
      <c r="AM755" s="26">
        <f t="shared" si="532"/>
        <v>-89.95303315186581</v>
      </c>
      <c r="AN755" s="26">
        <f t="shared" si="502"/>
        <v>-64.352782453813688</v>
      </c>
      <c r="AO755" s="26">
        <f t="shared" si="503"/>
        <v>-89.965287688348738</v>
      </c>
      <c r="AP755" s="26">
        <f t="shared" si="509"/>
        <v>-154.43865501916451</v>
      </c>
      <c r="AQ755" s="26">
        <f t="shared" si="510"/>
        <v>-179.91832795623449</v>
      </c>
      <c r="AR755" s="25">
        <f t="shared" si="504"/>
        <v>18.562359853877492</v>
      </c>
      <c r="AS755" s="25">
        <f t="shared" si="505"/>
        <v>-26.843517049310353</v>
      </c>
      <c r="AT755" s="56">
        <f t="shared" si="511"/>
        <v>-122.60081753870418</v>
      </c>
      <c r="AU755" s="57">
        <f t="shared" si="533"/>
        <v>-270.04017413769111</v>
      </c>
      <c r="AV755" s="26">
        <f t="shared" si="534"/>
        <v>10.596120879808293</v>
      </c>
      <c r="AW755" s="26">
        <f t="shared" si="535"/>
        <v>72.827305827548415</v>
      </c>
      <c r="AX755" s="27">
        <f t="shared" si="536"/>
        <v>-10.596120879808295</v>
      </c>
      <c r="AY755" s="26">
        <f t="shared" si="537"/>
        <v>-72.827305827548415</v>
      </c>
      <c r="AZ755" s="28">
        <f t="shared" si="538"/>
        <v>0</v>
      </c>
      <c r="BA755" s="29">
        <f t="shared" si="539"/>
        <v>0</v>
      </c>
      <c r="BB755" s="5">
        <f t="shared" si="512"/>
        <v>-289.28096627918666</v>
      </c>
      <c r="BC755" s="5">
        <f t="shared" si="513"/>
        <v>-538.5753361729536</v>
      </c>
      <c r="BD755" s="5">
        <f t="shared" si="540"/>
        <v>-358.5753361729536</v>
      </c>
      <c r="BE755" s="31"/>
      <c r="BF755" s="40">
        <f t="shared" si="541"/>
        <v>-289</v>
      </c>
      <c r="BG755" s="40">
        <f t="shared" si="542"/>
        <v>-539</v>
      </c>
      <c r="BH755" s="40">
        <f t="shared" si="543"/>
        <v>-359</v>
      </c>
      <c r="BL755" s="26">
        <f t="shared" si="506"/>
        <v>-58.204803759775174</v>
      </c>
      <c r="BM755" s="26">
        <f t="shared" si="507"/>
        <v>-89.929549747523339</v>
      </c>
      <c r="BO755" s="238" t="str">
        <f t="shared" si="514"/>
        <v>3235936569.29719i</v>
      </c>
      <c r="BP755" s="238" t="str">
        <f t="shared" si="515"/>
        <v>-3.76794129534588E-06-9.17172014183752E-08i</v>
      </c>
      <c r="BQ755" s="238">
        <f t="shared" si="516"/>
        <v>-108.47534498070731</v>
      </c>
      <c r="BR755" s="238">
        <f t="shared" si="517"/>
        <v>-178.60561228773915</v>
      </c>
    </row>
    <row r="756" spans="22:70" x14ac:dyDescent="0.3">
      <c r="V756" s="24">
        <v>8.5200000000001204</v>
      </c>
      <c r="W756" s="30">
        <f t="shared" si="518"/>
        <v>3311311214.8268294</v>
      </c>
      <c r="X756" s="25">
        <f t="shared" si="508"/>
        <v>31.450501351730402</v>
      </c>
      <c r="Y756" s="26">
        <f t="shared" si="519"/>
        <v>-132.09676785947869</v>
      </c>
      <c r="Z756" s="26">
        <f t="shared" si="520"/>
        <v>-89.999985767400148</v>
      </c>
      <c r="AA756" s="26">
        <f t="shared" si="521"/>
        <v>79.472031296371966</v>
      </c>
      <c r="AB756" s="26">
        <f t="shared" si="522"/>
        <v>-89.993911349178134</v>
      </c>
      <c r="AC756" s="26">
        <f t="shared" si="523"/>
        <v>53.212071712600483</v>
      </c>
      <c r="AD756" s="26">
        <f t="shared" si="524"/>
        <v>89.87482448344268</v>
      </c>
      <c r="AE756" s="26">
        <f t="shared" si="525"/>
        <v>32.037836501224156</v>
      </c>
      <c r="AF756" s="26">
        <f t="shared" si="526"/>
        <v>-90.119072633135616</v>
      </c>
      <c r="AG756" s="26">
        <f t="shared" si="501"/>
        <v>64.037843837695164</v>
      </c>
      <c r="AH756" s="26">
        <f t="shared" si="527"/>
        <v>-230.71459219563718</v>
      </c>
      <c r="AI756" s="26">
        <f t="shared" si="528"/>
        <v>-89.999999999833122</v>
      </c>
      <c r="AJ756" s="26">
        <f t="shared" si="529"/>
        <v>138.31750108567502</v>
      </c>
      <c r="AK756" s="26">
        <f t="shared" si="530"/>
        <v>89.999993045793573</v>
      </c>
      <c r="AL756" s="27">
        <f t="shared" si="531"/>
        <v>-61.926625161741107</v>
      </c>
      <c r="AM756" s="26">
        <f t="shared" si="532"/>
        <v>-89.954102247389599</v>
      </c>
      <c r="AN756" s="26">
        <f t="shared" si="502"/>
        <v>-64.552782382068898</v>
      </c>
      <c r="AO756" s="26">
        <f t="shared" si="503"/>
        <v>-89.96607783684216</v>
      </c>
      <c r="AP756" s="26">
        <f t="shared" si="509"/>
        <v>-154.838654816077</v>
      </c>
      <c r="AQ756" s="26">
        <f t="shared" si="510"/>
        <v>-179.92018703827131</v>
      </c>
      <c r="AR756" s="25">
        <f t="shared" si="504"/>
        <v>18.562359853877492</v>
      </c>
      <c r="AS756" s="25">
        <f t="shared" si="505"/>
        <v>-26.843517049310353</v>
      </c>
      <c r="AT756" s="56">
        <f t="shared" si="511"/>
        <v>-122.80081831485285</v>
      </c>
      <c r="AU756" s="57">
        <f t="shared" si="533"/>
        <v>-270.03925967140691</v>
      </c>
      <c r="AV756" s="26">
        <f t="shared" si="534"/>
        <v>10.77904788715678</v>
      </c>
      <c r="AW756" s="26">
        <f t="shared" si="535"/>
        <v>73.195937352665865</v>
      </c>
      <c r="AX756" s="27">
        <f t="shared" si="536"/>
        <v>-10.77904788715678</v>
      </c>
      <c r="AY756" s="26">
        <f t="shared" si="537"/>
        <v>-73.195937352665865</v>
      </c>
      <c r="AZ756" s="28">
        <f t="shared" si="538"/>
        <v>0</v>
      </c>
      <c r="BA756" s="29">
        <f t="shared" si="539"/>
        <v>0</v>
      </c>
      <c r="BB756" s="5">
        <f t="shared" si="512"/>
        <v>-290.08085248571882</v>
      </c>
      <c r="BC756" s="5">
        <f t="shared" si="513"/>
        <v>-538.6077536125299</v>
      </c>
      <c r="BD756" s="5">
        <f t="shared" si="540"/>
        <v>-358.6077536125299</v>
      </c>
      <c r="BE756" s="41"/>
      <c r="BF756" s="40">
        <f t="shared" si="541"/>
        <v>-290</v>
      </c>
      <c r="BG756" s="40">
        <f t="shared" si="542"/>
        <v>-539</v>
      </c>
      <c r="BH756" s="40">
        <f t="shared" si="543"/>
        <v>-359</v>
      </c>
      <c r="BL756" s="26">
        <f t="shared" si="506"/>
        <v>-58.404803464254371</v>
      </c>
      <c r="BM756" s="26">
        <f t="shared" si="507"/>
        <v>-89.931153389492479</v>
      </c>
      <c r="BO756" s="238" t="str">
        <f t="shared" si="514"/>
        <v>3311311214.82683i</v>
      </c>
      <c r="BP756" s="238" t="str">
        <f t="shared" si="515"/>
        <v>-3.59845129551156E-06-8.55977249483671E-08i</v>
      </c>
      <c r="BQ756" s="238">
        <f t="shared" si="516"/>
        <v>-108.87523070661159</v>
      </c>
      <c r="BR756" s="238">
        <f t="shared" si="517"/>
        <v>-178.63734055163053</v>
      </c>
    </row>
    <row r="757" spans="22:70" x14ac:dyDescent="0.3">
      <c r="V757" s="24">
        <v>8.5300000000001202</v>
      </c>
      <c r="W757" s="32">
        <f t="shared" si="518"/>
        <v>3388441561.3929653</v>
      </c>
      <c r="X757" s="25">
        <f t="shared" si="508"/>
        <v>31.450501351730402</v>
      </c>
      <c r="Y757" s="26">
        <f t="shared" si="519"/>
        <v>-132.29676785947871</v>
      </c>
      <c r="Z757" s="26">
        <f t="shared" si="520"/>
        <v>-89.999986091373685</v>
      </c>
      <c r="AA757" s="26">
        <f t="shared" si="521"/>
        <v>79.67203129416464</v>
      </c>
      <c r="AB757" s="26">
        <f t="shared" si="522"/>
        <v>-89.994049943790458</v>
      </c>
      <c r="AC757" s="26">
        <f t="shared" si="523"/>
        <v>53.412070779644296</v>
      </c>
      <c r="AD757" s="26">
        <f t="shared" si="524"/>
        <v>89.877673817308406</v>
      </c>
      <c r="AE757" s="26">
        <f t="shared" si="525"/>
        <v>32.237835566060625</v>
      </c>
      <c r="AF757" s="26">
        <f t="shared" si="526"/>
        <v>-90.116362217855723</v>
      </c>
      <c r="AG757" s="26">
        <f t="shared" si="501"/>
        <v>64.037843837695164</v>
      </c>
      <c r="AH757" s="26">
        <f t="shared" si="527"/>
        <v>-230.91459219563717</v>
      </c>
      <c r="AI757" s="26">
        <f t="shared" si="528"/>
        <v>-89.99999999983693</v>
      </c>
      <c r="AJ757" s="26">
        <f t="shared" si="529"/>
        <v>138.51750108567504</v>
      </c>
      <c r="AK757" s="26">
        <f t="shared" si="530"/>
        <v>89.999993204090643</v>
      </c>
      <c r="AL757" s="27">
        <f t="shared" si="531"/>
        <v>-62.126625036309818</v>
      </c>
      <c r="AM757" s="26">
        <f t="shared" si="532"/>
        <v>-89.955147007359074</v>
      </c>
      <c r="AN757" s="26">
        <f t="shared" si="502"/>
        <v>-64.752782313553197</v>
      </c>
      <c r="AO757" s="26">
        <f t="shared" si="503"/>
        <v>-89.966849999372499</v>
      </c>
      <c r="AP757" s="26">
        <f t="shared" si="509"/>
        <v>-155.23865462212999</v>
      </c>
      <c r="AQ757" s="26">
        <f t="shared" si="510"/>
        <v>-179.92200380247786</v>
      </c>
      <c r="AR757" s="25">
        <f t="shared" si="504"/>
        <v>18.562359853877492</v>
      </c>
      <c r="AS757" s="25">
        <f t="shared" si="505"/>
        <v>-26.843517049310353</v>
      </c>
      <c r="AT757" s="56">
        <f t="shared" si="511"/>
        <v>-123.00081905606936</v>
      </c>
      <c r="AU757" s="57">
        <f t="shared" si="533"/>
        <v>-270.03836602033357</v>
      </c>
      <c r="AV757" s="26">
        <f t="shared" si="534"/>
        <v>10.962680411659383</v>
      </c>
      <c r="AW757" s="26">
        <f t="shared" si="535"/>
        <v>73.557567296321409</v>
      </c>
      <c r="AX757" s="27">
        <f t="shared" si="536"/>
        <v>-10.962680411659383</v>
      </c>
      <c r="AY757" s="26">
        <f t="shared" si="537"/>
        <v>-73.557567296321409</v>
      </c>
      <c r="AZ757" s="28">
        <f t="shared" si="538"/>
        <v>0</v>
      </c>
      <c r="BA757" s="29">
        <f t="shared" si="539"/>
        <v>0</v>
      </c>
      <c r="BB757" s="5">
        <f t="shared" si="512"/>
        <v>-290.88074381099437</v>
      </c>
      <c r="BC757" s="5">
        <f t="shared" si="513"/>
        <v>-538.63943393290992</v>
      </c>
      <c r="BD757" s="5">
        <f t="shared" si="540"/>
        <v>-358.63943393290992</v>
      </c>
      <c r="BE757" s="31"/>
      <c r="BF757" s="40">
        <f t="shared" si="541"/>
        <v>-291</v>
      </c>
      <c r="BG757" s="40">
        <f t="shared" si="542"/>
        <v>-539</v>
      </c>
      <c r="BH757" s="40">
        <f t="shared" si="543"/>
        <v>-359</v>
      </c>
      <c r="BL757" s="26">
        <f t="shared" si="506"/>
        <v>-58.60480318203421</v>
      </c>
      <c r="BM757" s="26">
        <f t="shared" si="507"/>
        <v>-89.932720528218056</v>
      </c>
      <c r="BO757" s="238" t="str">
        <f t="shared" si="514"/>
        <v>3388441561.39297i</v>
      </c>
      <c r="BP757" s="238" t="str">
        <f t="shared" si="515"/>
        <v>-3.43658122190603E-06-7.98864523853741E-08i</v>
      </c>
      <c r="BQ757" s="238">
        <f t="shared" si="516"/>
        <v>-109.2751215728908</v>
      </c>
      <c r="BR757" s="238">
        <f t="shared" si="517"/>
        <v>-178.66834738435827</v>
      </c>
    </row>
    <row r="758" spans="22:70" x14ac:dyDescent="0.3">
      <c r="V758" s="24">
        <v>8.5400000000001199</v>
      </c>
      <c r="W758" s="32">
        <f t="shared" si="518"/>
        <v>3467368504.5262775</v>
      </c>
      <c r="X758" s="25">
        <f t="shared" si="508"/>
        <v>31.450501351730402</v>
      </c>
      <c r="Y758" s="26">
        <f t="shared" si="519"/>
        <v>-132.49676785947867</v>
      </c>
      <c r="Z758" s="26">
        <f t="shared" si="520"/>
        <v>-89.999986407972656</v>
      </c>
      <c r="AA758" s="26">
        <f t="shared" si="521"/>
        <v>79.872031292056661</v>
      </c>
      <c r="AB758" s="26">
        <f t="shared" si="522"/>
        <v>-89.994185383604318</v>
      </c>
      <c r="AC758" s="26">
        <f t="shared" si="523"/>
        <v>53.612069888677865</v>
      </c>
      <c r="AD758" s="26">
        <f t="shared" si="524"/>
        <v>89.880458293001567</v>
      </c>
      <c r="AE758" s="26">
        <f t="shared" si="525"/>
        <v>32.437834672986256</v>
      </c>
      <c r="AF758" s="26">
        <f t="shared" si="526"/>
        <v>-90.113713498575407</v>
      </c>
      <c r="AG758" s="26">
        <f t="shared" si="501"/>
        <v>64.037843837695164</v>
      </c>
      <c r="AH758" s="26">
        <f t="shared" si="527"/>
        <v>-231.11459219563716</v>
      </c>
      <c r="AI758" s="26">
        <f t="shared" si="528"/>
        <v>-89.999999999840639</v>
      </c>
      <c r="AJ758" s="26">
        <f t="shared" si="529"/>
        <v>138.717501085675</v>
      </c>
      <c r="AK758" s="26">
        <f t="shared" si="530"/>
        <v>89.999993358784423</v>
      </c>
      <c r="AL758" s="27">
        <f t="shared" si="531"/>
        <v>-62.326624916523869</v>
      </c>
      <c r="AM758" s="26">
        <f t="shared" si="532"/>
        <v>-89.956167985717045</v>
      </c>
      <c r="AN758" s="26">
        <f t="shared" si="502"/>
        <v>-64.95278224812121</v>
      </c>
      <c r="AO758" s="26">
        <f t="shared" si="503"/>
        <v>-89.967604585349406</v>
      </c>
      <c r="AP758" s="26">
        <f t="shared" si="509"/>
        <v>-155.63865443691208</v>
      </c>
      <c r="AQ758" s="26">
        <f t="shared" si="510"/>
        <v>-179.92377921212267</v>
      </c>
      <c r="AR758" s="25">
        <f t="shared" si="504"/>
        <v>18.562359853877492</v>
      </c>
      <c r="AS758" s="25">
        <f t="shared" si="505"/>
        <v>-26.843517049310353</v>
      </c>
      <c r="AT758" s="56">
        <f t="shared" si="511"/>
        <v>-123.20081976392582</v>
      </c>
      <c r="AU758" s="57">
        <f t="shared" si="533"/>
        <v>-270.03749271069807</v>
      </c>
      <c r="AV758" s="26">
        <f t="shared" si="534"/>
        <v>11.146991799578638</v>
      </c>
      <c r="AW758" s="26">
        <f t="shared" si="535"/>
        <v>73.91227210707136</v>
      </c>
      <c r="AX758" s="27">
        <f t="shared" si="536"/>
        <v>-11.14699179957864</v>
      </c>
      <c r="AY758" s="26">
        <f t="shared" si="537"/>
        <v>-73.91227210707136</v>
      </c>
      <c r="AZ758" s="28">
        <f t="shared" si="538"/>
        <v>0</v>
      </c>
      <c r="BA758" s="29">
        <f t="shared" si="539"/>
        <v>0</v>
      </c>
      <c r="BB758" s="5">
        <f t="shared" si="512"/>
        <v>-291.68064002487847</v>
      </c>
      <c r="BC758" s="5">
        <f t="shared" si="513"/>
        <v>-538.67039386016177</v>
      </c>
      <c r="BD758" s="5">
        <f t="shared" si="540"/>
        <v>-358.67039386016177</v>
      </c>
      <c r="BE758" s="31"/>
      <c r="BF758" s="40">
        <f t="shared" si="541"/>
        <v>-292</v>
      </c>
      <c r="BG758" s="40">
        <f t="shared" si="542"/>
        <v>-539</v>
      </c>
      <c r="BH758" s="40">
        <f t="shared" si="543"/>
        <v>-359</v>
      </c>
      <c r="BL758" s="26">
        <f t="shared" si="506"/>
        <v>-58.804802912516024</v>
      </c>
      <c r="BM758" s="26">
        <f t="shared" si="507"/>
        <v>-89.934251994608346</v>
      </c>
      <c r="BO758" s="238" t="str">
        <f t="shared" si="514"/>
        <v>3467368504.52628i</v>
      </c>
      <c r="BP758" s="238" t="str">
        <f t="shared" si="515"/>
        <v>-3.28198885815927E-06-7.45561644837373E-08i</v>
      </c>
      <c r="BQ758" s="238">
        <f t="shared" si="516"/>
        <v>-109.6750173484366</v>
      </c>
      <c r="BR758" s="238">
        <f t="shared" si="517"/>
        <v>-178.69864915485533</v>
      </c>
    </row>
    <row r="759" spans="22:70" x14ac:dyDescent="0.3">
      <c r="V759" s="24">
        <v>8.5500000000001197</v>
      </c>
      <c r="W759" s="30">
        <f t="shared" si="518"/>
        <v>3548133892.3367381</v>
      </c>
      <c r="X759" s="25">
        <f t="shared" si="508"/>
        <v>31.450501351730402</v>
      </c>
      <c r="Y759" s="26">
        <f t="shared" si="519"/>
        <v>-132.69676785947868</v>
      </c>
      <c r="Z759" s="26">
        <f t="shared" si="520"/>
        <v>-89.999986717364976</v>
      </c>
      <c r="AA759" s="26">
        <f t="shared" si="521"/>
        <v>80.072031290043554</v>
      </c>
      <c r="AB759" s="26">
        <f t="shared" si="522"/>
        <v>-89.994317740431683</v>
      </c>
      <c r="AC759" s="26">
        <f t="shared" si="523"/>
        <v>53.812069037811369</v>
      </c>
      <c r="AD759" s="26">
        <f t="shared" si="524"/>
        <v>89.883179386835394</v>
      </c>
      <c r="AE759" s="26">
        <f t="shared" si="525"/>
        <v>32.637833820106636</v>
      </c>
      <c r="AF759" s="26">
        <f t="shared" si="526"/>
        <v>-90.111125070961265</v>
      </c>
      <c r="AG759" s="26">
        <f t="shared" si="501"/>
        <v>64.037843837695164</v>
      </c>
      <c r="AH759" s="26">
        <f t="shared" si="527"/>
        <v>-231.31459219563715</v>
      </c>
      <c r="AI759" s="26">
        <f t="shared" si="528"/>
        <v>-89.999999999844263</v>
      </c>
      <c r="AJ759" s="26">
        <f t="shared" si="529"/>
        <v>138.91750108567501</v>
      </c>
      <c r="AK759" s="26">
        <f t="shared" si="530"/>
        <v>89.999993509956937</v>
      </c>
      <c r="AL759" s="27">
        <f t="shared" si="531"/>
        <v>-62.526624802129184</v>
      </c>
      <c r="AM759" s="26">
        <f t="shared" si="532"/>
        <v>-89.957165723797146</v>
      </c>
      <c r="AN759" s="26">
        <f t="shared" si="502"/>
        <v>-65.152782185634138</v>
      </c>
      <c r="AO759" s="26">
        <f t="shared" si="503"/>
        <v>-89.968341994863309</v>
      </c>
      <c r="AP759" s="26">
        <f t="shared" si="509"/>
        <v>-156.03865426003028</v>
      </c>
      <c r="AQ759" s="26">
        <f t="shared" si="510"/>
        <v>-179.92551420854778</v>
      </c>
      <c r="AR759" s="25">
        <f t="shared" si="504"/>
        <v>18.562359853877492</v>
      </c>
      <c r="AS759" s="25">
        <f t="shared" si="505"/>
        <v>-26.843517049310353</v>
      </c>
      <c r="AT759" s="56">
        <f t="shared" si="511"/>
        <v>-123.40082043992365</v>
      </c>
      <c r="AU759" s="57">
        <f t="shared" si="533"/>
        <v>-270.03663927950902</v>
      </c>
      <c r="AV759" s="26">
        <f t="shared" si="534"/>
        <v>11.331956199886509</v>
      </c>
      <c r="AW759" s="26">
        <f t="shared" si="535"/>
        <v>74.260131058297304</v>
      </c>
      <c r="AX759" s="27">
        <f t="shared" si="536"/>
        <v>-11.331956199886511</v>
      </c>
      <c r="AY759" s="26">
        <f t="shared" si="537"/>
        <v>-74.260131058297304</v>
      </c>
      <c r="AZ759" s="28">
        <f t="shared" si="538"/>
        <v>0</v>
      </c>
      <c r="BA759" s="29">
        <f t="shared" si="539"/>
        <v>0</v>
      </c>
      <c r="BB759" s="5">
        <f t="shared" si="512"/>
        <v>-292.48054090757262</v>
      </c>
      <c r="BC759" s="5">
        <f t="shared" si="513"/>
        <v>-538.70064974314289</v>
      </c>
      <c r="BD759" s="5">
        <f t="shared" si="540"/>
        <v>-358.70064974314289</v>
      </c>
      <c r="BE759" s="41"/>
      <c r="BF759" s="40">
        <f t="shared" si="541"/>
        <v>-292</v>
      </c>
      <c r="BG759" s="40">
        <f t="shared" si="542"/>
        <v>-539</v>
      </c>
      <c r="BH759" s="40">
        <f t="shared" si="543"/>
        <v>-359</v>
      </c>
      <c r="BL759" s="26">
        <f t="shared" si="506"/>
        <v>-59.004802655128145</v>
      </c>
      <c r="BM759" s="26">
        <f t="shared" si="507"/>
        <v>-89.935748600658371</v>
      </c>
      <c r="BO759" s="238" t="str">
        <f t="shared" si="514"/>
        <v>3548133892.33674i</v>
      </c>
      <c r="BP759" s="238" t="str">
        <f t="shared" si="515"/>
        <v>-3.13434732541854E-06-6.95814558739028E-08i</v>
      </c>
      <c r="BQ759" s="238">
        <f t="shared" si="516"/>
        <v>-110.07491781252084</v>
      </c>
      <c r="BR759" s="238">
        <f t="shared" si="517"/>
        <v>-178.7282618629755</v>
      </c>
    </row>
    <row r="760" spans="22:70" x14ac:dyDescent="0.3">
      <c r="V760" s="24">
        <v>8.5600000000001195</v>
      </c>
      <c r="W760" s="32">
        <f t="shared" si="518"/>
        <v>3630780547.7020192</v>
      </c>
      <c r="X760" s="25">
        <f t="shared" si="508"/>
        <v>31.450501351730402</v>
      </c>
      <c r="Y760" s="26">
        <f t="shared" si="519"/>
        <v>-132.89676785947864</v>
      </c>
      <c r="Z760" s="26">
        <f t="shared" si="520"/>
        <v>-89.999987019714666</v>
      </c>
      <c r="AA760" s="26">
        <f t="shared" si="521"/>
        <v>80.27203128812107</v>
      </c>
      <c r="AB760" s="26">
        <f t="shared" si="522"/>
        <v>-89.994447084449888</v>
      </c>
      <c r="AC760" s="26">
        <f t="shared" si="523"/>
        <v>54.012068225240021</v>
      </c>
      <c r="AD760" s="26">
        <f t="shared" si="524"/>
        <v>89.885838541520727</v>
      </c>
      <c r="AE760" s="26">
        <f t="shared" si="525"/>
        <v>32.837833005612843</v>
      </c>
      <c r="AF760" s="26">
        <f t="shared" si="526"/>
        <v>-90.108595562643828</v>
      </c>
      <c r="AG760" s="26">
        <f t="shared" si="501"/>
        <v>64.037843837695164</v>
      </c>
      <c r="AH760" s="26">
        <f t="shared" si="527"/>
        <v>-231.51459219563716</v>
      </c>
      <c r="AI760" s="26">
        <f t="shared" si="528"/>
        <v>-89.999999999847816</v>
      </c>
      <c r="AJ760" s="26">
        <f t="shared" si="529"/>
        <v>139.117501085675</v>
      </c>
      <c r="AK760" s="26">
        <f t="shared" si="530"/>
        <v>89.999993657688364</v>
      </c>
      <c r="AL760" s="27">
        <f t="shared" si="531"/>
        <v>-62.726624692883092</v>
      </c>
      <c r="AM760" s="26">
        <f t="shared" si="532"/>
        <v>-89.95814075061088</v>
      </c>
      <c r="AN760" s="26">
        <f t="shared" si="502"/>
        <v>-65.352782125959436</v>
      </c>
      <c r="AO760" s="26">
        <f t="shared" si="503"/>
        <v>-89.96906261889751</v>
      </c>
      <c r="AP760" s="26">
        <f t="shared" si="509"/>
        <v>-156.43865409110953</v>
      </c>
      <c r="AQ760" s="26">
        <f t="shared" si="510"/>
        <v>-179.92720971166784</v>
      </c>
      <c r="AR760" s="25">
        <f t="shared" si="504"/>
        <v>18.562359853877492</v>
      </c>
      <c r="AS760" s="25">
        <f t="shared" si="505"/>
        <v>-26.843517049310353</v>
      </c>
      <c r="AT760" s="56">
        <f t="shared" si="511"/>
        <v>-123.60082108549668</v>
      </c>
      <c r="AU760" s="57">
        <f t="shared" si="533"/>
        <v>-270.03580527431166</v>
      </c>
      <c r="AV760" s="26">
        <f t="shared" si="534"/>
        <v>11.517548557031445</v>
      </c>
      <c r="AW760" s="26">
        <f t="shared" si="535"/>
        <v>74.601225971397028</v>
      </c>
      <c r="AX760" s="27">
        <f t="shared" si="536"/>
        <v>-11.517548557031445</v>
      </c>
      <c r="AY760" s="26">
        <f t="shared" si="537"/>
        <v>-74.601225971397028</v>
      </c>
      <c r="AZ760" s="28">
        <f t="shared" si="538"/>
        <v>0</v>
      </c>
      <c r="BA760" s="29">
        <f t="shared" si="539"/>
        <v>0</v>
      </c>
      <c r="BB760" s="5">
        <f t="shared" si="512"/>
        <v>-293.28044624915105</v>
      </c>
      <c r="BC760" s="5">
        <f t="shared" si="513"/>
        <v>-538.73021756185153</v>
      </c>
      <c r="BD760" s="5">
        <f t="shared" si="540"/>
        <v>-358.73021756185153</v>
      </c>
      <c r="BE760" s="31"/>
      <c r="BF760" s="40">
        <f t="shared" si="541"/>
        <v>-293</v>
      </c>
      <c r="BG760" s="40">
        <f t="shared" si="542"/>
        <v>-539</v>
      </c>
      <c r="BH760" s="40">
        <f t="shared" si="543"/>
        <v>-359</v>
      </c>
      <c r="BL760" s="26">
        <f t="shared" si="506"/>
        <v>-59.204802409324614</v>
      </c>
      <c r="BM760" s="26">
        <f t="shared" si="507"/>
        <v>-89.93721113988029</v>
      </c>
      <c r="BO760" s="238" t="str">
        <f t="shared" si="514"/>
        <v>3630780547.70202i</v>
      </c>
      <c r="BP760" s="238" t="str">
        <f t="shared" si="515"/>
        <v>-2.99334439773488E-06-6.49386143081023E-08i</v>
      </c>
      <c r="BQ760" s="238">
        <f t="shared" si="516"/>
        <v>-110.47482275432975</v>
      </c>
      <c r="BR760" s="238">
        <f t="shared" si="517"/>
        <v>-178.7572011476596</v>
      </c>
    </row>
    <row r="761" spans="22:70" x14ac:dyDescent="0.3">
      <c r="V761" s="24">
        <v>8.5700000000001193</v>
      </c>
      <c r="W761" s="32">
        <f t="shared" si="518"/>
        <v>3715352290.9727545</v>
      </c>
      <c r="X761" s="25">
        <f t="shared" si="508"/>
        <v>31.450501351730402</v>
      </c>
      <c r="Y761" s="26">
        <f t="shared" si="519"/>
        <v>-133.09676785947863</v>
      </c>
      <c r="Z761" s="26">
        <f t="shared" si="520"/>
        <v>-89.999987315182025</v>
      </c>
      <c r="AA761" s="26">
        <f t="shared" si="521"/>
        <v>80.472031286285102</v>
      </c>
      <c r="AB761" s="26">
        <f t="shared" si="522"/>
        <v>-89.994573484238842</v>
      </c>
      <c r="AC761" s="26">
        <f t="shared" si="523"/>
        <v>54.212067449240251</v>
      </c>
      <c r="AD761" s="26">
        <f t="shared" si="524"/>
        <v>89.888437166930757</v>
      </c>
      <c r="AE761" s="26">
        <f t="shared" si="525"/>
        <v>33.037832227777116</v>
      </c>
      <c r="AF761" s="26">
        <f t="shared" si="526"/>
        <v>-90.10612363249011</v>
      </c>
      <c r="AG761" s="26">
        <f t="shared" si="501"/>
        <v>64.037843837695164</v>
      </c>
      <c r="AH761" s="26">
        <f t="shared" si="527"/>
        <v>-231.71459219563715</v>
      </c>
      <c r="AI761" s="26">
        <f t="shared" si="528"/>
        <v>-89.999999999851283</v>
      </c>
      <c r="AJ761" s="26">
        <f t="shared" si="529"/>
        <v>139.31750108567502</v>
      </c>
      <c r="AK761" s="26">
        <f t="shared" si="530"/>
        <v>89.999993802056991</v>
      </c>
      <c r="AL761" s="27">
        <f t="shared" si="531"/>
        <v>-62.926624588553885</v>
      </c>
      <c r="AM761" s="26">
        <f t="shared" si="532"/>
        <v>-89.959093583128109</v>
      </c>
      <c r="AN761" s="26">
        <f t="shared" si="502"/>
        <v>-65.552782068970558</v>
      </c>
      <c r="AO761" s="26">
        <f t="shared" si="503"/>
        <v>-89.969766839535509</v>
      </c>
      <c r="AP761" s="26">
        <f t="shared" si="509"/>
        <v>-156.83865392979141</v>
      </c>
      <c r="AQ761" s="26">
        <f t="shared" si="510"/>
        <v>-179.92886662045791</v>
      </c>
      <c r="AR761" s="25">
        <f t="shared" si="504"/>
        <v>18.562359853877492</v>
      </c>
      <c r="AS761" s="25">
        <f t="shared" si="505"/>
        <v>-26.843517049310353</v>
      </c>
      <c r="AT761" s="56">
        <f t="shared" si="511"/>
        <v>-123.80082170201429</v>
      </c>
      <c r="AU761" s="57">
        <f t="shared" si="533"/>
        <v>-270.03499025294803</v>
      </c>
      <c r="AV761" s="26">
        <f t="shared" si="534"/>
        <v>11.703744602165592</v>
      </c>
      <c r="AW761" s="26">
        <f t="shared" si="535"/>
        <v>74.935640951206338</v>
      </c>
      <c r="AX761" s="27">
        <f t="shared" si="536"/>
        <v>-11.703744602165592</v>
      </c>
      <c r="AY761" s="26">
        <f t="shared" si="537"/>
        <v>-74.935640951206338</v>
      </c>
      <c r="AZ761" s="28">
        <f t="shared" si="538"/>
        <v>0</v>
      </c>
      <c r="BA761" s="29">
        <f t="shared" si="539"/>
        <v>0</v>
      </c>
      <c r="BB761" s="5">
        <f t="shared" si="512"/>
        <v>-294.08035584911823</v>
      </c>
      <c r="BC761" s="5">
        <f t="shared" si="513"/>
        <v>-538.75911293560443</v>
      </c>
      <c r="BD761" s="5">
        <f t="shared" si="540"/>
        <v>-358.75911293560443</v>
      </c>
      <c r="BE761" s="31"/>
      <c r="BF761" s="40">
        <f t="shared" si="541"/>
        <v>-294</v>
      </c>
      <c r="BG761" s="40">
        <f t="shared" si="542"/>
        <v>-539</v>
      </c>
      <c r="BH761" s="40">
        <f t="shared" si="543"/>
        <v>-359</v>
      </c>
      <c r="BL761" s="26">
        <f t="shared" si="506"/>
        <v>-59.404802174584042</v>
      </c>
      <c r="BM761" s="26">
        <f t="shared" si="507"/>
        <v>-89.938640387724121</v>
      </c>
      <c r="BO761" s="238" t="str">
        <f t="shared" si="514"/>
        <v>3715352290.97275i</v>
      </c>
      <c r="BP761" s="238" t="str">
        <f t="shared" si="515"/>
        <v>-2.85868184776265E-06-6.06055079317497E-08i</v>
      </c>
      <c r="BQ761" s="238">
        <f t="shared" si="516"/>
        <v>-110.8747319725199</v>
      </c>
      <c r="BR761" s="238">
        <f t="shared" si="517"/>
        <v>-178.78548229493234</v>
      </c>
    </row>
    <row r="762" spans="22:70" x14ac:dyDescent="0.3">
      <c r="V762" s="24">
        <v>8.5800000000001209</v>
      </c>
      <c r="W762" s="30">
        <f t="shared" si="518"/>
        <v>3801893963.2066779</v>
      </c>
      <c r="X762" s="25">
        <f t="shared" si="508"/>
        <v>31.450501351730402</v>
      </c>
      <c r="Y762" s="26">
        <f t="shared" si="519"/>
        <v>-133.29676785947865</v>
      </c>
      <c r="Z762" s="26">
        <f t="shared" si="520"/>
        <v>-89.999987603923728</v>
      </c>
      <c r="AA762" s="26">
        <f t="shared" si="521"/>
        <v>80.672031284531798</v>
      </c>
      <c r="AB762" s="26">
        <f t="shared" si="522"/>
        <v>-89.994697006817375</v>
      </c>
      <c r="AC762" s="26">
        <f t="shared" si="523"/>
        <v>54.412066708166137</v>
      </c>
      <c r="AD762" s="26">
        <f t="shared" si="524"/>
        <v>89.890976640848251</v>
      </c>
      <c r="AE762" s="26">
        <f t="shared" si="525"/>
        <v>33.23783148494968</v>
      </c>
      <c r="AF762" s="26">
        <f t="shared" si="526"/>
        <v>-90.103707969892852</v>
      </c>
      <c r="AG762" s="26">
        <f t="shared" si="501"/>
        <v>64.037843837695164</v>
      </c>
      <c r="AH762" s="26">
        <f t="shared" si="527"/>
        <v>-231.91459219563717</v>
      </c>
      <c r="AI762" s="26">
        <f t="shared" si="528"/>
        <v>-89.999999999854666</v>
      </c>
      <c r="AJ762" s="26">
        <f t="shared" si="529"/>
        <v>139.51750108567501</v>
      </c>
      <c r="AK762" s="26">
        <f t="shared" si="530"/>
        <v>89.999993943139401</v>
      </c>
      <c r="AL762" s="27">
        <f t="shared" si="531"/>
        <v>-63.126624488920285</v>
      </c>
      <c r="AM762" s="26">
        <f t="shared" si="532"/>
        <v>-89.960024726551168</v>
      </c>
      <c r="AN762" s="26">
        <f t="shared" si="502"/>
        <v>-65.752782014546625</v>
      </c>
      <c r="AO762" s="26">
        <f t="shared" si="503"/>
        <v>-89.970455030163563</v>
      </c>
      <c r="AP762" s="26">
        <f t="shared" si="509"/>
        <v>-157.23865377573389</v>
      </c>
      <c r="AQ762" s="26">
        <f t="shared" si="510"/>
        <v>-179.93048581342998</v>
      </c>
      <c r="AR762" s="25">
        <f t="shared" si="504"/>
        <v>18.562359853877492</v>
      </c>
      <c r="AS762" s="25">
        <f t="shared" si="505"/>
        <v>-26.843517049310353</v>
      </c>
      <c r="AT762" s="56">
        <f t="shared" si="511"/>
        <v>-124.00082229078421</v>
      </c>
      <c r="AU762" s="57">
        <f t="shared" si="533"/>
        <v>-270.03419378332285</v>
      </c>
      <c r="AV762" s="26">
        <f t="shared" si="534"/>
        <v>11.89052084299332</v>
      </c>
      <c r="AW762" s="26">
        <f t="shared" si="535"/>
        <v>75.263462133647081</v>
      </c>
      <c r="AX762" s="27">
        <f t="shared" si="536"/>
        <v>-11.89052084299332</v>
      </c>
      <c r="AY762" s="26">
        <f t="shared" si="537"/>
        <v>-75.263462133647081</v>
      </c>
      <c r="AZ762" s="28">
        <f t="shared" si="538"/>
        <v>0</v>
      </c>
      <c r="BA762" s="29">
        <f t="shared" si="539"/>
        <v>0</v>
      </c>
      <c r="BB762" s="5">
        <f t="shared" si="512"/>
        <v>-294.88026951598613</v>
      </c>
      <c r="BC762" s="5">
        <f t="shared" si="513"/>
        <v>-538.78735113104244</v>
      </c>
      <c r="BD762" s="5">
        <f t="shared" si="540"/>
        <v>-358.78735113104244</v>
      </c>
      <c r="BE762" s="41"/>
      <c r="BF762" s="40">
        <f t="shared" si="541"/>
        <v>-295</v>
      </c>
      <c r="BG762" s="40">
        <f t="shared" si="542"/>
        <v>-539</v>
      </c>
      <c r="BH762" s="40">
        <f t="shared" si="543"/>
        <v>-359</v>
      </c>
      <c r="BL762" s="26">
        <f t="shared" si="506"/>
        <v>-59.604801950408572</v>
      </c>
      <c r="BM762" s="26">
        <f t="shared" si="507"/>
        <v>-89.940037101988864</v>
      </c>
      <c r="BO762" s="238" t="str">
        <f t="shared" si="514"/>
        <v>3801893963.20668i</v>
      </c>
      <c r="BP762" s="238" t="str">
        <f t="shared" si="515"/>
        <v>-2.73007482145221E-06-5.6561480048586E-08i</v>
      </c>
      <c r="BQ762" s="238">
        <f t="shared" si="516"/>
        <v>-111.2746452747933</v>
      </c>
      <c r="BR762" s="238">
        <f t="shared" si="517"/>
        <v>-178.81312024573072</v>
      </c>
    </row>
    <row r="763" spans="22:70" x14ac:dyDescent="0.3">
      <c r="V763" s="24">
        <v>8.5900000000001207</v>
      </c>
      <c r="W763" s="32">
        <f t="shared" si="518"/>
        <v>3890451449.9438963</v>
      </c>
      <c r="X763" s="25">
        <f t="shared" si="508"/>
        <v>31.450501351730402</v>
      </c>
      <c r="Y763" s="26">
        <f t="shared" si="519"/>
        <v>-133.49676785947867</v>
      </c>
      <c r="Z763" s="26">
        <f t="shared" si="520"/>
        <v>-89.999987886092896</v>
      </c>
      <c r="AA763" s="26">
        <f t="shared" si="521"/>
        <v>80.872031282857364</v>
      </c>
      <c r="AB763" s="26">
        <f t="shared" si="522"/>
        <v>-89.994817717678799</v>
      </c>
      <c r="AC763" s="26">
        <f t="shared" si="523"/>
        <v>54.612066000445701</v>
      </c>
      <c r="AD763" s="26">
        <f t="shared" si="524"/>
        <v>89.893458309695987</v>
      </c>
      <c r="AE763" s="26">
        <f t="shared" si="525"/>
        <v>33.437830775554794</v>
      </c>
      <c r="AF763" s="26">
        <f t="shared" si="526"/>
        <v>-90.101347294075694</v>
      </c>
      <c r="AG763" s="26">
        <f t="shared" si="501"/>
        <v>64.037843837695164</v>
      </c>
      <c r="AH763" s="26">
        <f t="shared" si="527"/>
        <v>-232.11459219563719</v>
      </c>
      <c r="AI763" s="26">
        <f t="shared" si="528"/>
        <v>-89.999999999857963</v>
      </c>
      <c r="AJ763" s="26">
        <f t="shared" si="529"/>
        <v>139.71750108567502</v>
      </c>
      <c r="AK763" s="26">
        <f t="shared" si="530"/>
        <v>89.999994081010385</v>
      </c>
      <c r="AL763" s="27">
        <f t="shared" si="531"/>
        <v>-63.326624393770913</v>
      </c>
      <c r="AM763" s="26">
        <f t="shared" si="532"/>
        <v>-89.960934674582631</v>
      </c>
      <c r="AN763" s="26">
        <f t="shared" si="502"/>
        <v>-65.952781962572146</v>
      </c>
      <c r="AO763" s="26">
        <f t="shared" si="503"/>
        <v>-89.971127555668645</v>
      </c>
      <c r="AP763" s="26">
        <f t="shared" si="509"/>
        <v>-157.63865362861006</v>
      </c>
      <c r="AQ763" s="26">
        <f t="shared" si="510"/>
        <v>-179.93206814909885</v>
      </c>
      <c r="AR763" s="25">
        <f t="shared" si="504"/>
        <v>18.562359853877492</v>
      </c>
      <c r="AS763" s="25">
        <f t="shared" si="505"/>
        <v>-26.843517049310353</v>
      </c>
      <c r="AT763" s="56">
        <f t="shared" si="511"/>
        <v>-124.20082285305526</v>
      </c>
      <c r="AU763" s="57">
        <f t="shared" si="533"/>
        <v>-270.03341544317453</v>
      </c>
      <c r="AV763" s="26">
        <f t="shared" si="534"/>
        <v>12.077854552393887</v>
      </c>
      <c r="AW763" s="26">
        <f t="shared" si="535"/>
        <v>75.584777445533618</v>
      </c>
      <c r="AX763" s="27">
        <f t="shared" si="536"/>
        <v>-12.077854552393887</v>
      </c>
      <c r="AY763" s="26">
        <f t="shared" si="537"/>
        <v>-75.584777445533618</v>
      </c>
      <c r="AZ763" s="28">
        <f t="shared" si="538"/>
        <v>0</v>
      </c>
      <c r="BA763" s="29">
        <f t="shared" si="539"/>
        <v>0</v>
      </c>
      <c r="BB763" s="5">
        <f t="shared" si="512"/>
        <v>-295.68018706686939</v>
      </c>
      <c r="BC763" s="5">
        <f t="shared" si="513"/>
        <v>-538.81494706996716</v>
      </c>
      <c r="BD763" s="5">
        <f t="shared" si="540"/>
        <v>-358.81494706996716</v>
      </c>
      <c r="BE763" s="31"/>
      <c r="BF763" s="40">
        <f t="shared" si="541"/>
        <v>-296</v>
      </c>
      <c r="BG763" s="40">
        <f t="shared" si="542"/>
        <v>-539</v>
      </c>
      <c r="BH763" s="40">
        <f t="shared" si="543"/>
        <v>-359</v>
      </c>
      <c r="BL763" s="26">
        <f t="shared" si="506"/>
        <v>-59.804801736322602</v>
      </c>
      <c r="BM763" s="26">
        <f t="shared" si="507"/>
        <v>-89.941402023224271</v>
      </c>
      <c r="BO763" s="238" t="str">
        <f t="shared" si="514"/>
        <v>3890451449.9439i</v>
      </c>
      <c r="BP763" s="238" t="str">
        <f t="shared" si="515"/>
        <v>-2.60725124047042E-06-5.2787250882691E-08i</v>
      </c>
      <c r="BQ763" s="238">
        <f t="shared" si="516"/>
        <v>-111.67456247749149</v>
      </c>
      <c r="BR763" s="238">
        <f t="shared" si="517"/>
        <v>-178.84012960356833</v>
      </c>
    </row>
    <row r="764" spans="22:70" x14ac:dyDescent="0.3">
      <c r="V764" s="24">
        <v>8.6000000000001204</v>
      </c>
      <c r="W764" s="32">
        <f t="shared" si="518"/>
        <v>3981071705.5360885</v>
      </c>
      <c r="X764" s="25">
        <f t="shared" si="508"/>
        <v>31.450501351730402</v>
      </c>
      <c r="Y764" s="26">
        <f t="shared" si="519"/>
        <v>-133.69676785947865</v>
      </c>
      <c r="Z764" s="26">
        <f t="shared" si="520"/>
        <v>-89.999988161839084</v>
      </c>
      <c r="AA764" s="26">
        <f t="shared" si="521"/>
        <v>81.072031281258319</v>
      </c>
      <c r="AB764" s="26">
        <f t="shared" si="522"/>
        <v>-89.994935680825606</v>
      </c>
      <c r="AC764" s="26">
        <f t="shared" si="523"/>
        <v>54.812065324577823</v>
      </c>
      <c r="AD764" s="26">
        <f t="shared" si="524"/>
        <v>89.895883489250338</v>
      </c>
      <c r="AE764" s="26">
        <f t="shared" si="525"/>
        <v>33.637830098087882</v>
      </c>
      <c r="AF764" s="26">
        <f t="shared" si="526"/>
        <v>-90.099040353414352</v>
      </c>
      <c r="AG764" s="26">
        <f t="shared" si="501"/>
        <v>64.037843837695164</v>
      </c>
      <c r="AH764" s="26">
        <f t="shared" si="527"/>
        <v>-232.31459219563718</v>
      </c>
      <c r="AI764" s="26">
        <f t="shared" si="528"/>
        <v>-89.999999999861203</v>
      </c>
      <c r="AJ764" s="26">
        <f t="shared" si="529"/>
        <v>139.91750108567504</v>
      </c>
      <c r="AK764" s="26">
        <f t="shared" si="530"/>
        <v>89.999994215743044</v>
      </c>
      <c r="AL764" s="27">
        <f t="shared" si="531"/>
        <v>-63.526624302903969</v>
      </c>
      <c r="AM764" s="26">
        <f t="shared" si="532"/>
        <v>-89.961823909687126</v>
      </c>
      <c r="AN764" s="26">
        <f t="shared" si="502"/>
        <v>-66.152781912936902</v>
      </c>
      <c r="AO764" s="26">
        <f t="shared" si="503"/>
        <v>-89.971784772631935</v>
      </c>
      <c r="AP764" s="26">
        <f t="shared" si="509"/>
        <v>-158.03865348810785</v>
      </c>
      <c r="AQ764" s="26">
        <f t="shared" si="510"/>
        <v>-179.93361446643723</v>
      </c>
      <c r="AR764" s="25">
        <f t="shared" si="504"/>
        <v>18.562359853877492</v>
      </c>
      <c r="AS764" s="25">
        <f t="shared" si="505"/>
        <v>-26.843517049310353</v>
      </c>
      <c r="AT764" s="56">
        <f t="shared" si="511"/>
        <v>-124.40082339001998</v>
      </c>
      <c r="AU764" s="57">
        <f t="shared" si="533"/>
        <v>-270.03265481985159</v>
      </c>
      <c r="AV764" s="26">
        <f t="shared" si="534"/>
        <v>12.265723755963315</v>
      </c>
      <c r="AW764" s="26">
        <f t="shared" si="535"/>
        <v>75.89967637641459</v>
      </c>
      <c r="AX764" s="27">
        <f t="shared" si="536"/>
        <v>-12.265723755963315</v>
      </c>
      <c r="AY764" s="26">
        <f t="shared" si="537"/>
        <v>-75.89967637641459</v>
      </c>
      <c r="AZ764" s="28">
        <f t="shared" si="538"/>
        <v>0</v>
      </c>
      <c r="BA764" s="29">
        <f t="shared" si="539"/>
        <v>0</v>
      </c>
      <c r="BB764" s="5">
        <f t="shared" si="512"/>
        <v>-296.48010832710077</v>
      </c>
      <c r="BC764" s="5">
        <f t="shared" si="513"/>
        <v>-538.84191533701312</v>
      </c>
      <c r="BD764" s="5">
        <f t="shared" si="540"/>
        <v>-358.84191533701312</v>
      </c>
      <c r="BE764" s="31"/>
      <c r="BF764" s="40">
        <f t="shared" si="541"/>
        <v>-296</v>
      </c>
      <c r="BG764" s="40">
        <f t="shared" si="542"/>
        <v>-539</v>
      </c>
      <c r="BH764" s="40">
        <f t="shared" si="543"/>
        <v>-359</v>
      </c>
      <c r="BL764" s="26">
        <f t="shared" si="506"/>
        <v>-60.00480153187209</v>
      </c>
      <c r="BM764" s="26">
        <f t="shared" si="507"/>
        <v>-89.942735875123461</v>
      </c>
      <c r="BO764" s="238" t="str">
        <f t="shared" si="514"/>
        <v>3981071705.53609i</v>
      </c>
      <c r="BP764" s="238" t="str">
        <f t="shared" si="515"/>
        <v>-2.48995123113736E-06-4.92648258732899E-08i</v>
      </c>
      <c r="BQ764" s="238">
        <f t="shared" si="516"/>
        <v>-112.07448340520872</v>
      </c>
      <c r="BR764" s="238">
        <f t="shared" si="517"/>
        <v>-178.86652464203806</v>
      </c>
    </row>
    <row r="765" spans="22:70" x14ac:dyDescent="0.3">
      <c r="V765" s="24">
        <v>8.6100000000001202</v>
      </c>
      <c r="W765" s="30">
        <f t="shared" si="518"/>
        <v>4073802778.0422688</v>
      </c>
      <c r="X765" s="25">
        <f t="shared" si="508"/>
        <v>31.450501351730402</v>
      </c>
      <c r="Y765" s="26">
        <f t="shared" si="519"/>
        <v>-133.89676785947864</v>
      </c>
      <c r="Z765" s="26">
        <f t="shared" si="520"/>
        <v>-89.999988431308523</v>
      </c>
      <c r="AA765" s="26">
        <f t="shared" si="521"/>
        <v>81.272031279731209</v>
      </c>
      <c r="AB765" s="26">
        <f t="shared" si="522"/>
        <v>-89.99505095880339</v>
      </c>
      <c r="AC765" s="26">
        <f t="shared" si="523"/>
        <v>55.012064679128912</v>
      </c>
      <c r="AD765" s="26">
        <f t="shared" si="524"/>
        <v>89.898253465338854</v>
      </c>
      <c r="AE765" s="26">
        <f t="shared" si="525"/>
        <v>33.837829451111872</v>
      </c>
      <c r="AF765" s="26">
        <f t="shared" si="526"/>
        <v>-90.096785924773059</v>
      </c>
      <c r="AG765" s="26">
        <f t="shared" si="501"/>
        <v>64.037843837695164</v>
      </c>
      <c r="AH765" s="26">
        <f t="shared" si="527"/>
        <v>-232.51459219563719</v>
      </c>
      <c r="AI765" s="26">
        <f t="shared" si="528"/>
        <v>-89.999999999864357</v>
      </c>
      <c r="AJ765" s="26">
        <f t="shared" si="529"/>
        <v>140.11750108567503</v>
      </c>
      <c r="AK765" s="26">
        <f t="shared" si="530"/>
        <v>89.999994347408816</v>
      </c>
      <c r="AL765" s="27">
        <f t="shared" si="531"/>
        <v>-63.726624216126702</v>
      </c>
      <c r="AM765" s="26">
        <f t="shared" si="532"/>
        <v>-89.962692903347218</v>
      </c>
      <c r="AN765" s="26">
        <f t="shared" si="502"/>
        <v>-66.352781865535604</v>
      </c>
      <c r="AO765" s="26">
        <f t="shared" si="503"/>
        <v>-89.972427029517874</v>
      </c>
      <c r="AP765" s="26">
        <f t="shared" si="509"/>
        <v>-158.43865335392931</v>
      </c>
      <c r="AQ765" s="26">
        <f t="shared" si="510"/>
        <v>-179.93512558532063</v>
      </c>
      <c r="AR765" s="25">
        <f t="shared" si="504"/>
        <v>18.562359853877492</v>
      </c>
      <c r="AS765" s="25">
        <f t="shared" si="505"/>
        <v>-26.843517049310353</v>
      </c>
      <c r="AT765" s="56">
        <f t="shared" si="511"/>
        <v>-124.60082390281744</v>
      </c>
      <c r="AU765" s="57">
        <f t="shared" si="533"/>
        <v>-270.03191151009366</v>
      </c>
      <c r="AV765" s="26">
        <f t="shared" si="534"/>
        <v>12.454107218611043</v>
      </c>
      <c r="AW765" s="26">
        <f t="shared" si="535"/>
        <v>76.208249762277674</v>
      </c>
      <c r="AX765" s="27">
        <f t="shared" si="536"/>
        <v>-12.454107218611043</v>
      </c>
      <c r="AY765" s="26">
        <f t="shared" si="537"/>
        <v>-76.208249762277674</v>
      </c>
      <c r="AZ765" s="28">
        <f t="shared" si="538"/>
        <v>0</v>
      </c>
      <c r="BA765" s="29">
        <f t="shared" si="539"/>
        <v>0</v>
      </c>
      <c r="BB765" s="5">
        <f t="shared" si="512"/>
        <v>-297.28003312986186</v>
      </c>
      <c r="BC765" s="5">
        <f t="shared" si="513"/>
        <v>-538.86827018715576</v>
      </c>
      <c r="BD765" s="5">
        <f t="shared" si="540"/>
        <v>-358.86827018715576</v>
      </c>
      <c r="BE765" s="41"/>
      <c r="BF765" s="40">
        <f t="shared" si="541"/>
        <v>-297</v>
      </c>
      <c r="BG765" s="40">
        <f t="shared" si="542"/>
        <v>-539</v>
      </c>
      <c r="BH765" s="40">
        <f t="shared" si="543"/>
        <v>-359</v>
      </c>
      <c r="BL765" s="26">
        <f t="shared" si="506"/>
        <v>-60.204801336623355</v>
      </c>
      <c r="BM765" s="26">
        <f t="shared" si="507"/>
        <v>-89.944039364906558</v>
      </c>
      <c r="BO765" s="238" t="str">
        <f t="shared" si="514"/>
        <v>4073802778.04227i</v>
      </c>
      <c r="BP765" s="238" t="str">
        <f t="shared" si="515"/>
        <v>-2.37792657871957E-06-4.59774100689522E-08i</v>
      </c>
      <c r="BQ765" s="238">
        <f t="shared" si="516"/>
        <v>-112.47440789042108</v>
      </c>
      <c r="BR765" s="238">
        <f t="shared" si="517"/>
        <v>-178.89231931215551</v>
      </c>
    </row>
    <row r="766" spans="22:70" x14ac:dyDescent="0.3">
      <c r="V766" s="24">
        <v>8.62000000000012</v>
      </c>
      <c r="W766" s="32">
        <f t="shared" si="518"/>
        <v>4168693834.7045064</v>
      </c>
      <c r="X766" s="25">
        <f t="shared" si="508"/>
        <v>31.450501351730402</v>
      </c>
      <c r="Y766" s="26">
        <f t="shared" si="519"/>
        <v>-134.09676785947858</v>
      </c>
      <c r="Z766" s="26">
        <f t="shared" si="520"/>
        <v>-89.999988694644088</v>
      </c>
      <c r="AA766" s="26">
        <f t="shared" si="521"/>
        <v>81.472031278272823</v>
      </c>
      <c r="AB766" s="26">
        <f t="shared" si="522"/>
        <v>-89.995163612734103</v>
      </c>
      <c r="AC766" s="26">
        <f t="shared" si="523"/>
        <v>55.212064062729873</v>
      </c>
      <c r="AD766" s="26">
        <f t="shared" si="524"/>
        <v>89.900569494521761</v>
      </c>
      <c r="AE766" s="26">
        <f t="shared" si="525"/>
        <v>34.037828833254515</v>
      </c>
      <c r="AF766" s="26">
        <f t="shared" si="526"/>
        <v>-90.09458281285643</v>
      </c>
      <c r="AG766" s="26">
        <f t="shared" si="501"/>
        <v>64.037843837695164</v>
      </c>
      <c r="AH766" s="26">
        <f t="shared" si="527"/>
        <v>-232.71459219563718</v>
      </c>
      <c r="AI766" s="26">
        <f t="shared" si="528"/>
        <v>-89.999999999867441</v>
      </c>
      <c r="AJ766" s="26">
        <f t="shared" si="529"/>
        <v>140.31750108567499</v>
      </c>
      <c r="AK766" s="26">
        <f t="shared" si="530"/>
        <v>89.999994476077489</v>
      </c>
      <c r="AL766" s="27">
        <f t="shared" si="531"/>
        <v>-63.926624133255032</v>
      </c>
      <c r="AM766" s="26">
        <f t="shared" si="532"/>
        <v>-89.963542116313221</v>
      </c>
      <c r="AN766" s="26">
        <f t="shared" si="502"/>
        <v>-66.552781820267683</v>
      </c>
      <c r="AO766" s="26">
        <f t="shared" si="503"/>
        <v>-89.973054666858943</v>
      </c>
      <c r="AP766" s="26">
        <f t="shared" si="509"/>
        <v>-158.83865322578976</v>
      </c>
      <c r="AQ766" s="26">
        <f t="shared" si="510"/>
        <v>-179.93660230696213</v>
      </c>
      <c r="AR766" s="25">
        <f t="shared" si="504"/>
        <v>18.562359853877492</v>
      </c>
      <c r="AS766" s="25">
        <f t="shared" si="505"/>
        <v>-26.843517049310353</v>
      </c>
      <c r="AT766" s="56">
        <f t="shared" si="511"/>
        <v>-124.80082439253525</v>
      </c>
      <c r="AU766" s="57">
        <f t="shared" si="533"/>
        <v>-270.03118511981859</v>
      </c>
      <c r="AV766" s="26">
        <f t="shared" si="534"/>
        <v>12.642984430339517</v>
      </c>
      <c r="AW766" s="26">
        <f t="shared" si="535"/>
        <v>76.5105895809033</v>
      </c>
      <c r="AX766" s="27">
        <f t="shared" si="536"/>
        <v>-12.642984430339517</v>
      </c>
      <c r="AY766" s="26">
        <f t="shared" si="537"/>
        <v>-76.5105895809033</v>
      </c>
      <c r="AZ766" s="28">
        <f t="shared" si="538"/>
        <v>0</v>
      </c>
      <c r="BA766" s="29">
        <f t="shared" si="539"/>
        <v>0</v>
      </c>
      <c r="BB766" s="5">
        <f t="shared" si="512"/>
        <v>-298.07996131583053</v>
      </c>
      <c r="BC766" s="5">
        <f t="shared" si="513"/>
        <v>-538.89402555306071</v>
      </c>
      <c r="BD766" s="5">
        <f t="shared" si="540"/>
        <v>-358.89402555306071</v>
      </c>
      <c r="BE766" s="31"/>
      <c r="BF766" s="40">
        <f t="shared" si="541"/>
        <v>-298</v>
      </c>
      <c r="BG766" s="40">
        <f t="shared" si="542"/>
        <v>-539</v>
      </c>
      <c r="BH766" s="40">
        <f t="shared" si="543"/>
        <v>-359</v>
      </c>
      <c r="BL766" s="26">
        <f t="shared" si="506"/>
        <v>-60.404801150162221</v>
      </c>
      <c r="BM766" s="26">
        <f t="shared" si="507"/>
        <v>-89.945313183695717</v>
      </c>
      <c r="BO766" s="238" t="str">
        <f t="shared" si="514"/>
        <v>4168693834.70451i</v>
      </c>
      <c r="BP766" s="238" t="str">
        <f t="shared" si="515"/>
        <v>-2.27094020596841E-06-4.29093282164066E-08i</v>
      </c>
      <c r="BQ766" s="238">
        <f t="shared" si="516"/>
        <v>-112.87433577313305</v>
      </c>
      <c r="BR766" s="238">
        <f t="shared" si="517"/>
        <v>-178.91752724954642</v>
      </c>
    </row>
    <row r="767" spans="22:70" x14ac:dyDescent="0.3">
      <c r="V767" s="24">
        <v>8.6300000000001198</v>
      </c>
      <c r="W767" s="32">
        <f t="shared" si="518"/>
        <v>4265795188.0171056</v>
      </c>
      <c r="X767" s="25">
        <f t="shared" si="508"/>
        <v>31.450501351730402</v>
      </c>
      <c r="Y767" s="26">
        <f t="shared" si="519"/>
        <v>-134.29676785947859</v>
      </c>
      <c r="Z767" s="26">
        <f t="shared" si="520"/>
        <v>-89.999988951985401</v>
      </c>
      <c r="AA767" s="26">
        <f t="shared" si="521"/>
        <v>81.672031276880105</v>
      </c>
      <c r="AB767" s="26">
        <f t="shared" si="522"/>
        <v>-89.995273702348285</v>
      </c>
      <c r="AC767" s="26">
        <f t="shared" si="523"/>
        <v>55.412063474073307</v>
      </c>
      <c r="AD767" s="26">
        <f t="shared" si="524"/>
        <v>89.902832804758106</v>
      </c>
      <c r="AE767" s="26">
        <f t="shared" si="525"/>
        <v>34.237828243205215</v>
      </c>
      <c r="AF767" s="26">
        <f t="shared" si="526"/>
        <v>-90.092429849575581</v>
      </c>
      <c r="AG767" s="26">
        <f t="shared" si="501"/>
        <v>64.037843837695164</v>
      </c>
      <c r="AH767" s="26">
        <f t="shared" si="527"/>
        <v>-232.91459219563717</v>
      </c>
      <c r="AI767" s="26">
        <f t="shared" si="528"/>
        <v>-89.999999999870468</v>
      </c>
      <c r="AJ767" s="26">
        <f t="shared" si="529"/>
        <v>140.51750108567498</v>
      </c>
      <c r="AK767" s="26">
        <f t="shared" si="530"/>
        <v>89.99999460181732</v>
      </c>
      <c r="AL767" s="27">
        <f t="shared" si="531"/>
        <v>-64.126624054113222</v>
      </c>
      <c r="AM767" s="26">
        <f t="shared" si="532"/>
        <v>-89.964371998847568</v>
      </c>
      <c r="AN767" s="26">
        <f t="shared" si="502"/>
        <v>-66.7527817770372</v>
      </c>
      <c r="AO767" s="26">
        <f t="shared" si="503"/>
        <v>-89.973668017436125</v>
      </c>
      <c r="AP767" s="26">
        <f t="shared" si="509"/>
        <v>-159.23865310341745</v>
      </c>
      <c r="AQ767" s="26">
        <f t="shared" si="510"/>
        <v>-179.93804541433684</v>
      </c>
      <c r="AR767" s="25">
        <f t="shared" si="504"/>
        <v>18.562359853877492</v>
      </c>
      <c r="AS767" s="25">
        <f t="shared" si="505"/>
        <v>-26.843517049310353</v>
      </c>
      <c r="AT767" s="56">
        <f t="shared" si="511"/>
        <v>-125.00082486021223</v>
      </c>
      <c r="AU767" s="57">
        <f t="shared" si="533"/>
        <v>-270.03047526391242</v>
      </c>
      <c r="AV767" s="26">
        <f t="shared" si="534"/>
        <v>12.8323355913261</v>
      </c>
      <c r="AW767" s="26">
        <f t="shared" si="535"/>
        <v>76.806788758616875</v>
      </c>
      <c r="AX767" s="27">
        <f t="shared" si="536"/>
        <v>-12.832335591326103</v>
      </c>
      <c r="AY767" s="26">
        <f t="shared" si="537"/>
        <v>-76.806788758616875</v>
      </c>
      <c r="AZ767" s="28">
        <f t="shared" si="538"/>
        <v>0</v>
      </c>
      <c r="BA767" s="29">
        <f t="shared" si="539"/>
        <v>0</v>
      </c>
      <c r="BB767" s="5">
        <f t="shared" si="512"/>
        <v>-298.87989273284529</v>
      </c>
      <c r="BC767" s="5">
        <f t="shared" si="513"/>
        <v>-538.91919505227509</v>
      </c>
      <c r="BD767" s="5">
        <f t="shared" si="540"/>
        <v>-358.91919505227509</v>
      </c>
      <c r="BE767" s="31"/>
      <c r="BF767" s="40">
        <f t="shared" si="541"/>
        <v>-299</v>
      </c>
      <c r="BG767" s="40">
        <f t="shared" si="542"/>
        <v>-539</v>
      </c>
      <c r="BH767" s="40">
        <f t="shared" si="543"/>
        <v>-359</v>
      </c>
      <c r="BL767" s="26">
        <f t="shared" si="506"/>
        <v>-60.604800972093244</v>
      </c>
      <c r="BM767" s="26">
        <f t="shared" si="507"/>
        <v>-89.946558006881475</v>
      </c>
      <c r="BO767" s="238" t="str">
        <f t="shared" si="514"/>
        <v>4265795188.01711i</v>
      </c>
      <c r="BP767" s="238" t="str">
        <f t="shared" si="515"/>
        <v>-2.16876567484025E-06-4.0045950165962E-08i</v>
      </c>
      <c r="BQ767" s="238">
        <f t="shared" si="516"/>
        <v>-113.27426690053983</v>
      </c>
      <c r="BR767" s="238">
        <f t="shared" si="517"/>
        <v>-178.94216178148119</v>
      </c>
    </row>
    <row r="768" spans="22:70" x14ac:dyDescent="0.3">
      <c r="V768" s="24">
        <v>8.6400000000001196</v>
      </c>
      <c r="W768" s="30">
        <f t="shared" si="518"/>
        <v>4365158322.4028664</v>
      </c>
      <c r="X768" s="25">
        <f t="shared" si="508"/>
        <v>31.450501351730402</v>
      </c>
      <c r="Y768" s="26">
        <f t="shared" si="519"/>
        <v>-134.49676785947858</v>
      </c>
      <c r="Z768" s="26">
        <f t="shared" si="520"/>
        <v>-89.999989203468914</v>
      </c>
      <c r="AA768" s="26">
        <f t="shared" si="521"/>
        <v>81.872031275550071</v>
      </c>
      <c r="AB768" s="26">
        <f t="shared" si="522"/>
        <v>-89.995381286016965</v>
      </c>
      <c r="AC768" s="26">
        <f t="shared" si="523"/>
        <v>55.612062911910563</v>
      </c>
      <c r="AD768" s="26">
        <f t="shared" si="524"/>
        <v>89.905044596056641</v>
      </c>
      <c r="AE768" s="26">
        <f t="shared" si="525"/>
        <v>34.437827679712449</v>
      </c>
      <c r="AF768" s="26">
        <f t="shared" si="526"/>
        <v>-90.090325893429238</v>
      </c>
      <c r="AG768" s="26">
        <f t="shared" si="501"/>
        <v>64.037843837695164</v>
      </c>
      <c r="AH768" s="26">
        <f t="shared" si="527"/>
        <v>-233.11459219563716</v>
      </c>
      <c r="AI768" s="26">
        <f t="shared" si="528"/>
        <v>-89.99999999987341</v>
      </c>
      <c r="AJ768" s="26">
        <f t="shared" si="529"/>
        <v>140.71750108567497</v>
      </c>
      <c r="AK768" s="26">
        <f t="shared" si="530"/>
        <v>89.999994724694957</v>
      </c>
      <c r="AL768" s="27">
        <f t="shared" si="531"/>
        <v>-64.326623978533377</v>
      </c>
      <c r="AM768" s="26">
        <f t="shared" si="532"/>
        <v>-89.965182990963626</v>
      </c>
      <c r="AN768" s="26">
        <f t="shared" si="502"/>
        <v>-66.952781735752396</v>
      </c>
      <c r="AO768" s="26">
        <f t="shared" si="503"/>
        <v>-89.974267406455482</v>
      </c>
      <c r="AP768" s="26">
        <f t="shared" si="509"/>
        <v>-159.63865298655281</v>
      </c>
      <c r="AQ768" s="26">
        <f t="shared" si="510"/>
        <v>-179.93945567259755</v>
      </c>
      <c r="AR768" s="25">
        <f t="shared" si="504"/>
        <v>18.562359853877492</v>
      </c>
      <c r="AS768" s="25">
        <f t="shared" si="505"/>
        <v>-26.843517049310353</v>
      </c>
      <c r="AT768" s="56">
        <f t="shared" si="511"/>
        <v>-125.20082530684036</v>
      </c>
      <c r="AU768" s="57">
        <f t="shared" si="533"/>
        <v>-270.02978156602677</v>
      </c>
      <c r="AV768" s="26">
        <f t="shared" si="534"/>
        <v>13.02214159641813</v>
      </c>
      <c r="AW768" s="26">
        <f t="shared" si="535"/>
        <v>77.096940988157698</v>
      </c>
      <c r="AX768" s="27">
        <f t="shared" si="536"/>
        <v>-13.02214159641813</v>
      </c>
      <c r="AY768" s="26">
        <f t="shared" si="537"/>
        <v>-77.096940988157698</v>
      </c>
      <c r="AZ768" s="28">
        <f t="shared" si="538"/>
        <v>0</v>
      </c>
      <c r="BA768" s="29">
        <f t="shared" si="539"/>
        <v>0</v>
      </c>
      <c r="BB768" s="5">
        <f t="shared" si="512"/>
        <v>-299.67982723558345</v>
      </c>
      <c r="BC768" s="5">
        <f t="shared" si="513"/>
        <v>-538.94379199426589</v>
      </c>
      <c r="BD768" s="5">
        <f t="shared" si="540"/>
        <v>-358.94379199426589</v>
      </c>
      <c r="BE768" s="41"/>
      <c r="BF768" s="40">
        <f t="shared" si="541"/>
        <v>-300</v>
      </c>
      <c r="BG768" s="40">
        <f t="shared" si="542"/>
        <v>-539</v>
      </c>
      <c r="BH768" s="40">
        <f t="shared" si="543"/>
        <v>-359</v>
      </c>
      <c r="BL768" s="26">
        <f t="shared" si="506"/>
        <v>-60.804800802038685</v>
      </c>
      <c r="BM768" s="26">
        <f t="shared" si="507"/>
        <v>-89.947774494480853</v>
      </c>
      <c r="BO768" s="238" t="str">
        <f t="shared" si="514"/>
        <v>4365158322.40287i</v>
      </c>
      <c r="BP768" s="238" t="str">
        <f t="shared" si="515"/>
        <v>-2.07118671038044E-06-3.73736212405439E-08i</v>
      </c>
      <c r="BQ768" s="238">
        <f t="shared" si="516"/>
        <v>-113.67420112670442</v>
      </c>
      <c r="BR768" s="238">
        <f t="shared" si="517"/>
        <v>-178.96623593375836</v>
      </c>
    </row>
    <row r="769" spans="22:70" x14ac:dyDescent="0.3">
      <c r="V769" s="24">
        <v>8.6500000000001194</v>
      </c>
      <c r="W769" s="32">
        <f t="shared" si="518"/>
        <v>4466835921.5108652</v>
      </c>
      <c r="X769" s="25">
        <f t="shared" si="508"/>
        <v>31.450501351730402</v>
      </c>
      <c r="Y769" s="26">
        <f t="shared" si="519"/>
        <v>-134.69676785947857</v>
      </c>
      <c r="Z769" s="26">
        <f t="shared" si="520"/>
        <v>-89.999989449227968</v>
      </c>
      <c r="AA769" s="26">
        <f t="shared" si="521"/>
        <v>82.07203127427988</v>
      </c>
      <c r="AB769" s="26">
        <f t="shared" si="522"/>
        <v>-89.995486420782385</v>
      </c>
      <c r="AC769" s="26">
        <f t="shared" si="523"/>
        <v>55.812062375049258</v>
      </c>
      <c r="AD769" s="26">
        <f t="shared" si="524"/>
        <v>89.907206041112019</v>
      </c>
      <c r="AE769" s="26">
        <f t="shared" si="525"/>
        <v>34.637827141580964</v>
      </c>
      <c r="AF769" s="26">
        <f t="shared" si="526"/>
        <v>-90.088269828898333</v>
      </c>
      <c r="AG769" s="26">
        <f t="shared" si="501"/>
        <v>64.037843837695164</v>
      </c>
      <c r="AH769" s="26">
        <f t="shared" si="527"/>
        <v>-233.31459219563715</v>
      </c>
      <c r="AI769" s="26">
        <f t="shared" si="528"/>
        <v>-89.999999999876295</v>
      </c>
      <c r="AJ769" s="26">
        <f t="shared" si="529"/>
        <v>140.91750108567499</v>
      </c>
      <c r="AK769" s="26">
        <f t="shared" si="530"/>
        <v>89.999994844775557</v>
      </c>
      <c r="AL769" s="27">
        <f t="shared" si="531"/>
        <v>-64.526623906355184</v>
      </c>
      <c r="AM769" s="26">
        <f t="shared" si="532"/>
        <v>-89.965975522658795</v>
      </c>
      <c r="AN769" s="26">
        <f t="shared" si="502"/>
        <v>-67.152781696325718</v>
      </c>
      <c r="AO769" s="26">
        <f t="shared" si="503"/>
        <v>-89.974853151720481</v>
      </c>
      <c r="AP769" s="26">
        <f t="shared" si="509"/>
        <v>-160.0386528749479</v>
      </c>
      <c r="AQ769" s="26">
        <f t="shared" si="510"/>
        <v>-179.94083382948003</v>
      </c>
      <c r="AR769" s="25">
        <f t="shared" si="504"/>
        <v>18.562359853877492</v>
      </c>
      <c r="AS769" s="25">
        <f t="shared" si="505"/>
        <v>-26.843517049310353</v>
      </c>
      <c r="AT769" s="56">
        <f t="shared" si="511"/>
        <v>-125.40082573336693</v>
      </c>
      <c r="AU769" s="57">
        <f t="shared" si="533"/>
        <v>-270.02910365837835</v>
      </c>
      <c r="AV769" s="26">
        <f t="shared" si="534"/>
        <v>13.212384019144839</v>
      </c>
      <c r="AW769" s="26">
        <f t="shared" si="535"/>
        <v>77.381140557358648</v>
      </c>
      <c r="AX769" s="27">
        <f t="shared" si="536"/>
        <v>-13.212384019144839</v>
      </c>
      <c r="AY769" s="26">
        <f t="shared" si="537"/>
        <v>-77.381140557358648</v>
      </c>
      <c r="AZ769" s="28">
        <f t="shared" si="538"/>
        <v>0</v>
      </c>
      <c r="BA769" s="29">
        <f t="shared" si="539"/>
        <v>0</v>
      </c>
      <c r="BB769" s="5">
        <f t="shared" si="512"/>
        <v>-300.47976468525422</v>
      </c>
      <c r="BC769" s="5">
        <f t="shared" si="513"/>
        <v>-538.96782938730644</v>
      </c>
      <c r="BD769" s="5">
        <f t="shared" si="540"/>
        <v>-358.96782938730644</v>
      </c>
      <c r="BE769" s="31"/>
      <c r="BF769" s="40">
        <f t="shared" si="541"/>
        <v>-300</v>
      </c>
      <c r="BG769" s="40">
        <f t="shared" si="542"/>
        <v>-539</v>
      </c>
      <c r="BH769" s="40">
        <f t="shared" si="543"/>
        <v>-359</v>
      </c>
      <c r="BL769" s="26">
        <f t="shared" si="506"/>
        <v>-61.004800639637828</v>
      </c>
      <c r="BM769" s="26">
        <f t="shared" si="507"/>
        <v>-89.948963291487303</v>
      </c>
      <c r="BO769" s="238" t="str">
        <f t="shared" si="514"/>
        <v>4466835921.51087i</v>
      </c>
      <c r="BP769" s="238" t="str">
        <f t="shared" si="515"/>
        <v>-1.97799674579639E-06-3.48795972386909E-08i</v>
      </c>
      <c r="BQ769" s="238">
        <f t="shared" si="516"/>
        <v>-114.07413831224945</v>
      </c>
      <c r="BR769" s="238">
        <f t="shared" si="517"/>
        <v>-178.98976243744076</v>
      </c>
    </row>
    <row r="770" spans="22:70" x14ac:dyDescent="0.3">
      <c r="V770" s="24">
        <v>8.6600000000001192</v>
      </c>
      <c r="W770" s="32">
        <f t="shared" si="518"/>
        <v>4570881896.150012</v>
      </c>
      <c r="X770" s="25">
        <f t="shared" si="508"/>
        <v>31.450501351730402</v>
      </c>
      <c r="Y770" s="26">
        <f t="shared" si="519"/>
        <v>-134.89676785947856</v>
      </c>
      <c r="Z770" s="26">
        <f t="shared" si="520"/>
        <v>-89.999989689392862</v>
      </c>
      <c r="AA770" s="26">
        <f t="shared" si="521"/>
        <v>82.272031273066858</v>
      </c>
      <c r="AB770" s="26">
        <f t="shared" si="522"/>
        <v>-89.995589162388413</v>
      </c>
      <c r="AC770" s="26">
        <f t="shared" si="523"/>
        <v>56.01206186235062</v>
      </c>
      <c r="AD770" s="26">
        <f t="shared" si="524"/>
        <v>89.909318285926403</v>
      </c>
      <c r="AE770" s="26">
        <f t="shared" si="525"/>
        <v>34.837826627669315</v>
      </c>
      <c r="AF770" s="26">
        <f t="shared" si="526"/>
        <v>-90.086260565854857</v>
      </c>
      <c r="AG770" s="26">
        <f t="shared" si="501"/>
        <v>64.037843837695164</v>
      </c>
      <c r="AH770" s="26">
        <f t="shared" si="527"/>
        <v>-233.51459219563714</v>
      </c>
      <c r="AI770" s="26">
        <f t="shared" si="528"/>
        <v>-89.999999999879108</v>
      </c>
      <c r="AJ770" s="26">
        <f t="shared" si="529"/>
        <v>141.11750108567497</v>
      </c>
      <c r="AK770" s="26">
        <f t="shared" si="530"/>
        <v>89.999994962122798</v>
      </c>
      <c r="AL770" s="27">
        <f t="shared" si="531"/>
        <v>-64.726623837425564</v>
      </c>
      <c r="AM770" s="26">
        <f t="shared" si="532"/>
        <v>-89.966750014142704</v>
      </c>
      <c r="AN770" s="26">
        <f t="shared" si="502"/>
        <v>-67.352781658673536</v>
      </c>
      <c r="AO770" s="26">
        <f t="shared" si="503"/>
        <v>-89.975425563800499</v>
      </c>
      <c r="AP770" s="26">
        <f t="shared" si="509"/>
        <v>-160.4386527683661</v>
      </c>
      <c r="AQ770" s="26">
        <f t="shared" si="510"/>
        <v>-179.9421806156995</v>
      </c>
      <c r="AR770" s="25">
        <f t="shared" si="504"/>
        <v>18.562359853877492</v>
      </c>
      <c r="AS770" s="25">
        <f t="shared" si="505"/>
        <v>-26.843517049310353</v>
      </c>
      <c r="AT770" s="56">
        <f t="shared" si="511"/>
        <v>-125.60082614069678</v>
      </c>
      <c r="AU770" s="57">
        <f t="shared" si="533"/>
        <v>-270.02844118155434</v>
      </c>
      <c r="AV770" s="26">
        <f t="shared" si="534"/>
        <v>13.403045095341193</v>
      </c>
      <c r="AW770" s="26">
        <f t="shared" si="535"/>
        <v>77.659482188308402</v>
      </c>
      <c r="AX770" s="27">
        <f t="shared" si="536"/>
        <v>-13.403045095341193</v>
      </c>
      <c r="AY770" s="26">
        <f t="shared" si="537"/>
        <v>-77.659482188308402</v>
      </c>
      <c r="AZ770" s="28">
        <f t="shared" si="538"/>
        <v>0</v>
      </c>
      <c r="BA770" s="29">
        <f t="shared" si="539"/>
        <v>0</v>
      </c>
      <c r="BB770" s="5">
        <f t="shared" si="512"/>
        <v>-301.27970494930554</v>
      </c>
      <c r="BC770" s="5">
        <f t="shared" si="513"/>
        <v>-538.99131994521372</v>
      </c>
      <c r="BD770" s="5">
        <f t="shared" si="540"/>
        <v>-358.99131994521372</v>
      </c>
      <c r="BE770" s="31"/>
      <c r="BF770" s="40">
        <f t="shared" si="541"/>
        <v>-301</v>
      </c>
      <c r="BG770" s="40">
        <f t="shared" si="542"/>
        <v>-539</v>
      </c>
      <c r="BH770" s="40">
        <f t="shared" si="543"/>
        <v>-359</v>
      </c>
      <c r="BL770" s="26">
        <f t="shared" si="506"/>
        <v>-61.204800484546212</v>
      </c>
      <c r="BM770" s="26">
        <f t="shared" si="507"/>
        <v>-89.950125028212611</v>
      </c>
      <c r="BO770" s="238" t="str">
        <f t="shared" si="514"/>
        <v>4570881896.15001i</v>
      </c>
      <c r="BP770" s="238" t="str">
        <f t="shared" si="515"/>
        <v>-1.88899848778736E-06-3.25519837637018E-08i</v>
      </c>
      <c r="BQ770" s="238">
        <f t="shared" si="516"/>
        <v>-114.47407832406253</v>
      </c>
      <c r="BR770" s="238">
        <f t="shared" si="517"/>
        <v>-179.01275373544675</v>
      </c>
    </row>
    <row r="771" spans="22:70" x14ac:dyDescent="0.3">
      <c r="V771" s="24">
        <v>8.6700000000001207</v>
      </c>
      <c r="W771" s="30">
        <f t="shared" si="518"/>
        <v>4677351412.8732891</v>
      </c>
      <c r="X771" s="25">
        <f t="shared" si="508"/>
        <v>31.450501351730402</v>
      </c>
      <c r="Y771" s="26">
        <f t="shared" si="519"/>
        <v>-135.09676785947858</v>
      </c>
      <c r="Z771" s="26">
        <f t="shared" si="520"/>
        <v>-89.99998992409094</v>
      </c>
      <c r="AA771" s="26">
        <f t="shared" si="521"/>
        <v>82.472031271908463</v>
      </c>
      <c r="AB771" s="26">
        <f t="shared" si="522"/>
        <v>-89.995689565309974</v>
      </c>
      <c r="AC771" s="26">
        <f t="shared" si="523"/>
        <v>56.212061372727206</v>
      </c>
      <c r="AD771" s="26">
        <f t="shared" si="524"/>
        <v>89.911382450416966</v>
      </c>
      <c r="AE771" s="26">
        <f t="shared" si="525"/>
        <v>35.037826136887489</v>
      </c>
      <c r="AF771" s="26">
        <f t="shared" si="526"/>
        <v>-90.084297038983948</v>
      </c>
      <c r="AG771" s="26">
        <f t="shared" si="501"/>
        <v>64.037843837695164</v>
      </c>
      <c r="AH771" s="26">
        <f t="shared" si="527"/>
        <v>-233.71459219563718</v>
      </c>
      <c r="AI771" s="26">
        <f t="shared" si="528"/>
        <v>-89.999999999881865</v>
      </c>
      <c r="AJ771" s="26">
        <f t="shared" si="529"/>
        <v>141.31750108567499</v>
      </c>
      <c r="AK771" s="26">
        <f t="shared" si="530"/>
        <v>89.999995076798868</v>
      </c>
      <c r="AL771" s="27">
        <f t="shared" si="531"/>
        <v>-64.926623771598287</v>
      </c>
      <c r="AM771" s="26">
        <f t="shared" si="532"/>
        <v>-89.967506876059829</v>
      </c>
      <c r="AN771" s="26">
        <f t="shared" si="502"/>
        <v>-67.552781622715997</v>
      </c>
      <c r="AO771" s="26">
        <f t="shared" si="503"/>
        <v>-89.975984946195567</v>
      </c>
      <c r="AP771" s="26">
        <f t="shared" si="509"/>
        <v>-160.83865266658131</v>
      </c>
      <c r="AQ771" s="26">
        <f t="shared" si="510"/>
        <v>-179.94349674533839</v>
      </c>
      <c r="AR771" s="25">
        <f t="shared" si="504"/>
        <v>18.562359853877492</v>
      </c>
      <c r="AS771" s="25">
        <f t="shared" si="505"/>
        <v>-26.843517049310353</v>
      </c>
      <c r="AT771" s="56">
        <f t="shared" si="511"/>
        <v>-125.80082652969382</v>
      </c>
      <c r="AU771" s="57">
        <f t="shared" si="533"/>
        <v>-270.02779378432234</v>
      </c>
      <c r="AV771" s="26">
        <f t="shared" si="534"/>
        <v>13.594107706471732</v>
      </c>
      <c r="AW771" s="26">
        <f t="shared" si="535"/>
        <v>77.93206088665238</v>
      </c>
      <c r="AX771" s="27">
        <f t="shared" si="536"/>
        <v>-13.59410770647173</v>
      </c>
      <c r="AY771" s="26">
        <f t="shared" si="537"/>
        <v>-77.93206088665238</v>
      </c>
      <c r="AZ771" s="28">
        <f t="shared" si="538"/>
        <v>0</v>
      </c>
      <c r="BA771" s="29">
        <f t="shared" si="539"/>
        <v>0</v>
      </c>
      <c r="BB771" s="5">
        <f t="shared" si="512"/>
        <v>-302.0796479011442</v>
      </c>
      <c r="BC771" s="5">
        <f t="shared" si="513"/>
        <v>-539.01427609394273</v>
      </c>
      <c r="BD771" s="5">
        <f t="shared" si="540"/>
        <v>-359.01427609394273</v>
      </c>
      <c r="BE771" s="41"/>
      <c r="BF771" s="40">
        <f t="shared" si="541"/>
        <v>-302</v>
      </c>
      <c r="BG771" s="40">
        <f t="shared" si="542"/>
        <v>-539</v>
      </c>
      <c r="BH771" s="40">
        <f t="shared" si="543"/>
        <v>-359</v>
      </c>
      <c r="BL771" s="26">
        <f t="shared" si="506"/>
        <v>-61.404800336434903</v>
      </c>
      <c r="BM771" s="26">
        <f t="shared" si="507"/>
        <v>-89.951260320621188</v>
      </c>
      <c r="BO771" s="238" t="str">
        <f t="shared" si="514"/>
        <v>4677351412.87329i</v>
      </c>
      <c r="BP771" s="238" t="str">
        <f t="shared" si="515"/>
        <v>-1.80400350123805E-06-3.03796795914866E-08i</v>
      </c>
      <c r="BQ771" s="238">
        <f t="shared" si="516"/>
        <v>-114.87402103501546</v>
      </c>
      <c r="BR771" s="238">
        <f t="shared" si="517"/>
        <v>-179.03522198899913</v>
      </c>
    </row>
    <row r="772" spans="22:70" x14ac:dyDescent="0.3">
      <c r="V772" s="24">
        <v>8.6800000000001294</v>
      </c>
      <c r="W772" s="32">
        <f t="shared" si="518"/>
        <v>4786300923.2278233</v>
      </c>
      <c r="X772" s="25">
        <f t="shared" si="508"/>
        <v>31.450501351730402</v>
      </c>
      <c r="Y772" s="26">
        <f t="shared" si="519"/>
        <v>-135.29676785947876</v>
      </c>
      <c r="Z772" s="26">
        <f t="shared" si="520"/>
        <v>-89.999990153446618</v>
      </c>
      <c r="AA772" s="26">
        <f t="shared" si="521"/>
        <v>82.672031270802378</v>
      </c>
      <c r="AB772" s="26">
        <f t="shared" si="522"/>
        <v>-89.995787682782051</v>
      </c>
      <c r="AC772" s="26">
        <f t="shared" si="523"/>
        <v>56.412060905140571</v>
      </c>
      <c r="AD772" s="26">
        <f t="shared" si="524"/>
        <v>89.913399629009575</v>
      </c>
      <c r="AE772" s="26">
        <f t="shared" si="525"/>
        <v>35.237825668194581</v>
      </c>
      <c r="AF772" s="26">
        <f t="shared" si="526"/>
        <v>-90.082378207219108</v>
      </c>
      <c r="AG772" s="26">
        <f t="shared" ref="AG772:AG822" si="544">DC_gain_comp</f>
        <v>64.037843837695164</v>
      </c>
      <c r="AH772" s="26">
        <f t="shared" si="527"/>
        <v>-233.91459219563734</v>
      </c>
      <c r="AI772" s="26">
        <f t="shared" si="528"/>
        <v>-89.999999999884565</v>
      </c>
      <c r="AJ772" s="26">
        <f t="shared" si="529"/>
        <v>141.51750108567518</v>
      </c>
      <c r="AK772" s="26">
        <f t="shared" si="530"/>
        <v>89.999995188864617</v>
      </c>
      <c r="AL772" s="27">
        <f t="shared" si="531"/>
        <v>-65.126623708733888</v>
      </c>
      <c r="AM772" s="26">
        <f t="shared" si="532"/>
        <v>-89.968246509707328</v>
      </c>
      <c r="AN772" s="26">
        <f t="shared" ref="AN772:AN822" si="545">20*LOG(1/SQRT((W772/fp3p)^2+1))</f>
        <v>-67.752781588376976</v>
      </c>
      <c r="AO772" s="26">
        <f t="shared" ref="AO772:AO822" si="546">-180/PI()*ATAN(W772/fp3p)</f>
        <v>-89.976531595497192</v>
      </c>
      <c r="AP772" s="26">
        <f t="shared" si="509"/>
        <v>-161.23865256937785</v>
      </c>
      <c r="AQ772" s="26">
        <f t="shared" si="510"/>
        <v>-179.94478291622448</v>
      </c>
      <c r="AR772" s="25">
        <f t="shared" ref="AR772:AR822" si="547">-20*LOG(GmPS*Rsns)</f>
        <v>18.562359853877492</v>
      </c>
      <c r="AS772" s="25">
        <f t="shared" ref="AS772:AS822" si="548">20*LOG(Vref/Vout)</f>
        <v>-26.843517049310353</v>
      </c>
      <c r="AT772" s="56">
        <f t="shared" si="511"/>
        <v>-126.00082690118327</v>
      </c>
      <c r="AU772" s="57">
        <f t="shared" si="533"/>
        <v>-270.02716112344359</v>
      </c>
      <c r="AV772" s="26">
        <f t="shared" si="534"/>
        <v>13.785555362735034</v>
      </c>
      <c r="AW772" s="26">
        <f t="shared" si="535"/>
        <v>78.198971800675679</v>
      </c>
      <c r="AX772" s="27">
        <f t="shared" si="536"/>
        <v>-13.785555362735034</v>
      </c>
      <c r="AY772" s="26">
        <f t="shared" si="537"/>
        <v>-78.198971800675679</v>
      </c>
      <c r="AZ772" s="28">
        <f t="shared" si="538"/>
        <v>0</v>
      </c>
      <c r="BA772" s="29">
        <f t="shared" si="539"/>
        <v>0</v>
      </c>
      <c r="BB772" s="5">
        <f t="shared" si="512"/>
        <v>-302.87959341986823</v>
      </c>
      <c r="BC772" s="5">
        <f t="shared" si="513"/>
        <v>-539.03670997803476</v>
      </c>
      <c r="BD772" s="5">
        <f t="shared" si="540"/>
        <v>-359.03670997803476</v>
      </c>
      <c r="BE772" s="31"/>
      <c r="BF772" s="40">
        <f t="shared" si="541"/>
        <v>-303</v>
      </c>
      <c r="BG772" s="40">
        <f t="shared" si="542"/>
        <v>-539</v>
      </c>
      <c r="BH772" s="40">
        <f t="shared" si="543"/>
        <v>-359</v>
      </c>
      <c r="BL772" s="26">
        <f t="shared" ref="BL772:BL822" si="549">20*LOG(1/SQRT((W772/fp_comp2p)^2+1))</f>
        <v>-61.604800194989835</v>
      </c>
      <c r="BM772" s="26">
        <f t="shared" ref="BM772:BM822" si="550">-180/PI()*ATAN(W772/fp_comp2p)</f>
        <v>-89.952369770656475</v>
      </c>
      <c r="BO772" s="238" t="str">
        <f t="shared" si="514"/>
        <v>4786300923.22782i</v>
      </c>
      <c r="BP772" s="238" t="str">
        <f t="shared" si="515"/>
        <v>-1.72283181242252E-06-2.83523238087444E-08i</v>
      </c>
      <c r="BQ772" s="238">
        <f t="shared" si="516"/>
        <v>-115.27396632369509</v>
      </c>
      <c r="BR772" s="238">
        <f t="shared" si="517"/>
        <v>-179.05717908393464</v>
      </c>
    </row>
    <row r="773" spans="22:70" x14ac:dyDescent="0.3">
      <c r="V773" s="24">
        <v>8.6900000000001292</v>
      </c>
      <c r="W773" s="32">
        <f t="shared" si="518"/>
        <v>4897788193.6859341</v>
      </c>
      <c r="X773" s="25">
        <f t="shared" ref="X773:X822" si="551">DC_gain_power</f>
        <v>31.450501351730402</v>
      </c>
      <c r="Y773" s="26">
        <f t="shared" si="519"/>
        <v>-135.49676785947875</v>
      </c>
      <c r="Z773" s="26">
        <f t="shared" si="520"/>
        <v>-89.99999037758154</v>
      </c>
      <c r="AA773" s="26">
        <f t="shared" si="521"/>
        <v>82.872031269745889</v>
      </c>
      <c r="AB773" s="26">
        <f t="shared" si="522"/>
        <v>-89.995883566827814</v>
      </c>
      <c r="AC773" s="26">
        <f t="shared" si="523"/>
        <v>56.612060458598577</v>
      </c>
      <c r="AD773" s="26">
        <f t="shared" si="524"/>
        <v>89.915370891219055</v>
      </c>
      <c r="AE773" s="26">
        <f t="shared" si="525"/>
        <v>35.43782522059611</v>
      </c>
      <c r="AF773" s="26">
        <f t="shared" si="526"/>
        <v>-90.080503053190313</v>
      </c>
      <c r="AG773" s="26">
        <f t="shared" si="544"/>
        <v>64.037843837695164</v>
      </c>
      <c r="AH773" s="26">
        <f t="shared" si="527"/>
        <v>-234.11459219563736</v>
      </c>
      <c r="AI773" s="26">
        <f t="shared" si="528"/>
        <v>-89.99999999988718</v>
      </c>
      <c r="AJ773" s="26">
        <f t="shared" si="529"/>
        <v>141.7175010856752</v>
      </c>
      <c r="AK773" s="26">
        <f t="shared" si="530"/>
        <v>89.999995298379432</v>
      </c>
      <c r="AL773" s="27">
        <f t="shared" si="531"/>
        <v>-65.326623648698686</v>
      </c>
      <c r="AM773" s="26">
        <f t="shared" si="532"/>
        <v>-89.968969307247747</v>
      </c>
      <c r="AN773" s="26">
        <f t="shared" si="545"/>
        <v>-67.9527815555833</v>
      </c>
      <c r="AO773" s="26">
        <f t="shared" si="546"/>
        <v>-89.977065801545692</v>
      </c>
      <c r="AP773" s="26">
        <f t="shared" ref="AP773:AP822" si="552">AG773+AH773+AJ773+AL773+AN773</f>
        <v>-161.638652476549</v>
      </c>
      <c r="AQ773" s="26">
        <f t="shared" ref="AQ773:AQ822" si="553">AI773+AK773+AM773+AO773</f>
        <v>-179.94603981030119</v>
      </c>
      <c r="AR773" s="25">
        <f t="shared" si="547"/>
        <v>18.562359853877492</v>
      </c>
      <c r="AS773" s="25">
        <f t="shared" si="548"/>
        <v>-26.843517049310353</v>
      </c>
      <c r="AT773" s="56">
        <f t="shared" ref="AT773:AT822" si="554">AE773+AP773</f>
        <v>-126.20082725595289</v>
      </c>
      <c r="AU773" s="57">
        <f t="shared" si="533"/>
        <v>-270.0265428634915</v>
      </c>
      <c r="AV773" s="26">
        <f t="shared" si="534"/>
        <v>13.977372186022098</v>
      </c>
      <c r="AW773" s="26">
        <f t="shared" si="535"/>
        <v>78.460310089801411</v>
      </c>
      <c r="AX773" s="27">
        <f t="shared" si="536"/>
        <v>-13.977372186022098</v>
      </c>
      <c r="AY773" s="26">
        <f t="shared" si="537"/>
        <v>-78.460310089801411</v>
      </c>
      <c r="AZ773" s="28">
        <f t="shared" si="538"/>
        <v>0</v>
      </c>
      <c r="BA773" s="29">
        <f t="shared" si="539"/>
        <v>0</v>
      </c>
      <c r="BB773" s="5">
        <f t="shared" ref="BB773:BB822" si="555">AT773+AZ773+BL773+BQ773</f>
        <v>-303.6795413900096</v>
      </c>
      <c r="BC773" s="5">
        <f t="shared" ref="BC773:BC822" si="556">AU773+BA773+BM773+BR773</f>
        <v>-539.05863346692843</v>
      </c>
      <c r="BD773" s="5">
        <f t="shared" si="540"/>
        <v>-359.05863346692843</v>
      </c>
      <c r="BE773" s="31"/>
      <c r="BF773" s="40">
        <f t="shared" si="541"/>
        <v>-304</v>
      </c>
      <c r="BG773" s="40">
        <f t="shared" si="542"/>
        <v>-539</v>
      </c>
      <c r="BH773" s="40">
        <f t="shared" si="543"/>
        <v>-359</v>
      </c>
      <c r="BL773" s="26">
        <f t="shared" si="549"/>
        <v>-61.804800059910676</v>
      </c>
      <c r="BM773" s="26">
        <f t="shared" si="550"/>
        <v>-89.953453966560261</v>
      </c>
      <c r="BO773" s="238" t="str">
        <f t="shared" ref="BO773:BO822" si="557">COMPLEX(0,W773)</f>
        <v>4897788193.68593i</v>
      </c>
      <c r="BP773" s="238" t="str">
        <f t="shared" ref="BP773:BP822" si="558">IMDIV(1,IMSUM(1,IMPRODUCT($BO$1,BO773),IMPRODUCT(IMPOWER(BO773,2),$BN$1)))</f>
        <v>-1.64531152990097E-06-2.64602464708504E-08i</v>
      </c>
      <c r="BQ773" s="238">
        <f t="shared" ref="BQ773:BQ822" si="559">20*LOG(IMABS(BP773))</f>
        <v>-115.67391407414605</v>
      </c>
      <c r="BR773" s="238">
        <f t="shared" ref="BR773:BR822" si="560">IMARGUMENT(BP773)*180/PI()</f>
        <v>-179.07863663687669</v>
      </c>
    </row>
    <row r="774" spans="22:70" x14ac:dyDescent="0.3">
      <c r="V774" s="24">
        <v>8.7000000000001307</v>
      </c>
      <c r="W774" s="30">
        <f t="shared" si="518"/>
        <v>5011872336.2742472</v>
      </c>
      <c r="X774" s="25">
        <f t="shared" si="551"/>
        <v>31.450501351730402</v>
      </c>
      <c r="Y774" s="26">
        <f t="shared" si="519"/>
        <v>-135.6967678594788</v>
      </c>
      <c r="Z774" s="26">
        <f t="shared" si="520"/>
        <v>-89.999990596614523</v>
      </c>
      <c r="AA774" s="26">
        <f t="shared" si="521"/>
        <v>83.072031268736993</v>
      </c>
      <c r="AB774" s="26">
        <f t="shared" si="522"/>
        <v>-89.995977268286254</v>
      </c>
      <c r="AC774" s="26">
        <f t="shared" si="523"/>
        <v>56.812060032154278</v>
      </c>
      <c r="AD774" s="26">
        <f t="shared" si="524"/>
        <v>89.917297282216012</v>
      </c>
      <c r="AE774" s="26">
        <f t="shared" si="525"/>
        <v>35.637824793142869</v>
      </c>
      <c r="AF774" s="26">
        <f t="shared" si="526"/>
        <v>-90.078670582684751</v>
      </c>
      <c r="AG774" s="26">
        <f t="shared" si="544"/>
        <v>64.037843837695164</v>
      </c>
      <c r="AH774" s="26">
        <f t="shared" si="527"/>
        <v>-234.31459219563737</v>
      </c>
      <c r="AI774" s="26">
        <f t="shared" si="528"/>
        <v>-89.999999999889752</v>
      </c>
      <c r="AJ774" s="26">
        <f t="shared" si="529"/>
        <v>141.91750108567521</v>
      </c>
      <c r="AK774" s="26">
        <f t="shared" si="530"/>
        <v>89.999995405401378</v>
      </c>
      <c r="AL774" s="27">
        <f t="shared" si="531"/>
        <v>-65.526623591365535</v>
      </c>
      <c r="AM774" s="26">
        <f t="shared" si="532"/>
        <v>-89.969675651917015</v>
      </c>
      <c r="AN774" s="26">
        <f t="shared" si="545"/>
        <v>-68.152781524265592</v>
      </c>
      <c r="AO774" s="26">
        <f t="shared" si="546"/>
        <v>-89.977587847583791</v>
      </c>
      <c r="AP774" s="26">
        <f t="shared" si="552"/>
        <v>-162.03865238789814</v>
      </c>
      <c r="AQ774" s="26">
        <f t="shared" si="553"/>
        <v>-179.94726809398918</v>
      </c>
      <c r="AR774" s="25">
        <f t="shared" si="547"/>
        <v>18.562359853877492</v>
      </c>
      <c r="AS774" s="25">
        <f t="shared" si="548"/>
        <v>-26.843517049310353</v>
      </c>
      <c r="AT774" s="56">
        <f t="shared" si="554"/>
        <v>-126.40082759475527</v>
      </c>
      <c r="AU774" s="57">
        <f t="shared" si="533"/>
        <v>-270.02593867667395</v>
      </c>
      <c r="AV774" s="26">
        <f t="shared" si="534"/>
        <v>14.169542892797871</v>
      </c>
      <c r="AW774" s="26">
        <f t="shared" si="535"/>
        <v>78.716170802135537</v>
      </c>
      <c r="AX774" s="27">
        <f t="shared" si="536"/>
        <v>-14.169542892797871</v>
      </c>
      <c r="AY774" s="26">
        <f t="shared" si="537"/>
        <v>-78.716170802135537</v>
      </c>
      <c r="AZ774" s="28">
        <f t="shared" si="538"/>
        <v>0</v>
      </c>
      <c r="BA774" s="29">
        <f t="shared" si="539"/>
        <v>0</v>
      </c>
      <c r="BB774" s="5">
        <f t="shared" si="555"/>
        <v>-304.4794917012938</v>
      </c>
      <c r="BC774" s="5">
        <f t="shared" si="556"/>
        <v>-539.08005816113246</v>
      </c>
      <c r="BD774" s="5">
        <f t="shared" si="540"/>
        <v>-359.08005816113246</v>
      </c>
      <c r="BE774" s="41"/>
      <c r="BF774" s="40">
        <f t="shared" si="541"/>
        <v>-304</v>
      </c>
      <c r="BG774" s="40">
        <f t="shared" si="542"/>
        <v>-539</v>
      </c>
      <c r="BH774" s="40">
        <f t="shared" si="543"/>
        <v>-359</v>
      </c>
      <c r="BL774" s="26">
        <f t="shared" si="549"/>
        <v>-62.004799930911105</v>
      </c>
      <c r="BM774" s="26">
        <f t="shared" si="550"/>
        <v>-89.954513483184485</v>
      </c>
      <c r="BO774" s="238" t="str">
        <f t="shared" si="557"/>
        <v>5011872336.27425i</v>
      </c>
      <c r="BP774" s="238" t="str">
        <f t="shared" si="558"/>
        <v>-1.57127848232721E-06-2.46944225454525E-08i</v>
      </c>
      <c r="BQ774" s="238">
        <f t="shared" si="559"/>
        <v>-116.07386417562745</v>
      </c>
      <c r="BR774" s="238">
        <f t="shared" si="560"/>
        <v>-179.099606001274</v>
      </c>
    </row>
    <row r="775" spans="22:70" x14ac:dyDescent="0.3">
      <c r="V775" s="24">
        <v>8.7100000000001305</v>
      </c>
      <c r="W775" s="32">
        <f t="shared" si="518"/>
        <v>5128613839.9152079</v>
      </c>
      <c r="X775" s="25">
        <f t="shared" si="551"/>
        <v>31.450501351730402</v>
      </c>
      <c r="Y775" s="26">
        <f t="shared" si="519"/>
        <v>-135.89676785947879</v>
      </c>
      <c r="Z775" s="26">
        <f t="shared" si="520"/>
        <v>-89.999990810661728</v>
      </c>
      <c r="AA775" s="26">
        <f t="shared" si="521"/>
        <v>83.272031267773457</v>
      </c>
      <c r="AB775" s="26">
        <f t="shared" si="522"/>
        <v>-89.996068836839115</v>
      </c>
      <c r="AC775" s="26">
        <f t="shared" si="523"/>
        <v>57.01205962490306</v>
      </c>
      <c r="AD775" s="26">
        <f t="shared" si="524"/>
        <v>89.919179823381029</v>
      </c>
      <c r="AE775" s="26">
        <f t="shared" si="525"/>
        <v>35.837824384928126</v>
      </c>
      <c r="AF775" s="26">
        <f t="shared" si="526"/>
        <v>-90.0768798241198</v>
      </c>
      <c r="AG775" s="26">
        <f t="shared" si="544"/>
        <v>64.037843837695164</v>
      </c>
      <c r="AH775" s="26">
        <f t="shared" si="527"/>
        <v>-234.51459219563742</v>
      </c>
      <c r="AI775" s="26">
        <f t="shared" si="528"/>
        <v>-89.999999999892253</v>
      </c>
      <c r="AJ775" s="26">
        <f t="shared" si="529"/>
        <v>142.1175010856752</v>
      </c>
      <c r="AK775" s="26">
        <f t="shared" si="530"/>
        <v>89.999995509987215</v>
      </c>
      <c r="AL775" s="27">
        <f t="shared" si="531"/>
        <v>-65.726623536612777</v>
      </c>
      <c r="AM775" s="26">
        <f t="shared" si="532"/>
        <v>-89.970365918227557</v>
      </c>
      <c r="AN775" s="26">
        <f t="shared" si="545"/>
        <v>-68.352781494357401</v>
      </c>
      <c r="AO775" s="26">
        <f t="shared" si="546"/>
        <v>-89.978098010406868</v>
      </c>
      <c r="AP775" s="26">
        <f t="shared" si="552"/>
        <v>-162.43865230323723</v>
      </c>
      <c r="AQ775" s="26">
        <f t="shared" si="553"/>
        <v>-179.94846841853945</v>
      </c>
      <c r="AR775" s="25">
        <f t="shared" si="547"/>
        <v>18.562359853877492</v>
      </c>
      <c r="AS775" s="25">
        <f t="shared" si="548"/>
        <v>-26.843517049310353</v>
      </c>
      <c r="AT775" s="56">
        <f t="shared" si="554"/>
        <v>-126.60082791830911</v>
      </c>
      <c r="AU775" s="57">
        <f t="shared" si="533"/>
        <v>-270.02534824265922</v>
      </c>
      <c r="AV775" s="26">
        <f t="shared" si="534"/>
        <v>14.362052776963649</v>
      </c>
      <c r="AW775" s="26">
        <f t="shared" si="535"/>
        <v>78.966648760678908</v>
      </c>
      <c r="AX775" s="27">
        <f t="shared" si="536"/>
        <v>-14.362052776963649</v>
      </c>
      <c r="AY775" s="26">
        <f t="shared" si="537"/>
        <v>-78.966648760678908</v>
      </c>
      <c r="AZ775" s="28">
        <f t="shared" si="538"/>
        <v>0</v>
      </c>
      <c r="BA775" s="29">
        <f t="shared" si="539"/>
        <v>0</v>
      </c>
      <c r="BB775" s="5">
        <f t="shared" si="555"/>
        <v>-305.27944424840342</v>
      </c>
      <c r="BC775" s="5">
        <f t="shared" si="556"/>
        <v>-539.10099539826274</v>
      </c>
      <c r="BD775" s="5">
        <f t="shared" si="540"/>
        <v>-359.10099539826274</v>
      </c>
      <c r="BE775" s="31"/>
      <c r="BF775" s="40">
        <f t="shared" si="541"/>
        <v>-305</v>
      </c>
      <c r="BG775" s="40">
        <f t="shared" si="542"/>
        <v>-539</v>
      </c>
      <c r="BH775" s="40">
        <f t="shared" si="543"/>
        <v>-359</v>
      </c>
      <c r="BL775" s="26">
        <f t="shared" si="549"/>
        <v>-62.204799807717436</v>
      </c>
      <c r="BM775" s="26">
        <f t="shared" si="550"/>
        <v>-89.955548882295943</v>
      </c>
      <c r="BO775" s="238" t="str">
        <f t="shared" si="557"/>
        <v>5128613839.91521i</v>
      </c>
      <c r="BP775" s="238" t="str">
        <f t="shared" si="558"/>
        <v>-1.50057587242016E-06-2.30464289233269E-08i</v>
      </c>
      <c r="BQ775" s="238">
        <f t="shared" si="559"/>
        <v>-116.47381652237686</v>
      </c>
      <c r="BR775" s="238">
        <f t="shared" si="560"/>
        <v>-179.12009827330763</v>
      </c>
    </row>
    <row r="776" spans="22:70" x14ac:dyDescent="0.3">
      <c r="V776" s="24">
        <v>8.7200000000001303</v>
      </c>
      <c r="W776" s="32">
        <f t="shared" si="518"/>
        <v>5248074602.4993029</v>
      </c>
      <c r="X776" s="25">
        <f t="shared" si="551"/>
        <v>31.450501351730402</v>
      </c>
      <c r="Y776" s="26">
        <f t="shared" si="519"/>
        <v>-136.09676785947875</v>
      </c>
      <c r="Z776" s="26">
        <f t="shared" si="520"/>
        <v>-89.9999910198366</v>
      </c>
      <c r="AA776" s="26">
        <f t="shared" si="521"/>
        <v>83.472031266853264</v>
      </c>
      <c r="AB776" s="26">
        <f t="shared" si="522"/>
        <v>-89.996158321037257</v>
      </c>
      <c r="AC776" s="26">
        <f t="shared" si="523"/>
        <v>57.212059235981101</v>
      </c>
      <c r="AD776" s="26">
        <f t="shared" si="524"/>
        <v>89.921019512846087</v>
      </c>
      <c r="AE776" s="26">
        <f t="shared" si="525"/>
        <v>36.037823995086015</v>
      </c>
      <c r="AF776" s="26">
        <f t="shared" si="526"/>
        <v>-90.075129828027755</v>
      </c>
      <c r="AG776" s="26">
        <f t="shared" si="544"/>
        <v>64.037843837695164</v>
      </c>
      <c r="AH776" s="26">
        <f t="shared" si="527"/>
        <v>-234.71459219563738</v>
      </c>
      <c r="AI776" s="26">
        <f t="shared" si="528"/>
        <v>-89.999999999894712</v>
      </c>
      <c r="AJ776" s="26">
        <f t="shared" si="529"/>
        <v>142.31750108567519</v>
      </c>
      <c r="AK776" s="26">
        <f t="shared" si="530"/>
        <v>89.999995612192379</v>
      </c>
      <c r="AL776" s="27">
        <f t="shared" si="531"/>
        <v>-65.926623484324281</v>
      </c>
      <c r="AM776" s="26">
        <f t="shared" si="532"/>
        <v>-89.971040472166891</v>
      </c>
      <c r="AN776" s="26">
        <f t="shared" si="545"/>
        <v>-68.552781465795263</v>
      </c>
      <c r="AO776" s="26">
        <f t="shared" si="546"/>
        <v>-89.978596560509686</v>
      </c>
      <c r="AP776" s="26">
        <f t="shared" si="552"/>
        <v>-162.83865222238657</v>
      </c>
      <c r="AQ776" s="26">
        <f t="shared" si="553"/>
        <v>-179.9496414203789</v>
      </c>
      <c r="AR776" s="25">
        <f t="shared" si="547"/>
        <v>18.562359853877492</v>
      </c>
      <c r="AS776" s="25">
        <f t="shared" si="548"/>
        <v>-26.843517049310353</v>
      </c>
      <c r="AT776" s="56">
        <f t="shared" si="554"/>
        <v>-126.80082822730056</v>
      </c>
      <c r="AU776" s="57">
        <f t="shared" si="533"/>
        <v>-270.02477124840664</v>
      </c>
      <c r="AV776" s="26">
        <f t="shared" si="534"/>
        <v>14.554887692758374</v>
      </c>
      <c r="AW776" s="26">
        <f t="shared" si="535"/>
        <v>79.211838457834958</v>
      </c>
      <c r="AX776" s="27">
        <f t="shared" si="536"/>
        <v>-14.554887692758374</v>
      </c>
      <c r="AY776" s="26">
        <f t="shared" si="537"/>
        <v>-79.211838457834958</v>
      </c>
      <c r="AZ776" s="28">
        <f t="shared" si="538"/>
        <v>0</v>
      </c>
      <c r="BA776" s="29">
        <f t="shared" si="539"/>
        <v>0</v>
      </c>
      <c r="BB776" s="5">
        <f t="shared" si="555"/>
        <v>-306.07939893075672</v>
      </c>
      <c r="BC776" s="5">
        <f t="shared" si="556"/>
        <v>-539.12145625895016</v>
      </c>
      <c r="BD776" s="5">
        <f t="shared" si="540"/>
        <v>-359.12145625895016</v>
      </c>
      <c r="BE776" s="31"/>
      <c r="BF776" s="40">
        <f t="shared" si="541"/>
        <v>-306</v>
      </c>
      <c r="BG776" s="40">
        <f t="shared" si="542"/>
        <v>-539</v>
      </c>
      <c r="BH776" s="40">
        <f t="shared" si="543"/>
        <v>-359</v>
      </c>
      <c r="BL776" s="26">
        <f t="shared" si="549"/>
        <v>-62.404799690068359</v>
      </c>
      <c r="BM776" s="26">
        <f t="shared" si="550"/>
        <v>-89.95656071287425</v>
      </c>
      <c r="BO776" s="238" t="str">
        <f t="shared" si="557"/>
        <v>5248074602.4993i</v>
      </c>
      <c r="BP776" s="238" t="str">
        <f t="shared" si="558"/>
        <v>-1.43305394638278E-06-2.15084042924811E-08i</v>
      </c>
      <c r="BQ776" s="238">
        <f t="shared" si="559"/>
        <v>-116.87377101338777</v>
      </c>
      <c r="BR776" s="238">
        <f t="shared" si="560"/>
        <v>-179.1401242976693</v>
      </c>
    </row>
    <row r="777" spans="22:70" x14ac:dyDescent="0.3">
      <c r="V777" s="24">
        <v>8.7300000000001301</v>
      </c>
      <c r="W777" s="30">
        <f t="shared" si="518"/>
        <v>5370317963.7041397</v>
      </c>
      <c r="X777" s="25">
        <f t="shared" si="551"/>
        <v>31.450501351730402</v>
      </c>
      <c r="Y777" s="26">
        <f t="shared" si="519"/>
        <v>-136.29676785947873</v>
      </c>
      <c r="Z777" s="26">
        <f t="shared" si="520"/>
        <v>-89.999991224250067</v>
      </c>
      <c r="AA777" s="26">
        <f t="shared" si="521"/>
        <v>83.67203126597451</v>
      </c>
      <c r="AB777" s="26">
        <f t="shared" si="522"/>
        <v>-89.996245768326403</v>
      </c>
      <c r="AC777" s="26">
        <f t="shared" si="523"/>
        <v>57.412058864563505</v>
      </c>
      <c r="AD777" s="26">
        <f t="shared" si="524"/>
        <v>89.922817326023704</v>
      </c>
      <c r="AE777" s="26">
        <f t="shared" si="525"/>
        <v>36.237823622789676</v>
      </c>
      <c r="AF777" s="26">
        <f t="shared" si="526"/>
        <v>-90.07341966655278</v>
      </c>
      <c r="AG777" s="26">
        <f t="shared" si="544"/>
        <v>64.037843837695164</v>
      </c>
      <c r="AH777" s="26">
        <f t="shared" si="527"/>
        <v>-234.91459219563737</v>
      </c>
      <c r="AI777" s="26">
        <f t="shared" si="528"/>
        <v>-89.999999999897099</v>
      </c>
      <c r="AJ777" s="26">
        <f t="shared" si="529"/>
        <v>142.51750108567518</v>
      </c>
      <c r="AK777" s="26">
        <f t="shared" si="530"/>
        <v>89.999995712071069</v>
      </c>
      <c r="AL777" s="27">
        <f t="shared" si="531"/>
        <v>-66.12662343438916</v>
      </c>
      <c r="AM777" s="26">
        <f t="shared" si="532"/>
        <v>-89.971699671391718</v>
      </c>
      <c r="AN777" s="26">
        <f t="shared" si="545"/>
        <v>-68.752781438518667</v>
      </c>
      <c r="AO777" s="26">
        <f t="shared" si="546"/>
        <v>-89.979083762229791</v>
      </c>
      <c r="AP777" s="26">
        <f t="shared" si="552"/>
        <v>-163.23865214517485</v>
      </c>
      <c r="AQ777" s="26">
        <f t="shared" si="553"/>
        <v>-179.95078772144754</v>
      </c>
      <c r="AR777" s="25">
        <f t="shared" si="547"/>
        <v>18.562359853877492</v>
      </c>
      <c r="AS777" s="25">
        <f t="shared" si="548"/>
        <v>-26.843517049310353</v>
      </c>
      <c r="AT777" s="56">
        <f t="shared" si="554"/>
        <v>-127.00082852238518</v>
      </c>
      <c r="AU777" s="57">
        <f t="shared" si="533"/>
        <v>-270.02420738800032</v>
      </c>
      <c r="AV777" s="26">
        <f t="shared" si="534"/>
        <v>14.74803403774686</v>
      </c>
      <c r="AW777" s="26">
        <f t="shared" si="535"/>
        <v>79.451833957837309</v>
      </c>
      <c r="AX777" s="27">
        <f t="shared" si="536"/>
        <v>-14.748034037746859</v>
      </c>
      <c r="AY777" s="26">
        <f t="shared" si="537"/>
        <v>-79.451833957837309</v>
      </c>
      <c r="AZ777" s="28">
        <f t="shared" si="538"/>
        <v>0</v>
      </c>
      <c r="BA777" s="29">
        <f t="shared" si="539"/>
        <v>0</v>
      </c>
      <c r="BB777" s="5">
        <f t="shared" si="555"/>
        <v>-306.87935565229509</v>
      </c>
      <c r="BC777" s="5">
        <f t="shared" si="556"/>
        <v>-539.14145157261646</v>
      </c>
      <c r="BD777" s="5">
        <f t="shared" si="540"/>
        <v>-359.14145157261646</v>
      </c>
      <c r="BE777" s="41"/>
      <c r="BF777" s="40">
        <f t="shared" si="541"/>
        <v>-307</v>
      </c>
      <c r="BG777" s="40">
        <f t="shared" si="542"/>
        <v>-539</v>
      </c>
      <c r="BH777" s="40">
        <f t="shared" si="543"/>
        <v>-359</v>
      </c>
      <c r="BL777" s="26">
        <f t="shared" si="549"/>
        <v>-62.604799577714388</v>
      </c>
      <c r="BM777" s="26">
        <f t="shared" si="550"/>
        <v>-89.95754951140286</v>
      </c>
      <c r="BO777" s="238" t="str">
        <f t="shared" si="557"/>
        <v>5370317963.70414i</v>
      </c>
      <c r="BP777" s="238" t="str">
        <f t="shared" si="558"/>
        <v>-1.36856967808499E-06-2.00730116850707E-08i</v>
      </c>
      <c r="BQ777" s="238">
        <f t="shared" si="559"/>
        <v>-117.2737275521955</v>
      </c>
      <c r="BR777" s="238">
        <f t="shared" si="560"/>
        <v>-179.15969467321321</v>
      </c>
    </row>
    <row r="778" spans="22:70" x14ac:dyDescent="0.3">
      <c r="V778" s="24">
        <v>8.7400000000001299</v>
      </c>
      <c r="W778" s="32">
        <f t="shared" si="518"/>
        <v>5495408738.5778952</v>
      </c>
      <c r="X778" s="25">
        <f t="shared" si="551"/>
        <v>31.450501351730402</v>
      </c>
      <c r="Y778" s="26">
        <f t="shared" si="519"/>
        <v>-136.49676785947872</v>
      </c>
      <c r="Z778" s="26">
        <f t="shared" si="520"/>
        <v>-89.999991424010517</v>
      </c>
      <c r="AA778" s="26">
        <f t="shared" si="521"/>
        <v>83.872031265135291</v>
      </c>
      <c r="AB778" s="26">
        <f t="shared" si="522"/>
        <v>-89.996331225072225</v>
      </c>
      <c r="AC778" s="26">
        <f t="shared" si="523"/>
        <v>57.612058509862436</v>
      </c>
      <c r="AD778" s="26">
        <f t="shared" si="524"/>
        <v>89.924574216124043</v>
      </c>
      <c r="AE778" s="26">
        <f t="shared" si="525"/>
        <v>36.437823267249399</v>
      </c>
      <c r="AF778" s="26">
        <f t="shared" si="526"/>
        <v>-90.071748432958699</v>
      </c>
      <c r="AG778" s="26">
        <f t="shared" si="544"/>
        <v>64.037843837695164</v>
      </c>
      <c r="AH778" s="26">
        <f t="shared" si="527"/>
        <v>-235.11459219563736</v>
      </c>
      <c r="AI778" s="26">
        <f t="shared" si="528"/>
        <v>-89.999999999899458</v>
      </c>
      <c r="AJ778" s="26">
        <f t="shared" si="529"/>
        <v>142.71750108567517</v>
      </c>
      <c r="AK778" s="26">
        <f t="shared" si="530"/>
        <v>89.99999580967625</v>
      </c>
      <c r="AL778" s="27">
        <f t="shared" si="531"/>
        <v>-66.326623386701499</v>
      </c>
      <c r="AM778" s="26">
        <f t="shared" si="532"/>
        <v>-89.972343865417486</v>
      </c>
      <c r="AN778" s="26">
        <f t="shared" si="545"/>
        <v>-68.952781412469704</v>
      </c>
      <c r="AO778" s="26">
        <f t="shared" si="546"/>
        <v>-89.979559873887723</v>
      </c>
      <c r="AP778" s="26">
        <f t="shared" si="552"/>
        <v>-163.63865207143823</v>
      </c>
      <c r="AQ778" s="26">
        <f t="shared" si="553"/>
        <v>-179.95190792952843</v>
      </c>
      <c r="AR778" s="25">
        <f t="shared" si="547"/>
        <v>18.562359853877492</v>
      </c>
      <c r="AS778" s="25">
        <f t="shared" si="548"/>
        <v>-26.843517049310353</v>
      </c>
      <c r="AT778" s="56">
        <f t="shared" si="554"/>
        <v>-127.20082880418883</v>
      </c>
      <c r="AU778" s="57">
        <f t="shared" si="533"/>
        <v>-270.02365636248715</v>
      </c>
      <c r="AV778" s="26">
        <f t="shared" si="534"/>
        <v>14.941478735939441</v>
      </c>
      <c r="AW778" s="26">
        <f t="shared" si="535"/>
        <v>79.68672880672672</v>
      </c>
      <c r="AX778" s="27">
        <f t="shared" si="536"/>
        <v>-14.941478735939441</v>
      </c>
      <c r="AY778" s="26">
        <f t="shared" si="537"/>
        <v>-79.68672880672672</v>
      </c>
      <c r="AZ778" s="28">
        <f t="shared" si="538"/>
        <v>0</v>
      </c>
      <c r="BA778" s="29">
        <f t="shared" si="539"/>
        <v>0</v>
      </c>
      <c r="BB778" s="5">
        <f t="shared" si="555"/>
        <v>-307.67931432127909</v>
      </c>
      <c r="BC778" s="5">
        <f t="shared" si="556"/>
        <v>-539.16099192312447</v>
      </c>
      <c r="BD778" s="5">
        <f t="shared" si="540"/>
        <v>-359.16099192312447</v>
      </c>
      <c r="BE778" s="31"/>
      <c r="BF778" s="40">
        <f t="shared" si="541"/>
        <v>-308</v>
      </c>
      <c r="BG778" s="40">
        <f t="shared" si="542"/>
        <v>-539</v>
      </c>
      <c r="BH778" s="40">
        <f t="shared" si="543"/>
        <v>-359</v>
      </c>
      <c r="BL778" s="26">
        <f t="shared" si="549"/>
        <v>-62.804799470417187</v>
      </c>
      <c r="BM778" s="26">
        <f t="shared" si="550"/>
        <v>-89.958515802153471</v>
      </c>
      <c r="BO778" s="238" t="str">
        <f t="shared" si="557"/>
        <v>5495408738.5779i</v>
      </c>
      <c r="BP778" s="238" t="str">
        <f t="shared" si="558"/>
        <v>-1.30698646735591E-06-1.87334035193171E-08i</v>
      </c>
      <c r="BQ778" s="238">
        <f t="shared" si="559"/>
        <v>-117.67368604667311</v>
      </c>
      <c r="BR778" s="238">
        <f t="shared" si="560"/>
        <v>-179.17881975848388</v>
      </c>
    </row>
    <row r="779" spans="22:70" x14ac:dyDescent="0.3">
      <c r="V779" s="24">
        <v>8.7500000000001297</v>
      </c>
      <c r="W779" s="32">
        <f t="shared" si="518"/>
        <v>5623413251.9051781</v>
      </c>
      <c r="X779" s="25">
        <f t="shared" si="551"/>
        <v>31.450501351730402</v>
      </c>
      <c r="Y779" s="26">
        <f t="shared" si="519"/>
        <v>-136.69676785947874</v>
      </c>
      <c r="Z779" s="26">
        <f t="shared" si="520"/>
        <v>-89.999991619223891</v>
      </c>
      <c r="AA779" s="26">
        <f t="shared" si="521"/>
        <v>84.072031264333873</v>
      </c>
      <c r="AB779" s="26">
        <f t="shared" si="522"/>
        <v>-89.996414736585052</v>
      </c>
      <c r="AC779" s="26">
        <f t="shared" si="523"/>
        <v>57.812058171125507</v>
      </c>
      <c r="AD779" s="26">
        <f t="shared" si="524"/>
        <v>89.926291114660287</v>
      </c>
      <c r="AE779" s="26">
        <f t="shared" si="525"/>
        <v>36.637822927711035</v>
      </c>
      <c r="AF779" s="26">
        <f t="shared" si="526"/>
        <v>-90.070115241148656</v>
      </c>
      <c r="AG779" s="26">
        <f t="shared" si="544"/>
        <v>64.037843837695164</v>
      </c>
      <c r="AH779" s="26">
        <f t="shared" si="527"/>
        <v>-235.31459219563737</v>
      </c>
      <c r="AI779" s="26">
        <f t="shared" si="528"/>
        <v>-89.999999999901732</v>
      </c>
      <c r="AJ779" s="26">
        <f t="shared" si="529"/>
        <v>142.91750108567518</v>
      </c>
      <c r="AK779" s="26">
        <f t="shared" si="530"/>
        <v>89.999995905059677</v>
      </c>
      <c r="AL779" s="27">
        <f t="shared" si="531"/>
        <v>-66.526623341160132</v>
      </c>
      <c r="AM779" s="26">
        <f t="shared" si="532"/>
        <v>-89.972973395803734</v>
      </c>
      <c r="AN779" s="26">
        <f t="shared" si="545"/>
        <v>-69.152781387593166</v>
      </c>
      <c r="AO779" s="26">
        <f t="shared" si="546"/>
        <v>-89.980025147923925</v>
      </c>
      <c r="AP779" s="26">
        <f t="shared" si="552"/>
        <v>-164.03865200102032</v>
      </c>
      <c r="AQ779" s="26">
        <f t="shared" si="553"/>
        <v>-179.95300263856973</v>
      </c>
      <c r="AR779" s="25">
        <f t="shared" si="547"/>
        <v>18.562359853877492</v>
      </c>
      <c r="AS779" s="25">
        <f t="shared" si="548"/>
        <v>-26.843517049310353</v>
      </c>
      <c r="AT779" s="56">
        <f t="shared" si="554"/>
        <v>-127.4008290733093</v>
      </c>
      <c r="AU779" s="57">
        <f t="shared" si="533"/>
        <v>-270.02311787971837</v>
      </c>
      <c r="AV779" s="26">
        <f t="shared" si="534"/>
        <v>15.135209221082908</v>
      </c>
      <c r="AW779" s="26">
        <f t="shared" si="535"/>
        <v>79.916615949513115</v>
      </c>
      <c r="AX779" s="27">
        <f t="shared" si="536"/>
        <v>-15.135209221082908</v>
      </c>
      <c r="AY779" s="26">
        <f t="shared" si="537"/>
        <v>-79.916615949513115</v>
      </c>
      <c r="AZ779" s="28">
        <f t="shared" si="538"/>
        <v>0</v>
      </c>
      <c r="BA779" s="29">
        <f t="shared" si="539"/>
        <v>0</v>
      </c>
      <c r="BB779" s="5">
        <f t="shared" si="555"/>
        <v>-308.47927485009512</v>
      </c>
      <c r="BC779" s="5">
        <f t="shared" si="556"/>
        <v>-539.18008765430591</v>
      </c>
      <c r="BD779" s="5">
        <f t="shared" si="540"/>
        <v>-359.18008765430591</v>
      </c>
      <c r="BE779" s="31"/>
      <c r="BF779" s="40">
        <f t="shared" si="541"/>
        <v>-308</v>
      </c>
      <c r="BG779" s="40">
        <f t="shared" si="542"/>
        <v>-539</v>
      </c>
      <c r="BH779" s="40">
        <f t="shared" si="543"/>
        <v>-359</v>
      </c>
      <c r="BL779" s="26">
        <f t="shared" si="549"/>
        <v>-63.004799367949147</v>
      </c>
      <c r="BM779" s="26">
        <f t="shared" si="550"/>
        <v>-89.959460097464046</v>
      </c>
      <c r="BO779" s="238" t="str">
        <f t="shared" si="557"/>
        <v>5623413251.90518i</v>
      </c>
      <c r="BP779" s="238" t="str">
        <f t="shared" si="558"/>
        <v>-1.24817385175959E-06-1.74831889704162E-08i</v>
      </c>
      <c r="BQ779" s="238">
        <f t="shared" si="559"/>
        <v>-118.07364640883669</v>
      </c>
      <c r="BR779" s="238">
        <f t="shared" si="560"/>
        <v>-179.19750967712349</v>
      </c>
    </row>
    <row r="780" spans="22:70" x14ac:dyDescent="0.3">
      <c r="V780" s="24">
        <v>8.7600000000001295</v>
      </c>
      <c r="W780" s="30">
        <f t="shared" si="518"/>
        <v>5754399373.3732967</v>
      </c>
      <c r="X780" s="25">
        <f t="shared" si="551"/>
        <v>31.450501351730402</v>
      </c>
      <c r="Y780" s="26">
        <f t="shared" si="519"/>
        <v>-136.89676785947873</v>
      </c>
      <c r="Z780" s="26">
        <f t="shared" si="520"/>
        <v>-89.999991809993631</v>
      </c>
      <c r="AA780" s="26">
        <f t="shared" si="521"/>
        <v>84.272031263568508</v>
      </c>
      <c r="AB780" s="26">
        <f t="shared" si="522"/>
        <v>-89.996496347143776</v>
      </c>
      <c r="AC780" s="26">
        <f t="shared" si="523"/>
        <v>58.012057847634239</v>
      </c>
      <c r="AD780" s="26">
        <f t="shared" si="524"/>
        <v>89.927968931942431</v>
      </c>
      <c r="AE780" s="26">
        <f t="shared" si="525"/>
        <v>36.837822603454413</v>
      </c>
      <c r="AF780" s="26">
        <f t="shared" si="526"/>
        <v>-90.068519225194976</v>
      </c>
      <c r="AG780" s="26">
        <f t="shared" si="544"/>
        <v>64.037843837695164</v>
      </c>
      <c r="AH780" s="26">
        <f t="shared" si="527"/>
        <v>-235.51459219563736</v>
      </c>
      <c r="AI780" s="26">
        <f t="shared" si="528"/>
        <v>-89.999999999903977</v>
      </c>
      <c r="AJ780" s="26">
        <f t="shared" si="529"/>
        <v>143.11750108567517</v>
      </c>
      <c r="AK780" s="26">
        <f t="shared" si="530"/>
        <v>89.999995998271885</v>
      </c>
      <c r="AL780" s="27">
        <f t="shared" si="531"/>
        <v>-66.726623297668468</v>
      </c>
      <c r="AM780" s="26">
        <f t="shared" si="532"/>
        <v>-89.973588596335205</v>
      </c>
      <c r="AN780" s="26">
        <f t="shared" si="545"/>
        <v>-69.352781363836229</v>
      </c>
      <c r="AO780" s="26">
        <f t="shared" si="546"/>
        <v>-89.980479831032582</v>
      </c>
      <c r="AP780" s="26">
        <f t="shared" si="552"/>
        <v>-164.43865193377172</v>
      </c>
      <c r="AQ780" s="26">
        <f t="shared" si="553"/>
        <v>-179.95407242899989</v>
      </c>
      <c r="AR780" s="25">
        <f t="shared" si="547"/>
        <v>18.562359853877492</v>
      </c>
      <c r="AS780" s="25">
        <f t="shared" si="548"/>
        <v>-26.843517049310353</v>
      </c>
      <c r="AT780" s="56">
        <f t="shared" si="554"/>
        <v>-127.60082933031731</v>
      </c>
      <c r="AU780" s="57">
        <f t="shared" si="533"/>
        <v>-270.02259165419485</v>
      </c>
      <c r="AV780" s="26">
        <f t="shared" si="534"/>
        <v>15.329213420157132</v>
      </c>
      <c r="AW780" s="26">
        <f t="shared" si="535"/>
        <v>80.14158765416262</v>
      </c>
      <c r="AX780" s="27">
        <f t="shared" si="536"/>
        <v>-15.329213420157132</v>
      </c>
      <c r="AY780" s="26">
        <f t="shared" si="537"/>
        <v>-80.14158765416262</v>
      </c>
      <c r="AZ780" s="28">
        <f t="shared" si="538"/>
        <v>0</v>
      </c>
      <c r="BA780" s="29">
        <f t="shared" si="539"/>
        <v>0</v>
      </c>
      <c r="BB780" s="5">
        <f t="shared" si="555"/>
        <v>-309.27923715506932</v>
      </c>
      <c r="BC780" s="5">
        <f t="shared" si="556"/>
        <v>-539.19874887536434</v>
      </c>
      <c r="BD780" s="5">
        <f t="shared" si="540"/>
        <v>-359.19874887536434</v>
      </c>
      <c r="BE780" s="41"/>
      <c r="BF780" s="40">
        <f t="shared" si="541"/>
        <v>-309</v>
      </c>
      <c r="BG780" s="40">
        <f t="shared" si="542"/>
        <v>-539</v>
      </c>
      <c r="BH780" s="40">
        <f t="shared" si="543"/>
        <v>-359</v>
      </c>
      <c r="BL780" s="26">
        <f t="shared" si="549"/>
        <v>-63.20479927009292</v>
      </c>
      <c r="BM780" s="26">
        <f t="shared" si="550"/>
        <v>-89.960382898010394</v>
      </c>
      <c r="BO780" s="238" t="str">
        <f t="shared" si="557"/>
        <v>5754399373.3733i</v>
      </c>
      <c r="BP780" s="238" t="str">
        <f t="shared" si="558"/>
        <v>-1.19200723125584E-06-1.63164035154627E-08i</v>
      </c>
      <c r="BQ780" s="238">
        <f t="shared" si="559"/>
        <v>-118.47360855465911</v>
      </c>
      <c r="BR780" s="238">
        <f t="shared" si="560"/>
        <v>-179.21577432315908</v>
      </c>
    </row>
    <row r="781" spans="22:70" x14ac:dyDescent="0.3">
      <c r="V781" s="24">
        <v>8.7700000000001292</v>
      </c>
      <c r="W781" s="32">
        <f t="shared" si="518"/>
        <v>5888436553.5576553</v>
      </c>
      <c r="X781" s="25">
        <f t="shared" si="551"/>
        <v>31.450501351730402</v>
      </c>
      <c r="Y781" s="26">
        <f t="shared" si="519"/>
        <v>-137.09676785947872</v>
      </c>
      <c r="Z781" s="26">
        <f t="shared" si="520"/>
        <v>-89.999991996420945</v>
      </c>
      <c r="AA781" s="26">
        <f t="shared" si="521"/>
        <v>84.472031262837604</v>
      </c>
      <c r="AB781" s="26">
        <f t="shared" si="522"/>
        <v>-89.996576100019396</v>
      </c>
      <c r="AC781" s="26">
        <f t="shared" si="523"/>
        <v>58.212057538702446</v>
      </c>
      <c r="AD781" s="26">
        <f t="shared" si="524"/>
        <v>89.92960855755986</v>
      </c>
      <c r="AE781" s="26">
        <f t="shared" si="525"/>
        <v>37.037822293791727</v>
      </c>
      <c r="AF781" s="26">
        <f t="shared" si="526"/>
        <v>-90.066959538880482</v>
      </c>
      <c r="AG781" s="26">
        <f t="shared" si="544"/>
        <v>64.037843837695164</v>
      </c>
      <c r="AH781" s="26">
        <f t="shared" si="527"/>
        <v>-235.71459219563735</v>
      </c>
      <c r="AI781" s="26">
        <f t="shared" si="528"/>
        <v>-89.999999999906166</v>
      </c>
      <c r="AJ781" s="26">
        <f t="shared" si="529"/>
        <v>143.31750108567516</v>
      </c>
      <c r="AK781" s="26">
        <f t="shared" si="530"/>
        <v>89.999996089362355</v>
      </c>
      <c r="AL781" s="27">
        <f t="shared" si="531"/>
        <v>-66.926623256134249</v>
      </c>
      <c r="AM781" s="26">
        <f t="shared" si="532"/>
        <v>-89.974189793198789</v>
      </c>
      <c r="AN781" s="26">
        <f t="shared" si="545"/>
        <v>-69.552781341148545</v>
      </c>
      <c r="AO781" s="26">
        <f t="shared" si="546"/>
        <v>-89.980924164292475</v>
      </c>
      <c r="AP781" s="26">
        <f t="shared" si="552"/>
        <v>-164.83865186954984</v>
      </c>
      <c r="AQ781" s="26">
        <f t="shared" si="553"/>
        <v>-179.95511786803507</v>
      </c>
      <c r="AR781" s="25">
        <f t="shared" si="547"/>
        <v>18.562359853877492</v>
      </c>
      <c r="AS781" s="25">
        <f t="shared" si="548"/>
        <v>-26.843517049310353</v>
      </c>
      <c r="AT781" s="56">
        <f t="shared" si="554"/>
        <v>-127.80082957575812</v>
      </c>
      <c r="AU781" s="57">
        <f t="shared" si="533"/>
        <v>-270.02207740691557</v>
      </c>
      <c r="AV781" s="26">
        <f t="shared" si="534"/>
        <v>15.523479737108195</v>
      </c>
      <c r="AW781" s="26">
        <f t="shared" si="535"/>
        <v>80.36173544205927</v>
      </c>
      <c r="AX781" s="27">
        <f t="shared" si="536"/>
        <v>-15.523479737108195</v>
      </c>
      <c r="AY781" s="26">
        <f t="shared" si="537"/>
        <v>-80.36173544205927</v>
      </c>
      <c r="AZ781" s="28">
        <f t="shared" si="538"/>
        <v>0</v>
      </c>
      <c r="BA781" s="29">
        <f t="shared" si="539"/>
        <v>0</v>
      </c>
      <c r="BB781" s="5">
        <f t="shared" si="555"/>
        <v>-310.07920115629128</v>
      </c>
      <c r="BC781" s="5">
        <f t="shared" si="556"/>
        <v>-539.21698546616187</v>
      </c>
      <c r="BD781" s="5">
        <f t="shared" si="540"/>
        <v>-359.21698546616187</v>
      </c>
      <c r="BE781" s="31"/>
      <c r="BF781" s="40">
        <f t="shared" si="541"/>
        <v>-310</v>
      </c>
      <c r="BG781" s="40">
        <f t="shared" si="542"/>
        <v>-539</v>
      </c>
      <c r="BH781" s="40">
        <f t="shared" si="543"/>
        <v>-359</v>
      </c>
      <c r="BL781" s="26">
        <f t="shared" si="549"/>
        <v>-63.40479917664095</v>
      </c>
      <c r="BM781" s="26">
        <f t="shared" si="550"/>
        <v>-89.961284693071661</v>
      </c>
      <c r="BO781" s="238" t="str">
        <f t="shared" si="557"/>
        <v>5888436553.55766i</v>
      </c>
      <c r="BP781" s="238" t="str">
        <f t="shared" si="558"/>
        <v>-1.13836760517388E-06-1.52274805076955E-08i</v>
      </c>
      <c r="BQ781" s="238">
        <f t="shared" si="559"/>
        <v>-118.8735724038922</v>
      </c>
      <c r="BR781" s="238">
        <f t="shared" si="560"/>
        <v>-179.23362336617461</v>
      </c>
    </row>
    <row r="782" spans="22:70" x14ac:dyDescent="0.3">
      <c r="V782" s="24">
        <v>8.7800000000001308</v>
      </c>
      <c r="W782" s="32">
        <f t="shared" si="518"/>
        <v>6025595860.7454052</v>
      </c>
      <c r="X782" s="25">
        <f t="shared" si="551"/>
        <v>31.450501351730402</v>
      </c>
      <c r="Y782" s="26">
        <f t="shared" si="519"/>
        <v>-137.29676785947873</v>
      </c>
      <c r="Z782" s="26">
        <f t="shared" si="520"/>
        <v>-89.999992178604643</v>
      </c>
      <c r="AA782" s="26">
        <f t="shared" si="521"/>
        <v>84.672031262139612</v>
      </c>
      <c r="AB782" s="26">
        <f t="shared" si="522"/>
        <v>-89.996654037497947</v>
      </c>
      <c r="AC782" s="26">
        <f t="shared" si="523"/>
        <v>58.412057243674894</v>
      </c>
      <c r="AD782" s="26">
        <f t="shared" si="524"/>
        <v>89.931210860853042</v>
      </c>
      <c r="AE782" s="26">
        <f t="shared" si="525"/>
        <v>37.237821998066167</v>
      </c>
      <c r="AF782" s="26">
        <f t="shared" si="526"/>
        <v>-90.065435355249548</v>
      </c>
      <c r="AG782" s="26">
        <f t="shared" si="544"/>
        <v>64.037843837695164</v>
      </c>
      <c r="AH782" s="26">
        <f t="shared" si="527"/>
        <v>-235.9145921956374</v>
      </c>
      <c r="AI782" s="26">
        <f t="shared" si="528"/>
        <v>-89.999999999908297</v>
      </c>
      <c r="AJ782" s="26">
        <f t="shared" si="529"/>
        <v>143.51750108567521</v>
      </c>
      <c r="AK782" s="26">
        <f t="shared" si="530"/>
        <v>89.99999617837932</v>
      </c>
      <c r="AL782" s="27">
        <f t="shared" si="531"/>
        <v>-67.126623216469397</v>
      </c>
      <c r="AM782" s="26">
        <f t="shared" si="532"/>
        <v>-89.974777305156493</v>
      </c>
      <c r="AN782" s="26">
        <f t="shared" si="545"/>
        <v>-69.752781319481997</v>
      </c>
      <c r="AO782" s="26">
        <f t="shared" si="546"/>
        <v>-89.981358383294761</v>
      </c>
      <c r="AP782" s="26">
        <f t="shared" si="552"/>
        <v>-165.23865180821844</v>
      </c>
      <c r="AQ782" s="26">
        <f t="shared" si="553"/>
        <v>-179.95613950998023</v>
      </c>
      <c r="AR782" s="25">
        <f t="shared" si="547"/>
        <v>18.562359853877492</v>
      </c>
      <c r="AS782" s="25">
        <f t="shared" si="548"/>
        <v>-26.843517049310353</v>
      </c>
      <c r="AT782" s="56">
        <f t="shared" si="554"/>
        <v>-128.00082981015225</v>
      </c>
      <c r="AU782" s="57">
        <f t="shared" si="533"/>
        <v>-270.02157486522981</v>
      </c>
      <c r="AV782" s="26">
        <f t="shared" si="534"/>
        <v>15.717997036844755</v>
      </c>
      <c r="AW782" s="26">
        <f t="shared" si="535"/>
        <v>80.577150024598382</v>
      </c>
      <c r="AX782" s="27">
        <f t="shared" si="536"/>
        <v>-15.717997036844753</v>
      </c>
      <c r="AY782" s="26">
        <f t="shared" si="537"/>
        <v>-80.577150024598382</v>
      </c>
      <c r="AZ782" s="28">
        <f t="shared" si="538"/>
        <v>0</v>
      </c>
      <c r="BA782" s="29">
        <f t="shared" si="539"/>
        <v>0</v>
      </c>
      <c r="BB782" s="5">
        <f t="shared" si="555"/>
        <v>-310.87916677744425</v>
      </c>
      <c r="BC782" s="5">
        <f t="shared" si="556"/>
        <v>-539.23480708238753</v>
      </c>
      <c r="BD782" s="5">
        <f t="shared" si="540"/>
        <v>-359.23480708238753</v>
      </c>
      <c r="BE782" s="31"/>
      <c r="BF782" s="40">
        <f t="shared" si="541"/>
        <v>-311</v>
      </c>
      <c r="BG782" s="40">
        <f t="shared" si="542"/>
        <v>-539</v>
      </c>
      <c r="BH782" s="40">
        <f t="shared" si="543"/>
        <v>-359</v>
      </c>
      <c r="BL782" s="26">
        <f t="shared" si="549"/>
        <v>-63.604799087395051</v>
      </c>
      <c r="BM782" s="26">
        <f t="shared" si="550"/>
        <v>-89.962165960789733</v>
      </c>
      <c r="BO782" s="238" t="str">
        <f t="shared" si="557"/>
        <v>6025595860.74541i</v>
      </c>
      <c r="BP782" s="238" t="str">
        <f t="shared" si="558"/>
        <v>-1.08714132095158E-06-1.42112246449901E-08i</v>
      </c>
      <c r="BQ782" s="238">
        <f t="shared" si="559"/>
        <v>-119.27353787989694</v>
      </c>
      <c r="BR782" s="238">
        <f t="shared" si="560"/>
        <v>-179.25106625636803</v>
      </c>
    </row>
    <row r="783" spans="22:70" x14ac:dyDescent="0.3">
      <c r="V783" s="24">
        <v>8.7900000000001306</v>
      </c>
      <c r="W783" s="30">
        <f t="shared" si="518"/>
        <v>6165950018.6166916</v>
      </c>
      <c r="X783" s="25">
        <f t="shared" si="551"/>
        <v>31.450501351730402</v>
      </c>
      <c r="Y783" s="26">
        <f t="shared" si="519"/>
        <v>-137.49676785947875</v>
      </c>
      <c r="Z783" s="26">
        <f t="shared" si="520"/>
        <v>-89.999992356641343</v>
      </c>
      <c r="AA783" s="26">
        <f t="shared" si="521"/>
        <v>84.872031261473012</v>
      </c>
      <c r="AB783" s="26">
        <f t="shared" si="522"/>
        <v>-89.996730200902903</v>
      </c>
      <c r="AC783" s="26">
        <f t="shared" si="523"/>
        <v>58.612056961925703</v>
      </c>
      <c r="AD783" s="26">
        <f t="shared" si="524"/>
        <v>89.932776691374386</v>
      </c>
      <c r="AE783" s="26">
        <f t="shared" si="525"/>
        <v>37.437821715650358</v>
      </c>
      <c r="AF783" s="26">
        <f t="shared" si="526"/>
        <v>-90.06394586616986</v>
      </c>
      <c r="AG783" s="26">
        <f t="shared" si="544"/>
        <v>64.037843837695164</v>
      </c>
      <c r="AH783" s="26">
        <f t="shared" si="527"/>
        <v>-236.11459219563739</v>
      </c>
      <c r="AI783" s="26">
        <f t="shared" si="528"/>
        <v>-89.999999999910386</v>
      </c>
      <c r="AJ783" s="26">
        <f t="shared" si="529"/>
        <v>143.7175010856752</v>
      </c>
      <c r="AK783" s="26">
        <f t="shared" si="530"/>
        <v>89.999996265370029</v>
      </c>
      <c r="AL783" s="27">
        <f t="shared" si="531"/>
        <v>-67.326623178589742</v>
      </c>
      <c r="AM783" s="26">
        <f t="shared" si="532"/>
        <v>-89.975351443714473</v>
      </c>
      <c r="AN783" s="26">
        <f t="shared" si="545"/>
        <v>-69.952781298790569</v>
      </c>
      <c r="AO783" s="26">
        <f t="shared" si="546"/>
        <v>-89.981782718267922</v>
      </c>
      <c r="AP783" s="26">
        <f t="shared" si="552"/>
        <v>-165.63865174964735</v>
      </c>
      <c r="AQ783" s="26">
        <f t="shared" si="553"/>
        <v>-179.95713789652274</v>
      </c>
      <c r="AR783" s="25">
        <f t="shared" si="547"/>
        <v>18.562359853877492</v>
      </c>
      <c r="AS783" s="25">
        <f t="shared" si="548"/>
        <v>-26.843517049310353</v>
      </c>
      <c r="AT783" s="56">
        <f t="shared" si="554"/>
        <v>-128.20083003399699</v>
      </c>
      <c r="AU783" s="57">
        <f t="shared" si="533"/>
        <v>-270.02108376269257</v>
      </c>
      <c r="AV783" s="26">
        <f t="shared" si="534"/>
        <v>15.91275462952038</v>
      </c>
      <c r="AW783" s="26">
        <f t="shared" si="535"/>
        <v>80.787921245578772</v>
      </c>
      <c r="AX783" s="27">
        <f t="shared" si="536"/>
        <v>-15.91275462952038</v>
      </c>
      <c r="AY783" s="26">
        <f t="shared" si="537"/>
        <v>-80.787921245578772</v>
      </c>
      <c r="AZ783" s="28">
        <f t="shared" si="538"/>
        <v>0</v>
      </c>
      <c r="BA783" s="29">
        <f t="shared" si="539"/>
        <v>0</v>
      </c>
      <c r="BB783" s="5">
        <f t="shared" si="555"/>
        <v>-311.67913394564403</v>
      </c>
      <c r="BC783" s="5">
        <f t="shared" si="556"/>
        <v>-539.25222316061252</v>
      </c>
      <c r="BD783" s="5">
        <f t="shared" si="540"/>
        <v>-359.25222316061252</v>
      </c>
      <c r="BE783" s="41"/>
      <c r="BF783" s="40">
        <f t="shared" si="541"/>
        <v>-312</v>
      </c>
      <c r="BG783" s="40">
        <f t="shared" si="542"/>
        <v>-539</v>
      </c>
      <c r="BH783" s="40">
        <f t="shared" si="543"/>
        <v>-359</v>
      </c>
      <c r="BL783" s="26">
        <f t="shared" si="549"/>
        <v>-63.804799002165836</v>
      </c>
      <c r="BM783" s="26">
        <f t="shared" si="550"/>
        <v>-89.963027168422769</v>
      </c>
      <c r="BO783" s="238" t="str">
        <f t="shared" si="557"/>
        <v>6165950018.61669i</v>
      </c>
      <c r="BP783" s="238" t="str">
        <f t="shared" si="558"/>
        <v>-1.03821983411719E-06-1.32627872064976E-08i</v>
      </c>
      <c r="BQ783" s="238">
        <f t="shared" si="559"/>
        <v>-119.67350490948118</v>
      </c>
      <c r="BR783" s="238">
        <f t="shared" si="560"/>
        <v>-179.26811222949718</v>
      </c>
    </row>
    <row r="784" spans="22:70" x14ac:dyDescent="0.3">
      <c r="V784" s="24">
        <v>8.8000000000001304</v>
      </c>
      <c r="W784" s="32">
        <f t="shared" si="518"/>
        <v>6309573444.8038464</v>
      </c>
      <c r="X784" s="25">
        <f t="shared" si="551"/>
        <v>31.450501351730402</v>
      </c>
      <c r="Y784" s="26">
        <f t="shared" si="519"/>
        <v>-137.69676785947874</v>
      </c>
      <c r="Z784" s="26">
        <f t="shared" si="520"/>
        <v>-89.99999253062542</v>
      </c>
      <c r="AA784" s="26">
        <f t="shared" si="521"/>
        <v>85.072031260836411</v>
      </c>
      <c r="AB784" s="26">
        <f t="shared" si="522"/>
        <v>-89.996804630617106</v>
      </c>
      <c r="AC784" s="26">
        <f t="shared" si="523"/>
        <v>58.812056692857311</v>
      </c>
      <c r="AD784" s="26">
        <f t="shared" si="524"/>
        <v>89.934306879338564</v>
      </c>
      <c r="AE784" s="26">
        <f t="shared" si="525"/>
        <v>37.637821445945377</v>
      </c>
      <c r="AF784" s="26">
        <f t="shared" si="526"/>
        <v>-90.062490281903948</v>
      </c>
      <c r="AG784" s="26">
        <f t="shared" si="544"/>
        <v>64.037843837695164</v>
      </c>
      <c r="AH784" s="26">
        <f t="shared" si="527"/>
        <v>-236.31459219563737</v>
      </c>
      <c r="AI784" s="26">
        <f t="shared" si="528"/>
        <v>-89.999999999912419</v>
      </c>
      <c r="AJ784" s="26">
        <f t="shared" si="529"/>
        <v>143.91750108567518</v>
      </c>
      <c r="AK784" s="26">
        <f t="shared" si="530"/>
        <v>89.999996350380584</v>
      </c>
      <c r="AL784" s="27">
        <f t="shared" si="531"/>
        <v>-67.526623142414948</v>
      </c>
      <c r="AM784" s="26">
        <f t="shared" si="532"/>
        <v>-89.97591251328808</v>
      </c>
      <c r="AN784" s="26">
        <f t="shared" si="545"/>
        <v>-70.152781279030435</v>
      </c>
      <c r="AO784" s="26">
        <f t="shared" si="546"/>
        <v>-89.982197394199758</v>
      </c>
      <c r="AP784" s="26">
        <f t="shared" si="552"/>
        <v>-166.03865169371241</v>
      </c>
      <c r="AQ784" s="26">
        <f t="shared" si="553"/>
        <v>-179.95811355701966</v>
      </c>
      <c r="AR784" s="25">
        <f t="shared" si="547"/>
        <v>18.562359853877492</v>
      </c>
      <c r="AS784" s="25">
        <f t="shared" si="548"/>
        <v>-26.843517049310353</v>
      </c>
      <c r="AT784" s="56">
        <f t="shared" si="554"/>
        <v>-128.40083024776703</v>
      </c>
      <c r="AU784" s="57">
        <f t="shared" si="533"/>
        <v>-270.02060383892359</v>
      </c>
      <c r="AV784" s="26">
        <f t="shared" si="534"/>
        <v>16.10774225512214</v>
      </c>
      <c r="AW784" s="26">
        <f t="shared" si="535"/>
        <v>80.994138029071181</v>
      </c>
      <c r="AX784" s="27">
        <f t="shared" si="536"/>
        <v>-16.10774225512214</v>
      </c>
      <c r="AY784" s="26">
        <f t="shared" si="537"/>
        <v>-80.994138029071181</v>
      </c>
      <c r="AZ784" s="28">
        <f t="shared" si="538"/>
        <v>0</v>
      </c>
      <c r="BA784" s="29">
        <f t="shared" si="539"/>
        <v>0</v>
      </c>
      <c r="BB784" s="5">
        <f t="shared" si="555"/>
        <v>-312.47910259128457</v>
      </c>
      <c r="BC784" s="5">
        <f t="shared" si="556"/>
        <v>-539.2692429232327</v>
      </c>
      <c r="BD784" s="5">
        <f t="shared" si="540"/>
        <v>-359.2692429232327</v>
      </c>
      <c r="BE784" s="31"/>
      <c r="BF784" s="40">
        <f t="shared" si="541"/>
        <v>-312</v>
      </c>
      <c r="BG784" s="40">
        <f t="shared" si="542"/>
        <v>-539</v>
      </c>
      <c r="BH784" s="40">
        <f t="shared" si="543"/>
        <v>-359</v>
      </c>
      <c r="BL784" s="26">
        <f t="shared" si="549"/>
        <v>-64.004798920772572</v>
      </c>
      <c r="BM784" s="26">
        <f t="shared" si="550"/>
        <v>-89.963868772592875</v>
      </c>
      <c r="BO784" s="238" t="str">
        <f t="shared" si="557"/>
        <v>6309573444.80385i</v>
      </c>
      <c r="BP784" s="238" t="str">
        <f t="shared" si="558"/>
        <v>-9.91499479013274E-07-1.23776429397062E-08i</v>
      </c>
      <c r="BQ784" s="238">
        <f t="shared" si="559"/>
        <v>-120.07347342274498</v>
      </c>
      <c r="BR784" s="238">
        <f t="shared" si="560"/>
        <v>-179.28477031171627</v>
      </c>
    </row>
    <row r="785" spans="22:70" x14ac:dyDescent="0.3">
      <c r="V785" s="24">
        <v>8.8100000000001302</v>
      </c>
      <c r="W785" s="32">
        <f t="shared" si="518"/>
        <v>6456542290.3485117</v>
      </c>
      <c r="X785" s="25">
        <f t="shared" si="551"/>
        <v>31.450501351730402</v>
      </c>
      <c r="Y785" s="26">
        <f t="shared" si="519"/>
        <v>-137.89676785947873</v>
      </c>
      <c r="Z785" s="26">
        <f t="shared" si="520"/>
        <v>-89.999992700649145</v>
      </c>
      <c r="AA785" s="26">
        <f t="shared" si="521"/>
        <v>85.272031260228459</v>
      </c>
      <c r="AB785" s="26">
        <f t="shared" si="522"/>
        <v>-89.996877366104187</v>
      </c>
      <c r="AC785" s="26">
        <f t="shared" si="523"/>
        <v>59.01205643589897</v>
      </c>
      <c r="AD785" s="26">
        <f t="shared" si="524"/>
        <v>89.935802236062784</v>
      </c>
      <c r="AE785" s="26">
        <f t="shared" si="525"/>
        <v>37.837821188379095</v>
      </c>
      <c r="AF785" s="26">
        <f t="shared" si="526"/>
        <v>-90.061067830690547</v>
      </c>
      <c r="AG785" s="26">
        <f t="shared" si="544"/>
        <v>64.037843837695164</v>
      </c>
      <c r="AH785" s="26">
        <f t="shared" si="527"/>
        <v>-236.51459219563736</v>
      </c>
      <c r="AI785" s="26">
        <f t="shared" si="528"/>
        <v>-89.999999999914422</v>
      </c>
      <c r="AJ785" s="26">
        <f t="shared" si="529"/>
        <v>144.1175010856752</v>
      </c>
      <c r="AK785" s="26">
        <f t="shared" si="530"/>
        <v>89.999996433456062</v>
      </c>
      <c r="AL785" s="27">
        <f t="shared" si="531"/>
        <v>-67.726623107868292</v>
      </c>
      <c r="AM785" s="26">
        <f t="shared" si="532"/>
        <v>-89.97646081136341</v>
      </c>
      <c r="AN785" s="26">
        <f t="shared" si="545"/>
        <v>-70.352781260159631</v>
      </c>
      <c r="AO785" s="26">
        <f t="shared" si="546"/>
        <v>-89.982602630956819</v>
      </c>
      <c r="AP785" s="26">
        <f t="shared" si="552"/>
        <v>-166.43865164029492</v>
      </c>
      <c r="AQ785" s="26">
        <f t="shared" si="553"/>
        <v>-179.95906700877859</v>
      </c>
      <c r="AR785" s="25">
        <f t="shared" si="547"/>
        <v>18.562359853877492</v>
      </c>
      <c r="AS785" s="25">
        <f t="shared" si="548"/>
        <v>-26.843517049310353</v>
      </c>
      <c r="AT785" s="56">
        <f t="shared" si="554"/>
        <v>-128.60083045191584</v>
      </c>
      <c r="AU785" s="57">
        <f t="shared" si="533"/>
        <v>-270.02013483946916</v>
      </c>
      <c r="AV785" s="26">
        <f t="shared" si="534"/>
        <v>16.302950068381335</v>
      </c>
      <c r="AW785" s="26">
        <f t="shared" si="535"/>
        <v>81.195888332450167</v>
      </c>
      <c r="AX785" s="27">
        <f t="shared" si="536"/>
        <v>-16.302950068381335</v>
      </c>
      <c r="AY785" s="26">
        <f t="shared" si="537"/>
        <v>-81.195888332450167</v>
      </c>
      <c r="AZ785" s="28">
        <f t="shared" si="538"/>
        <v>0</v>
      </c>
      <c r="BA785" s="29">
        <f t="shared" si="539"/>
        <v>0</v>
      </c>
      <c r="BB785" s="5">
        <f t="shared" si="555"/>
        <v>-313.2790726478907</v>
      </c>
      <c r="BC785" s="5">
        <f t="shared" si="556"/>
        <v>-539.28587538330248</v>
      </c>
      <c r="BD785" s="5">
        <f t="shared" si="540"/>
        <v>-359.28587538330248</v>
      </c>
      <c r="BE785" s="31"/>
      <c r="BF785" s="40">
        <f t="shared" si="541"/>
        <v>-313</v>
      </c>
      <c r="BG785" s="40">
        <f t="shared" si="542"/>
        <v>-539</v>
      </c>
      <c r="BH785" s="40">
        <f t="shared" si="543"/>
        <v>-359</v>
      </c>
      <c r="BL785" s="26">
        <f t="shared" si="549"/>
        <v>-64.204798843042596</v>
      </c>
      <c r="BM785" s="26">
        <f t="shared" si="550"/>
        <v>-89.964691219528291</v>
      </c>
      <c r="BO785" s="238" t="str">
        <f t="shared" si="557"/>
        <v>6456542290.34851i</v>
      </c>
      <c r="BP785" s="238" t="str">
        <f t="shared" si="558"/>
        <v>-9.46881249784842E-07-1.15515684880327E-08i</v>
      </c>
      <c r="BQ785" s="238">
        <f t="shared" si="559"/>
        <v>-120.47344335293225</v>
      </c>
      <c r="BR785" s="238">
        <f t="shared" si="560"/>
        <v>-179.30104932430507</v>
      </c>
    </row>
    <row r="786" spans="22:70" x14ac:dyDescent="0.3">
      <c r="V786" s="24">
        <v>8.82000000000013</v>
      </c>
      <c r="W786" s="30">
        <f t="shared" si="518"/>
        <v>6606934480.0779381</v>
      </c>
      <c r="X786" s="25">
        <f t="shared" si="551"/>
        <v>31.450501351730402</v>
      </c>
      <c r="Y786" s="26">
        <f t="shared" si="519"/>
        <v>-138.09676785947869</v>
      </c>
      <c r="Z786" s="26">
        <f t="shared" si="520"/>
        <v>-89.999992866802657</v>
      </c>
      <c r="AA786" s="26">
        <f t="shared" si="521"/>
        <v>85.472031259647849</v>
      </c>
      <c r="AB786" s="26">
        <f t="shared" si="522"/>
        <v>-89.996948445929476</v>
      </c>
      <c r="AC786" s="26">
        <f t="shared" si="523"/>
        <v>59.212056190505614</v>
      </c>
      <c r="AD786" s="26">
        <f t="shared" si="524"/>
        <v>89.937263554396793</v>
      </c>
      <c r="AE786" s="26">
        <f t="shared" si="525"/>
        <v>38.037820942405169</v>
      </c>
      <c r="AF786" s="26">
        <f t="shared" si="526"/>
        <v>-90.05967775833534</v>
      </c>
      <c r="AG786" s="26">
        <f t="shared" si="544"/>
        <v>64.037843837695164</v>
      </c>
      <c r="AH786" s="26">
        <f t="shared" si="527"/>
        <v>-236.71459219563735</v>
      </c>
      <c r="AI786" s="26">
        <f t="shared" si="528"/>
        <v>-89.999999999916369</v>
      </c>
      <c r="AJ786" s="26">
        <f t="shared" si="529"/>
        <v>144.31750108567516</v>
      </c>
      <c r="AK786" s="26">
        <f t="shared" si="530"/>
        <v>89.999996514640529</v>
      </c>
      <c r="AL786" s="27">
        <f t="shared" si="531"/>
        <v>-67.92662307487646</v>
      </c>
      <c r="AM786" s="26">
        <f t="shared" si="532"/>
        <v>-89.976996628654973</v>
      </c>
      <c r="AN786" s="26">
        <f t="shared" si="545"/>
        <v>-70.552781242138124</v>
      </c>
      <c r="AO786" s="26">
        <f t="shared" si="546"/>
        <v>-89.982998643400776</v>
      </c>
      <c r="AP786" s="26">
        <f t="shared" si="552"/>
        <v>-166.8386515892816</v>
      </c>
      <c r="AQ786" s="26">
        <f t="shared" si="553"/>
        <v>-179.95999875733159</v>
      </c>
      <c r="AR786" s="25">
        <f t="shared" si="547"/>
        <v>18.562359853877492</v>
      </c>
      <c r="AS786" s="25">
        <f t="shared" si="548"/>
        <v>-26.843517049310353</v>
      </c>
      <c r="AT786" s="56">
        <f t="shared" si="554"/>
        <v>-128.80083064687642</v>
      </c>
      <c r="AU786" s="57">
        <f t="shared" si="533"/>
        <v>-270.0196765156669</v>
      </c>
      <c r="AV786" s="26">
        <f t="shared" si="534"/>
        <v>16.498368624020628</v>
      </c>
      <c r="AW786" s="26">
        <f t="shared" si="535"/>
        <v>81.393259104288489</v>
      </c>
      <c r="AX786" s="27">
        <f t="shared" si="536"/>
        <v>-16.498368624020628</v>
      </c>
      <c r="AY786" s="26">
        <f t="shared" si="537"/>
        <v>-81.393259104288489</v>
      </c>
      <c r="AZ786" s="28">
        <f t="shared" si="538"/>
        <v>0</v>
      </c>
      <c r="BA786" s="29">
        <f t="shared" si="539"/>
        <v>0</v>
      </c>
      <c r="BB786" s="5">
        <f t="shared" si="555"/>
        <v>-314.07904405197712</v>
      </c>
      <c r="BC786" s="5">
        <f t="shared" si="556"/>
        <v>-539.30212934925999</v>
      </c>
      <c r="BD786" s="5">
        <f t="shared" si="540"/>
        <v>-359.30212934925999</v>
      </c>
      <c r="BE786" s="41"/>
      <c r="BF786" s="40">
        <f t="shared" si="541"/>
        <v>-314</v>
      </c>
      <c r="BG786" s="40">
        <f t="shared" si="542"/>
        <v>-539</v>
      </c>
      <c r="BH786" s="40">
        <f t="shared" si="543"/>
        <v>-359</v>
      </c>
      <c r="BL786" s="26">
        <f t="shared" si="549"/>
        <v>-64.40479876881102</v>
      </c>
      <c r="BM786" s="26">
        <f t="shared" si="550"/>
        <v>-89.965494945299895</v>
      </c>
      <c r="BO786" s="238" t="str">
        <f t="shared" si="557"/>
        <v>6606934480.07794i</v>
      </c>
      <c r="BP786" s="238" t="str">
        <f t="shared" si="558"/>
        <v>-9.04270591174355E-07-1.07806222563555E-08i</v>
      </c>
      <c r="BQ786" s="238">
        <f t="shared" si="559"/>
        <v>-120.87341463628967</v>
      </c>
      <c r="BR786" s="238">
        <f t="shared" si="560"/>
        <v>-179.31695788829316</v>
      </c>
    </row>
    <row r="787" spans="22:70" x14ac:dyDescent="0.3">
      <c r="V787" s="24">
        <v>8.8300000000001297</v>
      </c>
      <c r="W787" s="32">
        <f t="shared" si="518"/>
        <v>6760829753.9218416</v>
      </c>
      <c r="X787" s="25">
        <f t="shared" si="551"/>
        <v>31.450501351730402</v>
      </c>
      <c r="Y787" s="26">
        <f t="shared" si="519"/>
        <v>-138.29676785947871</v>
      </c>
      <c r="Z787" s="26">
        <f t="shared" si="520"/>
        <v>-89.99999302917405</v>
      </c>
      <c r="AA787" s="26">
        <f t="shared" si="521"/>
        <v>85.672031259093387</v>
      </c>
      <c r="AB787" s="26">
        <f t="shared" si="522"/>
        <v>-89.997017907780389</v>
      </c>
      <c r="AC787" s="26">
        <f t="shared" si="523"/>
        <v>59.412055956156792</v>
      </c>
      <c r="AD787" s="26">
        <f t="shared" si="524"/>
        <v>89.938691609143333</v>
      </c>
      <c r="AE787" s="26">
        <f t="shared" si="525"/>
        <v>38.237820707501868</v>
      </c>
      <c r="AF787" s="26">
        <f t="shared" si="526"/>
        <v>-90.058319327811105</v>
      </c>
      <c r="AG787" s="26">
        <f t="shared" si="544"/>
        <v>64.037843837695164</v>
      </c>
      <c r="AH787" s="26">
        <f t="shared" si="527"/>
        <v>-236.91459219563737</v>
      </c>
      <c r="AI787" s="26">
        <f t="shared" si="528"/>
        <v>-89.999999999918273</v>
      </c>
      <c r="AJ787" s="26">
        <f t="shared" si="529"/>
        <v>144.51750108567518</v>
      </c>
      <c r="AK787" s="26">
        <f t="shared" si="530"/>
        <v>89.999996593976988</v>
      </c>
      <c r="AL787" s="27">
        <f t="shared" si="531"/>
        <v>-68.12662304336952</v>
      </c>
      <c r="AM787" s="26">
        <f t="shared" si="532"/>
        <v>-89.977520249259811</v>
      </c>
      <c r="AN787" s="26">
        <f t="shared" si="545"/>
        <v>-70.752781224927745</v>
      </c>
      <c r="AO787" s="26">
        <f t="shared" si="546"/>
        <v>-89.983385641502551</v>
      </c>
      <c r="AP787" s="26">
        <f t="shared" si="552"/>
        <v>-167.23865154056429</v>
      </c>
      <c r="AQ787" s="26">
        <f t="shared" si="553"/>
        <v>-179.96090929670365</v>
      </c>
      <c r="AR787" s="25">
        <f t="shared" si="547"/>
        <v>18.562359853877492</v>
      </c>
      <c r="AS787" s="25">
        <f t="shared" si="548"/>
        <v>-26.843517049310353</v>
      </c>
      <c r="AT787" s="56">
        <f t="shared" si="554"/>
        <v>-129.00083083306242</v>
      </c>
      <c r="AU787" s="57">
        <f t="shared" si="533"/>
        <v>-270.01922862451477</v>
      </c>
      <c r="AV787" s="26">
        <f t="shared" si="534"/>
        <v>16.6939888623487</v>
      </c>
      <c r="AW787" s="26">
        <f t="shared" si="535"/>
        <v>81.586336246824445</v>
      </c>
      <c r="AX787" s="27">
        <f t="shared" si="536"/>
        <v>-16.6939888623487</v>
      </c>
      <c r="AY787" s="26">
        <f t="shared" si="537"/>
        <v>-81.586336246824445</v>
      </c>
      <c r="AZ787" s="28">
        <f t="shared" si="538"/>
        <v>0</v>
      </c>
      <c r="BA787" s="29">
        <f t="shared" si="539"/>
        <v>0</v>
      </c>
      <c r="BB787" s="5">
        <f t="shared" si="555"/>
        <v>-314.87901674291447</v>
      </c>
      <c r="BC787" s="5">
        <f t="shared" si="556"/>
        <v>-539.3180134295493</v>
      </c>
      <c r="BD787" s="5">
        <f t="shared" si="540"/>
        <v>-359.3180134295493</v>
      </c>
      <c r="BE787" s="31"/>
      <c r="BF787" s="40">
        <f t="shared" si="541"/>
        <v>-315</v>
      </c>
      <c r="BG787" s="40">
        <f t="shared" si="542"/>
        <v>-539</v>
      </c>
      <c r="BH787" s="40">
        <f t="shared" si="543"/>
        <v>-359</v>
      </c>
      <c r="BL787" s="26">
        <f t="shared" si="549"/>
        <v>-64.604798697920444</v>
      </c>
      <c r="BM787" s="26">
        <f t="shared" si="550"/>
        <v>-89.966280376052481</v>
      </c>
      <c r="BO787" s="238" t="str">
        <f t="shared" si="557"/>
        <v>6760829753.92184i</v>
      </c>
      <c r="BP787" s="238" t="str">
        <f t="shared" si="558"/>
        <v>-8.6357719868676E-07-1.00611256187184E-08i</v>
      </c>
      <c r="BQ787" s="238">
        <f t="shared" si="559"/>
        <v>-121.27338721193162</v>
      </c>
      <c r="BR787" s="238">
        <f t="shared" si="560"/>
        <v>-179.33250442898205</v>
      </c>
    </row>
    <row r="788" spans="22:70" x14ac:dyDescent="0.3">
      <c r="V788" s="24">
        <v>8.8400000000001295</v>
      </c>
      <c r="W788" s="32">
        <f t="shared" si="518"/>
        <v>6918309709.1914358</v>
      </c>
      <c r="X788" s="25">
        <f t="shared" si="551"/>
        <v>31.450501351730402</v>
      </c>
      <c r="Y788" s="26">
        <f t="shared" si="519"/>
        <v>-138.49676785947869</v>
      </c>
      <c r="Z788" s="26">
        <f t="shared" si="520"/>
        <v>-89.999993187849427</v>
      </c>
      <c r="AA788" s="26">
        <f t="shared" si="521"/>
        <v>85.872031258563894</v>
      </c>
      <c r="AB788" s="26">
        <f t="shared" si="522"/>
        <v>-89.997085788486558</v>
      </c>
      <c r="AC788" s="26">
        <f t="shared" si="523"/>
        <v>59.612055732355401</v>
      </c>
      <c r="AD788" s="26">
        <f t="shared" si="524"/>
        <v>89.94008715746881</v>
      </c>
      <c r="AE788" s="26">
        <f t="shared" si="525"/>
        <v>38.437820483170995</v>
      </c>
      <c r="AF788" s="26">
        <f t="shared" si="526"/>
        <v>-90.056991818867175</v>
      </c>
      <c r="AG788" s="26">
        <f t="shared" si="544"/>
        <v>64.037843837695164</v>
      </c>
      <c r="AH788" s="26">
        <f t="shared" si="527"/>
        <v>-237.11459219563736</v>
      </c>
      <c r="AI788" s="26">
        <f t="shared" si="528"/>
        <v>-89.999999999920135</v>
      </c>
      <c r="AJ788" s="26">
        <f t="shared" si="529"/>
        <v>144.71750108567517</v>
      </c>
      <c r="AK788" s="26">
        <f t="shared" si="530"/>
        <v>89.999996671507546</v>
      </c>
      <c r="AL788" s="27">
        <f t="shared" si="531"/>
        <v>-68.326623013280638</v>
      </c>
      <c r="AM788" s="26">
        <f t="shared" si="532"/>
        <v>-89.978031950808145</v>
      </c>
      <c r="AN788" s="26">
        <f t="shared" si="545"/>
        <v>-70.952781208491984</v>
      </c>
      <c r="AO788" s="26">
        <f t="shared" si="546"/>
        <v>-89.983763830453512</v>
      </c>
      <c r="AP788" s="26">
        <f t="shared" si="552"/>
        <v>-167.63865149403966</v>
      </c>
      <c r="AQ788" s="26">
        <f t="shared" si="553"/>
        <v>-179.96179910967425</v>
      </c>
      <c r="AR788" s="25">
        <f t="shared" si="547"/>
        <v>18.562359853877492</v>
      </c>
      <c r="AS788" s="25">
        <f t="shared" si="548"/>
        <v>-26.843517049310353</v>
      </c>
      <c r="AT788" s="56">
        <f t="shared" si="554"/>
        <v>-129.20083101086868</v>
      </c>
      <c r="AU788" s="57">
        <f t="shared" si="533"/>
        <v>-270.01879092854142</v>
      </c>
      <c r="AV788" s="26">
        <f t="shared" si="534"/>
        <v>16.889802095210857</v>
      </c>
      <c r="AW788" s="26">
        <f t="shared" si="535"/>
        <v>81.775204582722623</v>
      </c>
      <c r="AX788" s="27">
        <f t="shared" si="536"/>
        <v>-16.889802095210857</v>
      </c>
      <c r="AY788" s="26">
        <f t="shared" si="537"/>
        <v>-81.775204582722623</v>
      </c>
      <c r="AZ788" s="28">
        <f t="shared" si="538"/>
        <v>0</v>
      </c>
      <c r="BA788" s="29">
        <f t="shared" si="539"/>
        <v>0</v>
      </c>
      <c r="BB788" s="5">
        <f t="shared" si="555"/>
        <v>-315.67899066280063</v>
      </c>
      <c r="BC788" s="5">
        <f t="shared" si="556"/>
        <v>-539.33353603713817</v>
      </c>
      <c r="BD788" s="5">
        <f t="shared" si="540"/>
        <v>-359.33353603713817</v>
      </c>
      <c r="BE788" s="31"/>
      <c r="BF788" s="40">
        <f t="shared" si="541"/>
        <v>-316</v>
      </c>
      <c r="BG788" s="40">
        <f t="shared" si="542"/>
        <v>-539</v>
      </c>
      <c r="BH788" s="40">
        <f t="shared" si="543"/>
        <v>-359</v>
      </c>
      <c r="BL788" s="26">
        <f t="shared" si="549"/>
        <v>-64.804798630220475</v>
      </c>
      <c r="BM788" s="26">
        <f t="shared" si="550"/>
        <v>-89.967047928230613</v>
      </c>
      <c r="BO788" s="238" t="str">
        <f t="shared" si="557"/>
        <v>6918309709.19144i</v>
      </c>
      <c r="BP788" s="238" t="str">
        <f t="shared" si="558"/>
        <v>-8.24714827706813E-07-9.38964537881115E-09i</v>
      </c>
      <c r="BQ788" s="238">
        <f t="shared" si="559"/>
        <v>-121.67336102171146</v>
      </c>
      <c r="BR788" s="238">
        <f t="shared" si="560"/>
        <v>-179.3476971803662</v>
      </c>
    </row>
    <row r="789" spans="22:70" x14ac:dyDescent="0.3">
      <c r="V789" s="24">
        <v>8.8500000000001293</v>
      </c>
      <c r="W789" s="30">
        <f t="shared" si="518"/>
        <v>7079457843.8434973</v>
      </c>
      <c r="X789" s="25">
        <f t="shared" si="551"/>
        <v>31.450501351730402</v>
      </c>
      <c r="Y789" s="26">
        <f t="shared" si="519"/>
        <v>-138.69676785947868</v>
      </c>
      <c r="Z789" s="26">
        <f t="shared" si="520"/>
        <v>-89.999993342912902</v>
      </c>
      <c r="AA789" s="26">
        <f t="shared" si="521"/>
        <v>86.072031258058232</v>
      </c>
      <c r="AB789" s="26">
        <f t="shared" si="522"/>
        <v>-89.997152124039218</v>
      </c>
      <c r="AC789" s="26">
        <f t="shared" si="523"/>
        <v>59.812055518626721</v>
      </c>
      <c r="AD789" s="26">
        <f t="shared" si="524"/>
        <v>89.941450939304801</v>
      </c>
      <c r="AE789" s="26">
        <f t="shared" si="525"/>
        <v>38.637820268936665</v>
      </c>
      <c r="AF789" s="26">
        <f t="shared" si="526"/>
        <v>-90.055694527647333</v>
      </c>
      <c r="AG789" s="26">
        <f t="shared" si="544"/>
        <v>64.037843837695164</v>
      </c>
      <c r="AH789" s="26">
        <f t="shared" si="527"/>
        <v>-237.31459219563735</v>
      </c>
      <c r="AI789" s="26">
        <f t="shared" si="528"/>
        <v>-89.999999999921954</v>
      </c>
      <c r="AJ789" s="26">
        <f t="shared" si="529"/>
        <v>144.91750108567516</v>
      </c>
      <c r="AK789" s="26">
        <f t="shared" si="530"/>
        <v>89.999996747273272</v>
      </c>
      <c r="AL789" s="27">
        <f t="shared" si="531"/>
        <v>-68.52662298454598</v>
      </c>
      <c r="AM789" s="26">
        <f t="shared" si="532"/>
        <v>-89.978532004610585</v>
      </c>
      <c r="AN789" s="26">
        <f t="shared" si="545"/>
        <v>-71.152781192795928</v>
      </c>
      <c r="AO789" s="26">
        <f t="shared" si="546"/>
        <v>-89.984133410774305</v>
      </c>
      <c r="AP789" s="26">
        <f t="shared" si="552"/>
        <v>-168.03865144960895</v>
      </c>
      <c r="AQ789" s="26">
        <f t="shared" si="553"/>
        <v>-179.96266866803359</v>
      </c>
      <c r="AR789" s="25">
        <f t="shared" si="547"/>
        <v>18.562359853877492</v>
      </c>
      <c r="AS789" s="25">
        <f t="shared" si="548"/>
        <v>-26.843517049310353</v>
      </c>
      <c r="AT789" s="56">
        <f t="shared" si="554"/>
        <v>-129.4008311806723</v>
      </c>
      <c r="AU789" s="57">
        <f t="shared" si="533"/>
        <v>-270.01836319568093</v>
      </c>
      <c r="AV789" s="26">
        <f t="shared" si="534"/>
        <v>17.085799992302906</v>
      </c>
      <c r="AW789" s="26">
        <f t="shared" si="535"/>
        <v>81.959947825862187</v>
      </c>
      <c r="AX789" s="27">
        <f t="shared" si="536"/>
        <v>-17.085799992302906</v>
      </c>
      <c r="AY789" s="26">
        <f t="shared" si="537"/>
        <v>-81.959947825862187</v>
      </c>
      <c r="AZ789" s="28">
        <f t="shared" si="538"/>
        <v>0</v>
      </c>
      <c r="BA789" s="29">
        <f t="shared" si="539"/>
        <v>0</v>
      </c>
      <c r="BB789" s="5">
        <f t="shared" si="555"/>
        <v>-316.47896575633774</v>
      </c>
      <c r="BC789" s="5">
        <f t="shared" si="556"/>
        <v>-539.34870539393648</v>
      </c>
      <c r="BD789" s="5">
        <f t="shared" si="540"/>
        <v>-359.34870539393648</v>
      </c>
      <c r="BE789" s="41"/>
      <c r="BF789" s="40">
        <f t="shared" si="541"/>
        <v>-316</v>
      </c>
      <c r="BG789" s="40">
        <f t="shared" si="542"/>
        <v>-539</v>
      </c>
      <c r="BH789" s="40">
        <f t="shared" si="543"/>
        <v>-359</v>
      </c>
      <c r="BL789" s="26">
        <f t="shared" si="549"/>
        <v>-65.004798565567498</v>
      </c>
      <c r="BM789" s="26">
        <f t="shared" si="550"/>
        <v>-89.967798008799562</v>
      </c>
      <c r="BO789" s="238" t="str">
        <f t="shared" si="557"/>
        <v>7079457843.8435i</v>
      </c>
      <c r="BP789" s="238" t="str">
        <f t="shared" si="558"/>
        <v>-7.87601111169491E-07-8.76297739977492E-09i</v>
      </c>
      <c r="BQ789" s="238">
        <f t="shared" si="559"/>
        <v>-122.07333601009792</v>
      </c>
      <c r="BR789" s="238">
        <f t="shared" si="560"/>
        <v>-179.362544189456</v>
      </c>
    </row>
    <row r="790" spans="22:70" x14ac:dyDescent="0.3">
      <c r="V790" s="24">
        <v>8.8600000000001309</v>
      </c>
      <c r="W790" s="32">
        <f t="shared" si="518"/>
        <v>7244359600.7520924</v>
      </c>
      <c r="X790" s="25">
        <f t="shared" si="551"/>
        <v>31.450501351730402</v>
      </c>
      <c r="Y790" s="26">
        <f t="shared" si="519"/>
        <v>-138.89676785947873</v>
      </c>
      <c r="Z790" s="26">
        <f t="shared" si="520"/>
        <v>-89.999993494446699</v>
      </c>
      <c r="AA790" s="26">
        <f t="shared" si="521"/>
        <v>86.272031257575335</v>
      </c>
      <c r="AB790" s="26">
        <f t="shared" si="522"/>
        <v>-89.997216949610348</v>
      </c>
      <c r="AC790" s="26">
        <f t="shared" si="523"/>
        <v>60.01205531451744</v>
      </c>
      <c r="AD790" s="26">
        <f t="shared" si="524"/>
        <v>89.942783677740309</v>
      </c>
      <c r="AE790" s="26">
        <f t="shared" si="525"/>
        <v>38.837820064344442</v>
      </c>
      <c r="AF790" s="26">
        <f t="shared" si="526"/>
        <v>-90.054426766316723</v>
      </c>
      <c r="AG790" s="26">
        <f t="shared" si="544"/>
        <v>64.037843837695164</v>
      </c>
      <c r="AH790" s="26">
        <f t="shared" si="527"/>
        <v>-237.51459219563739</v>
      </c>
      <c r="AI790" s="26">
        <f t="shared" si="528"/>
        <v>-89.99999999992373</v>
      </c>
      <c r="AJ790" s="26">
        <f t="shared" si="529"/>
        <v>145.1175010856752</v>
      </c>
      <c r="AK790" s="26">
        <f t="shared" si="530"/>
        <v>89.999996821314383</v>
      </c>
      <c r="AL790" s="27">
        <f t="shared" si="531"/>
        <v>-68.726622957104624</v>
      </c>
      <c r="AM790" s="26">
        <f t="shared" si="532"/>
        <v>-89.979020675801962</v>
      </c>
      <c r="AN790" s="26">
        <f t="shared" si="545"/>
        <v>-71.352781177806349</v>
      </c>
      <c r="AO790" s="26">
        <f t="shared" si="546"/>
        <v>-89.984494578421192</v>
      </c>
      <c r="AP790" s="26">
        <f t="shared" si="552"/>
        <v>-168.43865140717799</v>
      </c>
      <c r="AQ790" s="26">
        <f t="shared" si="553"/>
        <v>-179.9635184328325</v>
      </c>
      <c r="AR790" s="25">
        <f t="shared" si="547"/>
        <v>18.562359853877492</v>
      </c>
      <c r="AS790" s="25">
        <f t="shared" si="548"/>
        <v>-26.843517049310353</v>
      </c>
      <c r="AT790" s="56">
        <f t="shared" si="554"/>
        <v>-129.60083134283354</v>
      </c>
      <c r="AU790" s="57">
        <f t="shared" si="533"/>
        <v>-270.01794519914921</v>
      </c>
      <c r="AV790" s="26">
        <f t="shared" si="534"/>
        <v>17.281974567852533</v>
      </c>
      <c r="AW790" s="26">
        <f t="shared" si="535"/>
        <v>82.140648555896476</v>
      </c>
      <c r="AX790" s="27">
        <f t="shared" si="536"/>
        <v>-17.281974567852533</v>
      </c>
      <c r="AY790" s="26">
        <f t="shared" si="537"/>
        <v>-82.140648555896476</v>
      </c>
      <c r="AZ790" s="28">
        <f t="shared" si="538"/>
        <v>0</v>
      </c>
      <c r="BA790" s="29">
        <f t="shared" si="539"/>
        <v>0</v>
      </c>
      <c r="BB790" s="5">
        <f t="shared" si="555"/>
        <v>-317.27894197071601</v>
      </c>
      <c r="BC790" s="5">
        <f t="shared" si="556"/>
        <v>-539.36352953511448</v>
      </c>
      <c r="BD790" s="5">
        <f t="shared" si="540"/>
        <v>-359.36352953511448</v>
      </c>
      <c r="BE790" s="31"/>
      <c r="BF790" s="40">
        <f t="shared" si="541"/>
        <v>-317</v>
      </c>
      <c r="BG790" s="40">
        <f t="shared" si="542"/>
        <v>-539</v>
      </c>
      <c r="BH790" s="40">
        <f t="shared" si="543"/>
        <v>-359</v>
      </c>
      <c r="BL790" s="26">
        <f t="shared" si="549"/>
        <v>-65.204798503824421</v>
      </c>
      <c r="BM790" s="26">
        <f t="shared" si="550"/>
        <v>-89.968531015460911</v>
      </c>
      <c r="BO790" s="238" t="str">
        <f t="shared" si="557"/>
        <v>7244359600.75209i</v>
      </c>
      <c r="BP790" s="238" t="str">
        <f t="shared" si="558"/>
        <v>-7.52157385401774E-07-8.17813132543036E-09i</v>
      </c>
      <c r="BQ790" s="238">
        <f t="shared" si="559"/>
        <v>-122.47331212405808</v>
      </c>
      <c r="BR790" s="238">
        <f t="shared" si="560"/>
        <v>-179.37705332050442</v>
      </c>
    </row>
    <row r="791" spans="22:70" x14ac:dyDescent="0.3">
      <c r="V791" s="24">
        <v>8.8700000000001307</v>
      </c>
      <c r="W791" s="32">
        <f t="shared" si="518"/>
        <v>7413102413.0114174</v>
      </c>
      <c r="X791" s="25">
        <f t="shared" si="551"/>
        <v>31.450501351730402</v>
      </c>
      <c r="Y791" s="26">
        <f t="shared" si="519"/>
        <v>-139.09676785947872</v>
      </c>
      <c r="Z791" s="26">
        <f t="shared" si="520"/>
        <v>-89.99999364253118</v>
      </c>
      <c r="AA791" s="26">
        <f t="shared" si="521"/>
        <v>86.472031257114168</v>
      </c>
      <c r="AB791" s="26">
        <f t="shared" si="522"/>
        <v>-89.997280299571344</v>
      </c>
      <c r="AC791" s="26">
        <f t="shared" si="523"/>
        <v>60.212055119594538</v>
      </c>
      <c r="AD791" s="26">
        <f t="shared" si="524"/>
        <v>89.944086079405096</v>
      </c>
      <c r="AE791" s="26">
        <f t="shared" si="525"/>
        <v>39.037819868960383</v>
      </c>
      <c r="AF791" s="26">
        <f t="shared" si="526"/>
        <v>-90.053187862697442</v>
      </c>
      <c r="AG791" s="26">
        <f t="shared" si="544"/>
        <v>64.037843837695164</v>
      </c>
      <c r="AH791" s="26">
        <f t="shared" si="527"/>
        <v>-237.71459219563738</v>
      </c>
      <c r="AI791" s="26">
        <f t="shared" si="528"/>
        <v>-89.999999999925464</v>
      </c>
      <c r="AJ791" s="26">
        <f t="shared" si="529"/>
        <v>145.31750108567519</v>
      </c>
      <c r="AK791" s="26">
        <f t="shared" si="530"/>
        <v>89.999996893670101</v>
      </c>
      <c r="AL791" s="27">
        <f t="shared" si="531"/>
        <v>-68.926622930898304</v>
      </c>
      <c r="AM791" s="26">
        <f t="shared" si="532"/>
        <v>-89.97949822348194</v>
      </c>
      <c r="AN791" s="26">
        <f t="shared" si="545"/>
        <v>-71.552781163491389</v>
      </c>
      <c r="AO791" s="26">
        <f t="shared" si="546"/>
        <v>-89.984847524889929</v>
      </c>
      <c r="AP791" s="26">
        <f t="shared" si="552"/>
        <v>-168.83865136665673</v>
      </c>
      <c r="AQ791" s="26">
        <f t="shared" si="553"/>
        <v>-179.96434885462725</v>
      </c>
      <c r="AR791" s="25">
        <f t="shared" si="547"/>
        <v>18.562359853877492</v>
      </c>
      <c r="AS791" s="25">
        <f t="shared" si="548"/>
        <v>-26.843517049310353</v>
      </c>
      <c r="AT791" s="56">
        <f t="shared" si="554"/>
        <v>-129.80083149769635</v>
      </c>
      <c r="AU791" s="57">
        <f t="shared" si="533"/>
        <v>-270.01753671732467</v>
      </c>
      <c r="AV791" s="26">
        <f t="shared" si="534"/>
        <v>17.478318167671262</v>
      </c>
      <c r="AW791" s="26">
        <f t="shared" si="535"/>
        <v>82.317388196339778</v>
      </c>
      <c r="AX791" s="27">
        <f t="shared" si="536"/>
        <v>-17.478318167671262</v>
      </c>
      <c r="AY791" s="26">
        <f t="shared" si="537"/>
        <v>-82.317388196339778</v>
      </c>
      <c r="AZ791" s="28">
        <f t="shared" si="538"/>
        <v>0</v>
      </c>
      <c r="BA791" s="29">
        <f t="shared" si="539"/>
        <v>0</v>
      </c>
      <c r="BB791" s="5">
        <f t="shared" si="555"/>
        <v>-318.07891925550086</v>
      </c>
      <c r="BC791" s="5">
        <f t="shared" si="556"/>
        <v>-539.37801631332752</v>
      </c>
      <c r="BD791" s="5">
        <f t="shared" si="540"/>
        <v>-359.37801631332752</v>
      </c>
      <c r="BE791" s="31"/>
      <c r="BF791" s="40">
        <f t="shared" si="541"/>
        <v>-318</v>
      </c>
      <c r="BG791" s="40">
        <f t="shared" si="542"/>
        <v>-539</v>
      </c>
      <c r="BH791" s="40">
        <f t="shared" si="543"/>
        <v>-359</v>
      </c>
      <c r="BL791" s="26">
        <f t="shared" si="549"/>
        <v>-65.404798444860205</v>
      </c>
      <c r="BM791" s="26">
        <f t="shared" si="550"/>
        <v>-89.969247336863546</v>
      </c>
      <c r="BO791" s="238" t="str">
        <f t="shared" si="557"/>
        <v>7413102413.01142i</v>
      </c>
      <c r="BP791" s="238" t="str">
        <f t="shared" si="558"/>
        <v>-7.1830852377124E-07-7.63231632021827E-09i</v>
      </c>
      <c r="BQ791" s="238">
        <f t="shared" si="559"/>
        <v>-122.87328931294434</v>
      </c>
      <c r="BR791" s="238">
        <f t="shared" si="560"/>
        <v>-179.39123225913931</v>
      </c>
    </row>
    <row r="792" spans="22:70" x14ac:dyDescent="0.3">
      <c r="V792" s="24">
        <v>8.8800000000001305</v>
      </c>
      <c r="W792" s="30">
        <f t="shared" si="518"/>
        <v>7585775750.2941322</v>
      </c>
      <c r="X792" s="25">
        <f t="shared" si="551"/>
        <v>31.450501351730402</v>
      </c>
      <c r="Y792" s="26">
        <f t="shared" si="519"/>
        <v>-139.29676785947871</v>
      </c>
      <c r="Z792" s="26">
        <f t="shared" si="520"/>
        <v>-89.999993787244833</v>
      </c>
      <c r="AA792" s="26">
        <f t="shared" si="521"/>
        <v>86.672031256673762</v>
      </c>
      <c r="AB792" s="26">
        <f t="shared" si="522"/>
        <v>-89.997342207511181</v>
      </c>
      <c r="AC792" s="26">
        <f t="shared" si="523"/>
        <v>60.412054933444608</v>
      </c>
      <c r="AD792" s="26">
        <f t="shared" si="524"/>
        <v>89.945358834844399</v>
      </c>
      <c r="AE792" s="26">
        <f t="shared" si="525"/>
        <v>39.237819682370059</v>
      </c>
      <c r="AF792" s="26">
        <f t="shared" si="526"/>
        <v>-90.051977159911615</v>
      </c>
      <c r="AG792" s="26">
        <f t="shared" si="544"/>
        <v>64.037843837695164</v>
      </c>
      <c r="AH792" s="26">
        <f t="shared" si="527"/>
        <v>-237.91459219563737</v>
      </c>
      <c r="AI792" s="26">
        <f t="shared" si="528"/>
        <v>-89.999999999927169</v>
      </c>
      <c r="AJ792" s="26">
        <f t="shared" si="529"/>
        <v>145.51750108567518</v>
      </c>
      <c r="AK792" s="26">
        <f t="shared" si="530"/>
        <v>89.999996964378795</v>
      </c>
      <c r="AL792" s="27">
        <f t="shared" si="531"/>
        <v>-69.126622905871457</v>
      </c>
      <c r="AM792" s="26">
        <f t="shared" si="532"/>
        <v>-89.979964900852352</v>
      </c>
      <c r="AN792" s="26">
        <f t="shared" si="545"/>
        <v>-71.752781149820706</v>
      </c>
      <c r="AO792" s="26">
        <f t="shared" si="546"/>
        <v>-89.985192437317295</v>
      </c>
      <c r="AP792" s="26">
        <f t="shared" si="552"/>
        <v>-169.23865132795919</v>
      </c>
      <c r="AQ792" s="26">
        <f t="shared" si="553"/>
        <v>-179.96516037371802</v>
      </c>
      <c r="AR792" s="25">
        <f t="shared" si="547"/>
        <v>18.562359853877492</v>
      </c>
      <c r="AS792" s="25">
        <f t="shared" si="548"/>
        <v>-26.843517049310353</v>
      </c>
      <c r="AT792" s="56">
        <f t="shared" si="554"/>
        <v>-130.00083164558913</v>
      </c>
      <c r="AU792" s="57">
        <f t="shared" si="533"/>
        <v>-270.01713753362964</v>
      </c>
      <c r="AV792" s="26">
        <f t="shared" si="534"/>
        <v>17.674823456578757</v>
      </c>
      <c r="AW792" s="26">
        <f t="shared" si="535"/>
        <v>82.490246995948993</v>
      </c>
      <c r="AX792" s="27">
        <f t="shared" si="536"/>
        <v>-17.674823456578761</v>
      </c>
      <c r="AY792" s="26">
        <f t="shared" si="537"/>
        <v>-82.490246995948993</v>
      </c>
      <c r="AZ792" s="28">
        <f t="shared" si="538"/>
        <v>0</v>
      </c>
      <c r="BA792" s="29">
        <f t="shared" si="539"/>
        <v>0</v>
      </c>
      <c r="BB792" s="5">
        <f t="shared" si="555"/>
        <v>-318.87889756252702</v>
      </c>
      <c r="BC792" s="5">
        <f t="shared" si="556"/>
        <v>-539.39217340284301</v>
      </c>
      <c r="BD792" s="5">
        <f t="shared" si="540"/>
        <v>-359.39217340284301</v>
      </c>
      <c r="BE792" s="41"/>
      <c r="BF792" s="40">
        <f t="shared" si="541"/>
        <v>-319</v>
      </c>
      <c r="BG792" s="40">
        <f t="shared" si="542"/>
        <v>-539</v>
      </c>
      <c r="BH792" s="40">
        <f t="shared" si="543"/>
        <v>-359</v>
      </c>
      <c r="BL792" s="26">
        <f t="shared" si="549"/>
        <v>-65.60479838854981</v>
      </c>
      <c r="BM792" s="26">
        <f t="shared" si="550"/>
        <v>-89.969947352809655</v>
      </c>
      <c r="BO792" s="238" t="str">
        <f t="shared" si="557"/>
        <v>7585775750.29413i</v>
      </c>
      <c r="BP792" s="238" t="str">
        <f t="shared" si="558"/>
        <v>-6.85982777792696E-07-7.12292775996871E-09i</v>
      </c>
      <c r="BQ792" s="238">
        <f t="shared" si="559"/>
        <v>-123.27326752838809</v>
      </c>
      <c r="BR792" s="238">
        <f t="shared" si="560"/>
        <v>-179.40508851640374</v>
      </c>
    </row>
    <row r="793" spans="22:70" x14ac:dyDescent="0.3">
      <c r="V793" s="24">
        <v>8.8900000000001302</v>
      </c>
      <c r="W793" s="32">
        <f t="shared" si="518"/>
        <v>7762471166.2892637</v>
      </c>
      <c r="X793" s="25">
        <f t="shared" si="551"/>
        <v>31.450501351730402</v>
      </c>
      <c r="Y793" s="26">
        <f t="shared" si="519"/>
        <v>-139.49676785947869</v>
      </c>
      <c r="Z793" s="26">
        <f t="shared" si="520"/>
        <v>-89.999993928664409</v>
      </c>
      <c r="AA793" s="26">
        <f t="shared" si="521"/>
        <v>86.872031256253152</v>
      </c>
      <c r="AB793" s="26">
        <f t="shared" si="522"/>
        <v>-89.997402706254263</v>
      </c>
      <c r="AC793" s="26">
        <f t="shared" si="523"/>
        <v>60.612054755672808</v>
      </c>
      <c r="AD793" s="26">
        <f t="shared" si="524"/>
        <v>89.946602618884981</v>
      </c>
      <c r="AE793" s="26">
        <f t="shared" si="525"/>
        <v>39.437819504177661</v>
      </c>
      <c r="AF793" s="26">
        <f t="shared" si="526"/>
        <v>-90.050794016033706</v>
      </c>
      <c r="AG793" s="26">
        <f t="shared" si="544"/>
        <v>64.037843837695164</v>
      </c>
      <c r="AH793" s="26">
        <f t="shared" si="527"/>
        <v>-238.11459219563739</v>
      </c>
      <c r="AI793" s="26">
        <f t="shared" si="528"/>
        <v>-89.999999999928818</v>
      </c>
      <c r="AJ793" s="26">
        <f t="shared" si="529"/>
        <v>145.71750108567517</v>
      </c>
      <c r="AK793" s="26">
        <f t="shared" si="530"/>
        <v>89.999997033477968</v>
      </c>
      <c r="AL793" s="27">
        <f t="shared" si="531"/>
        <v>-69.326622881971005</v>
      </c>
      <c r="AM793" s="26">
        <f t="shared" si="532"/>
        <v>-89.980420955351462</v>
      </c>
      <c r="AN793" s="26">
        <f t="shared" si="545"/>
        <v>-71.952781136765296</v>
      </c>
      <c r="AO793" s="26">
        <f t="shared" si="546"/>
        <v>-89.98552949858032</v>
      </c>
      <c r="AP793" s="26">
        <f t="shared" si="552"/>
        <v>-169.63865129100336</v>
      </c>
      <c r="AQ793" s="26">
        <f t="shared" si="553"/>
        <v>-179.96595342038262</v>
      </c>
      <c r="AR793" s="25">
        <f t="shared" si="547"/>
        <v>18.562359853877492</v>
      </c>
      <c r="AS793" s="25">
        <f t="shared" si="548"/>
        <v>-26.843517049310353</v>
      </c>
      <c r="AT793" s="56">
        <f t="shared" si="554"/>
        <v>-130.20083178682569</v>
      </c>
      <c r="AU793" s="57">
        <f t="shared" si="533"/>
        <v>-270.01674743641632</v>
      </c>
      <c r="AV793" s="26">
        <f t="shared" si="534"/>
        <v>17.871483406198951</v>
      </c>
      <c r="AW793" s="26">
        <f t="shared" si="535"/>
        <v>82.659304013177731</v>
      </c>
      <c r="AX793" s="27">
        <f t="shared" si="536"/>
        <v>-17.871483406198951</v>
      </c>
      <c r="AY793" s="26">
        <f t="shared" si="537"/>
        <v>-82.659304013177731</v>
      </c>
      <c r="AZ793" s="28">
        <f t="shared" si="538"/>
        <v>0</v>
      </c>
      <c r="BA793" s="29">
        <f t="shared" si="539"/>
        <v>0</v>
      </c>
      <c r="BB793" s="5">
        <f t="shared" si="555"/>
        <v>-319.67887684579586</v>
      </c>
      <c r="BC793" s="5">
        <f t="shared" si="556"/>
        <v>-539.40600830357812</v>
      </c>
      <c r="BD793" s="5">
        <f t="shared" si="540"/>
        <v>-359.40600830357812</v>
      </c>
      <c r="BE793" s="31"/>
      <c r="BF793" s="40">
        <f t="shared" si="541"/>
        <v>-320</v>
      </c>
      <c r="BG793" s="40">
        <f t="shared" si="542"/>
        <v>-539</v>
      </c>
      <c r="BH793" s="40">
        <f t="shared" si="543"/>
        <v>-359</v>
      </c>
      <c r="BL793" s="26">
        <f t="shared" si="549"/>
        <v>-65.804798334773807</v>
      </c>
      <c r="BM793" s="26">
        <f t="shared" si="550"/>
        <v>-89.970631434456109</v>
      </c>
      <c r="BO793" s="238" t="str">
        <f t="shared" si="557"/>
        <v>7762471166.28926i</v>
      </c>
      <c r="BP793" s="238" t="str">
        <f t="shared" si="558"/>
        <v>-6.55111625359952E-07-6.64753481014721E-09i</v>
      </c>
      <c r="BQ793" s="238">
        <f t="shared" si="559"/>
        <v>-123.67324672419635</v>
      </c>
      <c r="BR793" s="238">
        <f t="shared" si="560"/>
        <v>-179.41862943270567</v>
      </c>
    </row>
    <row r="794" spans="22:70" x14ac:dyDescent="0.3">
      <c r="V794" s="24">
        <v>8.90000000000013</v>
      </c>
      <c r="W794" s="32">
        <f t="shared" si="518"/>
        <v>7943282347.2452154</v>
      </c>
      <c r="X794" s="25">
        <f t="shared" si="551"/>
        <v>31.450501351730402</v>
      </c>
      <c r="Y794" s="26">
        <f t="shared" si="519"/>
        <v>-139.69676785947871</v>
      </c>
      <c r="Z794" s="26">
        <f t="shared" si="520"/>
        <v>-89.999994066864872</v>
      </c>
      <c r="AA794" s="26">
        <f t="shared" si="521"/>
        <v>87.072031255851499</v>
      </c>
      <c r="AB794" s="26">
        <f t="shared" si="522"/>
        <v>-89.997461827877828</v>
      </c>
      <c r="AC794" s="26">
        <f t="shared" si="523"/>
        <v>60.81205458590204</v>
      </c>
      <c r="AD794" s="26">
        <f t="shared" si="524"/>
        <v>89.947818090992882</v>
      </c>
      <c r="AE794" s="26">
        <f t="shared" si="525"/>
        <v>39.637819334005222</v>
      </c>
      <c r="AF794" s="26">
        <f t="shared" si="526"/>
        <v>-90.049637803749818</v>
      </c>
      <c r="AG794" s="26">
        <f t="shared" si="544"/>
        <v>64.037843837695164</v>
      </c>
      <c r="AH794" s="26">
        <f t="shared" si="527"/>
        <v>-238.31459219563737</v>
      </c>
      <c r="AI794" s="26">
        <f t="shared" si="528"/>
        <v>-89.999999999930438</v>
      </c>
      <c r="AJ794" s="26">
        <f t="shared" si="529"/>
        <v>145.91750108567518</v>
      </c>
      <c r="AK794" s="26">
        <f t="shared" si="530"/>
        <v>89.999997101004254</v>
      </c>
      <c r="AL794" s="27">
        <f t="shared" si="531"/>
        <v>-69.526622859146258</v>
      </c>
      <c r="AM794" s="26">
        <f t="shared" si="532"/>
        <v>-89.980866628785179</v>
      </c>
      <c r="AN794" s="26">
        <f t="shared" si="545"/>
        <v>-72.152781124297491</v>
      </c>
      <c r="AO794" s="26">
        <f t="shared" si="546"/>
        <v>-89.985858887393263</v>
      </c>
      <c r="AP794" s="26">
        <f t="shared" si="552"/>
        <v>-170.03865125571076</v>
      </c>
      <c r="AQ794" s="26">
        <f t="shared" si="553"/>
        <v>-179.96672841510463</v>
      </c>
      <c r="AR794" s="25">
        <f t="shared" si="547"/>
        <v>18.562359853877492</v>
      </c>
      <c r="AS794" s="25">
        <f t="shared" si="548"/>
        <v>-26.843517049310353</v>
      </c>
      <c r="AT794" s="56">
        <f t="shared" si="554"/>
        <v>-130.40083192170553</v>
      </c>
      <c r="AU794" s="57">
        <f t="shared" si="533"/>
        <v>-270.01636621885444</v>
      </c>
      <c r="AV794" s="26">
        <f t="shared" si="534"/>
        <v>18.068291283127113</v>
      </c>
      <c r="AW794" s="26">
        <f t="shared" si="535"/>
        <v>82.824637103492449</v>
      </c>
      <c r="AX794" s="27">
        <f t="shared" si="536"/>
        <v>-18.068291283127113</v>
      </c>
      <c r="AY794" s="26">
        <f t="shared" si="537"/>
        <v>-82.824637103492449</v>
      </c>
      <c r="AZ794" s="28">
        <f t="shared" si="538"/>
        <v>0</v>
      </c>
      <c r="BA794" s="29">
        <f t="shared" si="539"/>
        <v>0</v>
      </c>
      <c r="BB794" s="5">
        <f t="shared" si="555"/>
        <v>-320.47885706137811</v>
      </c>
      <c r="BC794" s="5">
        <f t="shared" si="556"/>
        <v>-539.41952834504559</v>
      </c>
      <c r="BD794" s="5">
        <f t="shared" si="540"/>
        <v>-359.41952834504559</v>
      </c>
      <c r="BE794" s="31"/>
      <c r="BF794" s="40">
        <f t="shared" si="541"/>
        <v>-320</v>
      </c>
      <c r="BG794" s="40">
        <f t="shared" si="542"/>
        <v>-539</v>
      </c>
      <c r="BH794" s="40">
        <f t="shared" si="543"/>
        <v>-359</v>
      </c>
      <c r="BL794" s="26">
        <f t="shared" si="549"/>
        <v>-66.004798283418125</v>
      </c>
      <c r="BM794" s="26">
        <f t="shared" si="550"/>
        <v>-89.971299944511301</v>
      </c>
      <c r="BO794" s="238" t="str">
        <f t="shared" si="557"/>
        <v>7943282347.24522i</v>
      </c>
      <c r="BP794" s="238" t="str">
        <f t="shared" si="558"/>
        <v>-6.25629625784157E-07-6.20386883243034E-09i</v>
      </c>
      <c r="BQ794" s="238">
        <f t="shared" si="559"/>
        <v>-124.07322685625442</v>
      </c>
      <c r="BR794" s="238">
        <f t="shared" si="560"/>
        <v>-179.43186218167983</v>
      </c>
    </row>
    <row r="795" spans="22:70" x14ac:dyDescent="0.3">
      <c r="V795" s="24">
        <v>8.9100000000001298</v>
      </c>
      <c r="W795" s="30">
        <f t="shared" si="518"/>
        <v>8128305161.6434479</v>
      </c>
      <c r="X795" s="25">
        <f t="shared" si="551"/>
        <v>31.450501351730402</v>
      </c>
      <c r="Y795" s="26">
        <f t="shared" si="519"/>
        <v>-139.8967678594787</v>
      </c>
      <c r="Z795" s="26">
        <f t="shared" si="520"/>
        <v>-89.99999420191952</v>
      </c>
      <c r="AA795" s="26">
        <f t="shared" si="521"/>
        <v>87.272031255467908</v>
      </c>
      <c r="AB795" s="26">
        <f t="shared" si="522"/>
        <v>-89.997519603728946</v>
      </c>
      <c r="AC795" s="26">
        <f t="shared" si="523"/>
        <v>61.012054423772213</v>
      </c>
      <c r="AD795" s="26">
        <f t="shared" si="524"/>
        <v>89.949005895623159</v>
      </c>
      <c r="AE795" s="26">
        <f t="shared" si="525"/>
        <v>39.837819171491816</v>
      </c>
      <c r="AF795" s="26">
        <f t="shared" si="526"/>
        <v>-90.048507910025293</v>
      </c>
      <c r="AG795" s="26">
        <f t="shared" si="544"/>
        <v>64.037843837695164</v>
      </c>
      <c r="AH795" s="26">
        <f t="shared" si="527"/>
        <v>-238.51459219563736</v>
      </c>
      <c r="AI795" s="26">
        <f t="shared" si="528"/>
        <v>-89.999999999932029</v>
      </c>
      <c r="AJ795" s="26">
        <f t="shared" si="529"/>
        <v>146.11750108567517</v>
      </c>
      <c r="AK795" s="26">
        <f t="shared" si="530"/>
        <v>89.999997166993452</v>
      </c>
      <c r="AL795" s="27">
        <f t="shared" si="531"/>
        <v>-69.726622837348785</v>
      </c>
      <c r="AM795" s="26">
        <f t="shared" si="532"/>
        <v>-89.981302157455232</v>
      </c>
      <c r="AN795" s="26">
        <f t="shared" si="545"/>
        <v>-72.352781112390815</v>
      </c>
      <c r="AO795" s="26">
        <f t="shared" si="546"/>
        <v>-89.986180778402343</v>
      </c>
      <c r="AP795" s="26">
        <f t="shared" si="552"/>
        <v>-170.43865122200663</v>
      </c>
      <c r="AQ795" s="26">
        <f t="shared" si="553"/>
        <v>-179.96748576879617</v>
      </c>
      <c r="AR795" s="25">
        <f t="shared" si="547"/>
        <v>18.562359853877492</v>
      </c>
      <c r="AS795" s="25">
        <f t="shared" si="548"/>
        <v>-26.843517049310353</v>
      </c>
      <c r="AT795" s="56">
        <f t="shared" si="554"/>
        <v>-130.60083205051481</v>
      </c>
      <c r="AU795" s="57">
        <f t="shared" si="533"/>
        <v>-270.01599367882147</v>
      </c>
      <c r="AV795" s="26">
        <f t="shared" si="534"/>
        <v>18.265240637465382</v>
      </c>
      <c r="AW795" s="26">
        <f t="shared" si="535"/>
        <v>82.986322909350321</v>
      </c>
      <c r="AX795" s="27">
        <f t="shared" si="536"/>
        <v>-18.265240637465382</v>
      </c>
      <c r="AY795" s="26">
        <f t="shared" si="537"/>
        <v>-82.986322909350321</v>
      </c>
      <c r="AZ795" s="28">
        <f t="shared" si="538"/>
        <v>0</v>
      </c>
      <c r="BA795" s="29">
        <f t="shared" si="539"/>
        <v>0</v>
      </c>
      <c r="BB795" s="5">
        <f t="shared" si="555"/>
        <v>-321.278838167321</v>
      </c>
      <c r="BC795" s="5">
        <f t="shared" si="556"/>
        <v>-539.43274069021163</v>
      </c>
      <c r="BD795" s="5">
        <f t="shared" si="540"/>
        <v>-359.43274069021163</v>
      </c>
      <c r="BE795" s="41"/>
      <c r="BF795" s="40">
        <f t="shared" si="541"/>
        <v>-321</v>
      </c>
      <c r="BG795" s="40">
        <f t="shared" si="542"/>
        <v>-539</v>
      </c>
      <c r="BH795" s="40">
        <f t="shared" si="543"/>
        <v>-359</v>
      </c>
      <c r="BL795" s="26">
        <f t="shared" si="549"/>
        <v>-66.204798234373811</v>
      </c>
      <c r="BM795" s="26">
        <f t="shared" si="550"/>
        <v>-89.971953237427371</v>
      </c>
      <c r="BO795" s="238" t="str">
        <f t="shared" si="557"/>
        <v>8128305161.64345i</v>
      </c>
      <c r="BP795" s="238" t="str">
        <f t="shared" si="558"/>
        <v>-5.97474281334592E-07-5.78981256441007E-09i</v>
      </c>
      <c r="BQ795" s="238">
        <f t="shared" si="559"/>
        <v>-124.47320788243239</v>
      </c>
      <c r="BR795" s="238">
        <f t="shared" si="560"/>
        <v>-179.44479377396277</v>
      </c>
    </row>
    <row r="796" spans="22:70" x14ac:dyDescent="0.3">
      <c r="V796" s="24">
        <v>8.9200000000001296</v>
      </c>
      <c r="W796" s="32">
        <f t="shared" si="518"/>
        <v>8317637711.0292225</v>
      </c>
      <c r="X796" s="25">
        <f t="shared" si="551"/>
        <v>31.450501351730402</v>
      </c>
      <c r="Y796" s="26">
        <f t="shared" si="519"/>
        <v>-140.09676785947869</v>
      </c>
      <c r="Z796" s="26">
        <f t="shared" si="520"/>
        <v>-89.999994333899949</v>
      </c>
      <c r="AA796" s="26">
        <f t="shared" si="521"/>
        <v>87.47203125510157</v>
      </c>
      <c r="AB796" s="26">
        <f t="shared" si="522"/>
        <v>-89.997576064441134</v>
      </c>
      <c r="AC796" s="26">
        <f t="shared" si="523"/>
        <v>61.212054268939426</v>
      </c>
      <c r="AD796" s="26">
        <f t="shared" si="524"/>
        <v>89.950166662561429</v>
      </c>
      <c r="AE796" s="26">
        <f t="shared" si="525"/>
        <v>40.037819016292701</v>
      </c>
      <c r="AF796" s="26">
        <f t="shared" si="526"/>
        <v>-90.047403735779653</v>
      </c>
      <c r="AG796" s="26">
        <f t="shared" si="544"/>
        <v>64.037843837695164</v>
      </c>
      <c r="AH796" s="26">
        <f t="shared" si="527"/>
        <v>-238.71459219563741</v>
      </c>
      <c r="AI796" s="26">
        <f t="shared" si="528"/>
        <v>-89.999999999933564</v>
      </c>
      <c r="AJ796" s="26">
        <f t="shared" si="529"/>
        <v>146.31750108567519</v>
      </c>
      <c r="AK796" s="26">
        <f t="shared" si="530"/>
        <v>89.999997231480549</v>
      </c>
      <c r="AL796" s="27">
        <f t="shared" si="531"/>
        <v>-69.926622816532358</v>
      </c>
      <c r="AM796" s="26">
        <f t="shared" si="532"/>
        <v>-89.981727772284486</v>
      </c>
      <c r="AN796" s="26">
        <f t="shared" si="545"/>
        <v>-72.552781101020031</v>
      </c>
      <c r="AO796" s="26">
        <f t="shared" si="546"/>
        <v>-89.986495342278346</v>
      </c>
      <c r="AP796" s="26">
        <f t="shared" si="552"/>
        <v>-170.83865118981944</v>
      </c>
      <c r="AQ796" s="26">
        <f t="shared" si="553"/>
        <v>-179.96822588301586</v>
      </c>
      <c r="AR796" s="25">
        <f t="shared" si="547"/>
        <v>18.562359853877492</v>
      </c>
      <c r="AS796" s="25">
        <f t="shared" si="548"/>
        <v>-26.843517049310353</v>
      </c>
      <c r="AT796" s="56">
        <f t="shared" si="554"/>
        <v>-130.80083217352674</v>
      </c>
      <c r="AU796" s="57">
        <f t="shared" si="533"/>
        <v>-270.01562961879551</v>
      </c>
      <c r="AV796" s="26">
        <f t="shared" si="534"/>
        <v>18.462325291723399</v>
      </c>
      <c r="AW796" s="26">
        <f t="shared" si="535"/>
        <v>83.144436852648724</v>
      </c>
      <c r="AX796" s="27">
        <f t="shared" si="536"/>
        <v>-18.462325291723396</v>
      </c>
      <c r="AY796" s="26">
        <f t="shared" si="537"/>
        <v>-83.144436852648724</v>
      </c>
      <c r="AZ796" s="28">
        <f t="shared" si="538"/>
        <v>0</v>
      </c>
      <c r="BA796" s="29">
        <f t="shared" si="539"/>
        <v>0</v>
      </c>
      <c r="BB796" s="5">
        <f t="shared" si="555"/>
        <v>-322.07882012355924</v>
      </c>
      <c r="BC796" s="5">
        <f t="shared" si="556"/>
        <v>-539.44565233926744</v>
      </c>
      <c r="BD796" s="5">
        <f t="shared" si="540"/>
        <v>-359.44565233926744</v>
      </c>
      <c r="BE796" s="31"/>
      <c r="BF796" s="40">
        <f t="shared" si="541"/>
        <v>-322</v>
      </c>
      <c r="BG796" s="40">
        <f t="shared" si="542"/>
        <v>-539</v>
      </c>
      <c r="BH796" s="40">
        <f t="shared" si="543"/>
        <v>-359</v>
      </c>
      <c r="BL796" s="26">
        <f t="shared" si="549"/>
        <v>-66.404798187536869</v>
      </c>
      <c r="BM796" s="26">
        <f t="shared" si="550"/>
        <v>-89.97259165958819</v>
      </c>
      <c r="BO796" s="238" t="str">
        <f t="shared" si="557"/>
        <v>8317637711.02922i</v>
      </c>
      <c r="BP796" s="238" t="str">
        <f t="shared" si="558"/>
        <v>-5.70585904991169E-07-5.4033900208972E-09i</v>
      </c>
      <c r="BQ796" s="238">
        <f t="shared" si="559"/>
        <v>-124.87318976249561</v>
      </c>
      <c r="BR796" s="238">
        <f t="shared" si="560"/>
        <v>-179.45743106088372</v>
      </c>
    </row>
    <row r="797" spans="22:70" x14ac:dyDescent="0.3">
      <c r="V797" s="24">
        <v>8.9300000000001294</v>
      </c>
      <c r="W797" s="32">
        <f t="shared" si="518"/>
        <v>8511380382.0263042</v>
      </c>
      <c r="X797" s="25">
        <f t="shared" si="551"/>
        <v>31.450501351730402</v>
      </c>
      <c r="Y797" s="26">
        <f t="shared" si="519"/>
        <v>-140.29676785947865</v>
      </c>
      <c r="Z797" s="26">
        <f t="shared" si="520"/>
        <v>-89.999994462876117</v>
      </c>
      <c r="AA797" s="26">
        <f t="shared" si="521"/>
        <v>87.672031254751701</v>
      </c>
      <c r="AB797" s="26">
        <f t="shared" si="522"/>
        <v>-89.997631239950621</v>
      </c>
      <c r="AC797" s="26">
        <f t="shared" si="523"/>
        <v>61.412054121075215</v>
      </c>
      <c r="AD797" s="26">
        <f t="shared" si="524"/>
        <v>89.951301007257896</v>
      </c>
      <c r="AE797" s="26">
        <f t="shared" si="525"/>
        <v>40.237818868078662</v>
      </c>
      <c r="AF797" s="26">
        <f t="shared" si="526"/>
        <v>-90.046324695568828</v>
      </c>
      <c r="AG797" s="26">
        <f t="shared" si="544"/>
        <v>64.037843837695164</v>
      </c>
      <c r="AH797" s="26">
        <f t="shared" si="527"/>
        <v>-238.91459219563734</v>
      </c>
      <c r="AI797" s="26">
        <f t="shared" si="528"/>
        <v>-89.999999999935085</v>
      </c>
      <c r="AJ797" s="26">
        <f t="shared" si="529"/>
        <v>146.51750108567515</v>
      </c>
      <c r="AK797" s="26">
        <f t="shared" si="530"/>
        <v>89.999997294499764</v>
      </c>
      <c r="AL797" s="27">
        <f t="shared" si="531"/>
        <v>-70.126622796652796</v>
      </c>
      <c r="AM797" s="26">
        <f t="shared" si="532"/>
        <v>-89.982143698939367</v>
      </c>
      <c r="AN797" s="26">
        <f t="shared" si="545"/>
        <v>-72.752781090160994</v>
      </c>
      <c r="AO797" s="26">
        <f t="shared" si="546"/>
        <v>-89.98680274580714</v>
      </c>
      <c r="AP797" s="26">
        <f t="shared" si="552"/>
        <v>-171.2386511590808</v>
      </c>
      <c r="AQ797" s="26">
        <f t="shared" si="553"/>
        <v>-179.96894915018183</v>
      </c>
      <c r="AR797" s="25">
        <f t="shared" si="547"/>
        <v>18.562359853877492</v>
      </c>
      <c r="AS797" s="25">
        <f t="shared" si="548"/>
        <v>-26.843517049310353</v>
      </c>
      <c r="AT797" s="56">
        <f t="shared" si="554"/>
        <v>-131.00083229100215</v>
      </c>
      <c r="AU797" s="57">
        <f t="shared" si="533"/>
        <v>-270.01527384575064</v>
      </c>
      <c r="AV797" s="26">
        <f t="shared" si="534"/>
        <v>18.659539330079816</v>
      </c>
      <c r="AW797" s="26">
        <f t="shared" si="535"/>
        <v>83.299053129466628</v>
      </c>
      <c r="AX797" s="27">
        <f t="shared" si="536"/>
        <v>-18.659539330079816</v>
      </c>
      <c r="AY797" s="26">
        <f t="shared" si="537"/>
        <v>-83.299053129466628</v>
      </c>
      <c r="AZ797" s="28">
        <f t="shared" si="538"/>
        <v>0</v>
      </c>
      <c r="BA797" s="29">
        <f t="shared" si="539"/>
        <v>0</v>
      </c>
      <c r="BB797" s="5">
        <f t="shared" si="555"/>
        <v>-322.87880289182976</v>
      </c>
      <c r="BC797" s="5">
        <f t="shared" si="556"/>
        <v>-539.45827013331598</v>
      </c>
      <c r="BD797" s="5">
        <f t="shared" si="540"/>
        <v>-359.45827013331598</v>
      </c>
      <c r="BE797" s="31"/>
      <c r="BF797" s="40">
        <f t="shared" si="541"/>
        <v>-323</v>
      </c>
      <c r="BG797" s="40">
        <f t="shared" si="542"/>
        <v>-539</v>
      </c>
      <c r="BH797" s="40">
        <f t="shared" si="543"/>
        <v>-359</v>
      </c>
      <c r="BL797" s="26">
        <f t="shared" si="549"/>
        <v>-66.604798142807908</v>
      </c>
      <c r="BM797" s="26">
        <f t="shared" si="550"/>
        <v>-89.973215549493005</v>
      </c>
      <c r="BO797" s="238" t="str">
        <f t="shared" si="557"/>
        <v>8511380382.0263i</v>
      </c>
      <c r="BP797" s="238" t="str">
        <f t="shared" si="558"/>
        <v>-5.44907494130766E-07-5.04275706872562E-09i</v>
      </c>
      <c r="BQ797" s="238">
        <f t="shared" si="559"/>
        <v>-125.2731724580197</v>
      </c>
      <c r="BR797" s="238">
        <f t="shared" si="560"/>
        <v>-179.46978073807236</v>
      </c>
    </row>
    <row r="798" spans="22:70" x14ac:dyDescent="0.3">
      <c r="V798" s="24">
        <v>8.9400000000001292</v>
      </c>
      <c r="W798" s="30">
        <f t="shared" si="518"/>
        <v>8709635899.5634041</v>
      </c>
      <c r="X798" s="25">
        <f t="shared" si="551"/>
        <v>31.450501351730402</v>
      </c>
      <c r="Y798" s="26">
        <f t="shared" si="519"/>
        <v>-140.49676785947864</v>
      </c>
      <c r="Z798" s="26">
        <f t="shared" si="520"/>
        <v>-89.999994588916451</v>
      </c>
      <c r="AA798" s="26">
        <f t="shared" si="521"/>
        <v>87.872031254417621</v>
      </c>
      <c r="AB798" s="26">
        <f t="shared" si="522"/>
        <v>-89.997685159512173</v>
      </c>
      <c r="AC798" s="26">
        <f t="shared" si="523"/>
        <v>61.612053979866026</v>
      </c>
      <c r="AD798" s="26">
        <f t="shared" si="524"/>
        <v>89.952409531153563</v>
      </c>
      <c r="AE798" s="26">
        <f t="shared" si="525"/>
        <v>40.437818726535404</v>
      </c>
      <c r="AF798" s="26">
        <f t="shared" si="526"/>
        <v>-90.045270217275061</v>
      </c>
      <c r="AG798" s="26">
        <f t="shared" si="544"/>
        <v>64.037843837695164</v>
      </c>
      <c r="AH798" s="26">
        <f t="shared" si="527"/>
        <v>-239.11459219563736</v>
      </c>
      <c r="AI798" s="26">
        <f t="shared" si="528"/>
        <v>-89.999999999936549</v>
      </c>
      <c r="AJ798" s="26">
        <f t="shared" si="529"/>
        <v>146.71750108567517</v>
      </c>
      <c r="AK798" s="26">
        <f t="shared" si="530"/>
        <v>89.999997356084464</v>
      </c>
      <c r="AL798" s="27">
        <f t="shared" si="531"/>
        <v>-70.326622777667993</v>
      </c>
      <c r="AM798" s="26">
        <f t="shared" si="532"/>
        <v>-89.982550157949532</v>
      </c>
      <c r="AN798" s="26">
        <f t="shared" si="545"/>
        <v>-72.952781079790711</v>
      </c>
      <c r="AO798" s="26">
        <f t="shared" si="546"/>
        <v>-89.987103151978062</v>
      </c>
      <c r="AP798" s="26">
        <f t="shared" si="552"/>
        <v>-171.63865112972573</v>
      </c>
      <c r="AQ798" s="26">
        <f t="shared" si="553"/>
        <v>-179.96965595377969</v>
      </c>
      <c r="AR798" s="25">
        <f t="shared" si="547"/>
        <v>18.562359853877492</v>
      </c>
      <c r="AS798" s="25">
        <f t="shared" si="548"/>
        <v>-26.843517049310353</v>
      </c>
      <c r="AT798" s="56">
        <f t="shared" si="554"/>
        <v>-131.20083240319033</v>
      </c>
      <c r="AU798" s="57">
        <f t="shared" si="533"/>
        <v>-270.01492617105475</v>
      </c>
      <c r="AV798" s="26">
        <f t="shared" si="534"/>
        <v>18.85687708799988</v>
      </c>
      <c r="AW798" s="26">
        <f t="shared" si="535"/>
        <v>83.450244706927833</v>
      </c>
      <c r="AX798" s="27">
        <f t="shared" si="536"/>
        <v>-18.85687708799988</v>
      </c>
      <c r="AY798" s="26">
        <f t="shared" si="537"/>
        <v>-83.450244706927833</v>
      </c>
      <c r="AZ798" s="28">
        <f t="shared" si="538"/>
        <v>0</v>
      </c>
      <c r="BA798" s="29">
        <f t="shared" si="539"/>
        <v>0</v>
      </c>
      <c r="BB798" s="5">
        <f t="shared" si="555"/>
        <v>-323.67878643559163</v>
      </c>
      <c r="BC798" s="5">
        <f t="shared" si="556"/>
        <v>-539.47060075797663</v>
      </c>
      <c r="BD798" s="5">
        <f t="shared" si="540"/>
        <v>-359.47060075797663</v>
      </c>
      <c r="BE798" s="41"/>
      <c r="BF798" s="40">
        <f t="shared" si="541"/>
        <v>-324</v>
      </c>
      <c r="BG798" s="40">
        <f t="shared" si="542"/>
        <v>-539</v>
      </c>
      <c r="BH798" s="40">
        <f t="shared" si="543"/>
        <v>-359</v>
      </c>
      <c r="BL798" s="26">
        <f t="shared" si="549"/>
        <v>-66.8047981000921</v>
      </c>
      <c r="BM798" s="26">
        <f t="shared" si="550"/>
        <v>-89.973825237935898</v>
      </c>
      <c r="BO798" s="238" t="str">
        <f t="shared" si="557"/>
        <v>8709635899.5634i</v>
      </c>
      <c r="BP798" s="238" t="str">
        <f t="shared" si="558"/>
        <v>-5.20384609881998E-07-4.7061926301643E-09i</v>
      </c>
      <c r="BQ798" s="238">
        <f t="shared" si="559"/>
        <v>-125.67315593230923</v>
      </c>
      <c r="BR798" s="238">
        <f t="shared" si="560"/>
        <v>-179.48184934898597</v>
      </c>
    </row>
    <row r="799" spans="22:70" x14ac:dyDescent="0.3">
      <c r="V799" s="24">
        <v>8.9500000000001307</v>
      </c>
      <c r="W799" s="32">
        <f t="shared" si="518"/>
        <v>8912509381.3401451</v>
      </c>
      <c r="X799" s="25">
        <f t="shared" si="551"/>
        <v>31.450501351730402</v>
      </c>
      <c r="Y799" s="26">
        <f t="shared" si="519"/>
        <v>-140.69676785947868</v>
      </c>
      <c r="Z799" s="26">
        <f t="shared" si="520"/>
        <v>-89.999994712087755</v>
      </c>
      <c r="AA799" s="26">
        <f t="shared" si="521"/>
        <v>88.07203125409859</v>
      </c>
      <c r="AB799" s="26">
        <f t="shared" si="522"/>
        <v>-89.99773785171466</v>
      </c>
      <c r="AC799" s="26">
        <f t="shared" si="523"/>
        <v>61.812053845012322</v>
      </c>
      <c r="AD799" s="26">
        <f t="shared" si="524"/>
        <v>89.953492821999163</v>
      </c>
      <c r="AE799" s="26">
        <f t="shared" si="525"/>
        <v>40.637818591362624</v>
      </c>
      <c r="AF799" s="26">
        <f t="shared" si="526"/>
        <v>-90.044239741803239</v>
      </c>
      <c r="AG799" s="26">
        <f t="shared" si="544"/>
        <v>64.037843837695164</v>
      </c>
      <c r="AH799" s="26">
        <f t="shared" si="527"/>
        <v>-239.31459219563737</v>
      </c>
      <c r="AI799" s="26">
        <f t="shared" si="528"/>
        <v>-89.999999999937998</v>
      </c>
      <c r="AJ799" s="26">
        <f t="shared" si="529"/>
        <v>146.91750108567518</v>
      </c>
      <c r="AK799" s="26">
        <f t="shared" si="530"/>
        <v>89.99999741626732</v>
      </c>
      <c r="AL799" s="27">
        <f t="shared" si="531"/>
        <v>-70.526622759537673</v>
      </c>
      <c r="AM799" s="26">
        <f t="shared" si="532"/>
        <v>-89.982947364824767</v>
      </c>
      <c r="AN799" s="26">
        <f t="shared" si="545"/>
        <v>-73.152781069887212</v>
      </c>
      <c r="AO799" s="26">
        <f t="shared" si="546"/>
        <v>-89.987396720070365</v>
      </c>
      <c r="AP799" s="26">
        <f t="shared" si="552"/>
        <v>-172.03865110169193</v>
      </c>
      <c r="AQ799" s="26">
        <f t="shared" si="553"/>
        <v>-179.97034666856581</v>
      </c>
      <c r="AR799" s="25">
        <f t="shared" si="547"/>
        <v>18.562359853877492</v>
      </c>
      <c r="AS799" s="25">
        <f t="shared" si="548"/>
        <v>-26.843517049310353</v>
      </c>
      <c r="AT799" s="56">
        <f t="shared" si="554"/>
        <v>-131.40083251032931</v>
      </c>
      <c r="AU799" s="57">
        <f t="shared" si="533"/>
        <v>-270.01458641036902</v>
      </c>
      <c r="AV799" s="26">
        <f t="shared" si="534"/>
        <v>19.054333142203049</v>
      </c>
      <c r="AW799" s="26">
        <f t="shared" si="535"/>
        <v>83.598083322024678</v>
      </c>
      <c r="AX799" s="27">
        <f t="shared" si="536"/>
        <v>-19.054333142203049</v>
      </c>
      <c r="AY799" s="26">
        <f t="shared" si="537"/>
        <v>-83.598083322024678</v>
      </c>
      <c r="AZ799" s="28">
        <f t="shared" si="538"/>
        <v>0</v>
      </c>
      <c r="BA799" s="29">
        <f t="shared" si="539"/>
        <v>0</v>
      </c>
      <c r="BB799" s="5">
        <f t="shared" si="555"/>
        <v>-324.47877071994776</v>
      </c>
      <c r="BC799" s="5">
        <f t="shared" si="556"/>
        <v>-539.48265074690789</v>
      </c>
      <c r="BD799" s="5">
        <f t="shared" si="540"/>
        <v>-359.48265074690789</v>
      </c>
      <c r="BE799" s="31"/>
      <c r="BF799" s="40">
        <f t="shared" si="541"/>
        <v>-324</v>
      </c>
      <c r="BG799" s="40">
        <f t="shared" si="542"/>
        <v>-539</v>
      </c>
      <c r="BH799" s="40">
        <f t="shared" si="543"/>
        <v>-359</v>
      </c>
      <c r="BL799" s="26">
        <f t="shared" si="549"/>
        <v>-67.004798059298864</v>
      </c>
      <c r="BM799" s="26">
        <f t="shared" si="550"/>
        <v>-89.974421048181213</v>
      </c>
      <c r="BO799" s="238" t="str">
        <f t="shared" si="557"/>
        <v>8912509381.34015i</v>
      </c>
      <c r="BP799" s="238" t="str">
        <f t="shared" si="558"/>
        <v>-4.96965261894757E-07-4.39209047303282E-09i</v>
      </c>
      <c r="BQ799" s="238">
        <f t="shared" si="559"/>
        <v>-126.0731401503196</v>
      </c>
      <c r="BR799" s="238">
        <f t="shared" si="560"/>
        <v>-179.49364328835767</v>
      </c>
    </row>
    <row r="800" spans="22:70" x14ac:dyDescent="0.3">
      <c r="V800" s="24">
        <v>8.9600000000001305</v>
      </c>
      <c r="W800" s="32">
        <f t="shared" si="518"/>
        <v>9120108393.5618477</v>
      </c>
      <c r="X800" s="25">
        <f t="shared" si="551"/>
        <v>31.450501351730402</v>
      </c>
      <c r="Y800" s="26">
        <f t="shared" si="519"/>
        <v>-140.89676785947867</v>
      </c>
      <c r="Z800" s="26">
        <f t="shared" si="520"/>
        <v>-89.999994832455329</v>
      </c>
      <c r="AA800" s="26">
        <f t="shared" si="521"/>
        <v>88.272031253793898</v>
      </c>
      <c r="AB800" s="26">
        <f t="shared" si="522"/>
        <v>-89.997789344496198</v>
      </c>
      <c r="AC800" s="26">
        <f t="shared" si="523"/>
        <v>62.012053716227996</v>
      </c>
      <c r="AD800" s="26">
        <f t="shared" si="524"/>
        <v>89.954551454166719</v>
      </c>
      <c r="AE800" s="26">
        <f t="shared" si="525"/>
        <v>40.837818462273617</v>
      </c>
      <c r="AF800" s="26">
        <f t="shared" si="526"/>
        <v>-90.043232722784822</v>
      </c>
      <c r="AG800" s="26">
        <f t="shared" si="544"/>
        <v>64.037843837695164</v>
      </c>
      <c r="AH800" s="26">
        <f t="shared" si="527"/>
        <v>-239.51459219563736</v>
      </c>
      <c r="AI800" s="26">
        <f t="shared" si="528"/>
        <v>-89.999999999939419</v>
      </c>
      <c r="AJ800" s="26">
        <f t="shared" si="529"/>
        <v>147.11750108567517</v>
      </c>
      <c r="AK800" s="26">
        <f t="shared" si="530"/>
        <v>89.999997475080249</v>
      </c>
      <c r="AL800" s="27">
        <f t="shared" si="531"/>
        <v>-70.726622742223327</v>
      </c>
      <c r="AM800" s="26">
        <f t="shared" si="532"/>
        <v>-89.983335530169228</v>
      </c>
      <c r="AN800" s="26">
        <f t="shared" si="545"/>
        <v>-73.352781060429407</v>
      </c>
      <c r="AO800" s="26">
        <f t="shared" si="546"/>
        <v>-89.987683605737701</v>
      </c>
      <c r="AP800" s="26">
        <f t="shared" si="552"/>
        <v>-172.43865107491976</v>
      </c>
      <c r="AQ800" s="26">
        <f t="shared" si="553"/>
        <v>-179.9710216607661</v>
      </c>
      <c r="AR800" s="25">
        <f t="shared" si="547"/>
        <v>18.562359853877492</v>
      </c>
      <c r="AS800" s="25">
        <f t="shared" si="548"/>
        <v>-26.843517049310353</v>
      </c>
      <c r="AT800" s="56">
        <f t="shared" si="554"/>
        <v>-131.60083261264614</v>
      </c>
      <c r="AU800" s="57">
        <f t="shared" si="533"/>
        <v>-270.01425438355091</v>
      </c>
      <c r="AV800" s="26">
        <f t="shared" si="534"/>
        <v>19.251902300974837</v>
      </c>
      <c r="AW800" s="26">
        <f t="shared" si="535"/>
        <v>83.742639482251221</v>
      </c>
      <c r="AX800" s="27">
        <f t="shared" si="536"/>
        <v>-19.251902300974837</v>
      </c>
      <c r="AY800" s="26">
        <f t="shared" si="537"/>
        <v>-83.742639482251221</v>
      </c>
      <c r="AZ800" s="28">
        <f t="shared" si="538"/>
        <v>0</v>
      </c>
      <c r="BA800" s="29">
        <f t="shared" si="539"/>
        <v>0</v>
      </c>
      <c r="BB800" s="5">
        <f t="shared" si="555"/>
        <v>-325.27875571157062</v>
      </c>
      <c r="BC800" s="5">
        <f t="shared" si="556"/>
        <v>-539.49442648525212</v>
      </c>
      <c r="BD800" s="5">
        <f t="shared" si="540"/>
        <v>-359.49442648525212</v>
      </c>
      <c r="BE800" s="31"/>
      <c r="BF800" s="40">
        <f t="shared" si="541"/>
        <v>-325</v>
      </c>
      <c r="BG800" s="40">
        <f t="shared" si="542"/>
        <v>-539</v>
      </c>
      <c r="BH800" s="40">
        <f t="shared" si="543"/>
        <v>-359</v>
      </c>
      <c r="BL800" s="26">
        <f t="shared" si="549"/>
        <v>-67.204798020341585</v>
      </c>
      <c r="BM800" s="26">
        <f t="shared" si="550"/>
        <v>-89.975003296134901</v>
      </c>
      <c r="BO800" s="238" t="str">
        <f t="shared" si="557"/>
        <v>9120108393.56185i</v>
      </c>
      <c r="BP800" s="238" t="str">
        <f t="shared" si="558"/>
        <v>-4.74599798282122E-07-4.09895154840622E-09i</v>
      </c>
      <c r="BQ800" s="238">
        <f t="shared" si="559"/>
        <v>-126.47312507858291</v>
      </c>
      <c r="BR800" s="238">
        <f t="shared" si="560"/>
        <v>-179.50516880556634</v>
      </c>
    </row>
    <row r="801" spans="22:70" x14ac:dyDescent="0.3">
      <c r="V801" s="24">
        <v>8.9700000000001303</v>
      </c>
      <c r="W801" s="30">
        <f t="shared" si="518"/>
        <v>9332543007.9727249</v>
      </c>
      <c r="X801" s="25">
        <f t="shared" si="551"/>
        <v>31.450501351730402</v>
      </c>
      <c r="Y801" s="26">
        <f t="shared" si="519"/>
        <v>-141.09676785947866</v>
      </c>
      <c r="Z801" s="26">
        <f t="shared" si="520"/>
        <v>-89.999994950083007</v>
      </c>
      <c r="AA801" s="26">
        <f t="shared" si="521"/>
        <v>88.472031253502905</v>
      </c>
      <c r="AB801" s="26">
        <f t="shared" si="522"/>
        <v>-89.997839665158921</v>
      </c>
      <c r="AC801" s="26">
        <f t="shared" si="523"/>
        <v>62.212053593239922</v>
      </c>
      <c r="AD801" s="26">
        <f t="shared" si="524"/>
        <v>89.955585988954141</v>
      </c>
      <c r="AE801" s="26">
        <f t="shared" si="525"/>
        <v>41.037818338994562</v>
      </c>
      <c r="AF801" s="26">
        <f t="shared" si="526"/>
        <v>-90.042248626287773</v>
      </c>
      <c r="AG801" s="26">
        <f t="shared" si="544"/>
        <v>64.037843837695164</v>
      </c>
      <c r="AH801" s="26">
        <f t="shared" si="527"/>
        <v>-239.71459219563738</v>
      </c>
      <c r="AI801" s="26">
        <f t="shared" si="528"/>
        <v>-89.999999999940783</v>
      </c>
      <c r="AJ801" s="26">
        <f t="shared" si="529"/>
        <v>147.31750108567519</v>
      </c>
      <c r="AK801" s="26">
        <f t="shared" si="530"/>
        <v>89.99999753255446</v>
      </c>
      <c r="AL801" s="27">
        <f t="shared" si="531"/>
        <v>-70.926622725688262</v>
      </c>
      <c r="AM801" s="26">
        <f t="shared" si="532"/>
        <v>-89.98371485979321</v>
      </c>
      <c r="AN801" s="26">
        <f t="shared" si="545"/>
        <v>-73.552781051397275</v>
      </c>
      <c r="AO801" s="26">
        <f t="shared" si="546"/>
        <v>-89.987963961090557</v>
      </c>
      <c r="AP801" s="26">
        <f t="shared" si="552"/>
        <v>-172.83865104935256</v>
      </c>
      <c r="AQ801" s="26">
        <f t="shared" si="553"/>
        <v>-179.97168128827008</v>
      </c>
      <c r="AR801" s="25">
        <f t="shared" si="547"/>
        <v>18.562359853877492</v>
      </c>
      <c r="AS801" s="25">
        <f t="shared" si="548"/>
        <v>-26.843517049310353</v>
      </c>
      <c r="AT801" s="56">
        <f t="shared" si="554"/>
        <v>-131.80083271035801</v>
      </c>
      <c r="AU801" s="57">
        <f t="shared" si="533"/>
        <v>-270.01392991455782</v>
      </c>
      <c r="AV801" s="26">
        <f t="shared" si="534"/>
        <v>19.449579594816338</v>
      </c>
      <c r="AW801" s="26">
        <f t="shared" si="535"/>
        <v>83.883982467902172</v>
      </c>
      <c r="AX801" s="27">
        <f t="shared" si="536"/>
        <v>-19.449579594816338</v>
      </c>
      <c r="AY801" s="26">
        <f t="shared" si="537"/>
        <v>-83.883982467902172</v>
      </c>
      <c r="AZ801" s="28">
        <f t="shared" si="538"/>
        <v>0</v>
      </c>
      <c r="BA801" s="29">
        <f t="shared" si="539"/>
        <v>0</v>
      </c>
      <c r="BB801" s="5">
        <f t="shared" si="555"/>
        <v>-326.07874137863297</v>
      </c>
      <c r="BC801" s="5">
        <f t="shared" si="556"/>
        <v>-539.50593421300186</v>
      </c>
      <c r="BD801" s="5">
        <f t="shared" si="540"/>
        <v>-359.50593421300186</v>
      </c>
      <c r="BE801" s="41"/>
      <c r="BF801" s="40">
        <f t="shared" si="541"/>
        <v>-326</v>
      </c>
      <c r="BG801" s="40">
        <f t="shared" si="542"/>
        <v>-540</v>
      </c>
      <c r="BH801" s="40">
        <f t="shared" si="543"/>
        <v>-360</v>
      </c>
      <c r="BL801" s="26">
        <f t="shared" si="549"/>
        <v>-67.404797983137684</v>
      </c>
      <c r="BM801" s="26">
        <f t="shared" si="550"/>
        <v>-89.975572290512062</v>
      </c>
      <c r="BO801" s="238" t="str">
        <f t="shared" si="557"/>
        <v>9332543007.97272i</v>
      </c>
      <c r="BP801" s="238" t="str">
        <f t="shared" si="558"/>
        <v>-4.53240800503055E-07-3.82537683940251E-09i</v>
      </c>
      <c r="BQ801" s="238">
        <f t="shared" si="559"/>
        <v>-126.87311068513728</v>
      </c>
      <c r="BR801" s="238">
        <f t="shared" si="560"/>
        <v>-179.516432007932</v>
      </c>
    </row>
    <row r="802" spans="22:70" x14ac:dyDescent="0.3">
      <c r="V802" s="24">
        <v>8.9800000000001301</v>
      </c>
      <c r="W802" s="32">
        <f t="shared" si="518"/>
        <v>9549925860.2172394</v>
      </c>
      <c r="X802" s="25">
        <f t="shared" si="551"/>
        <v>31.450501351730402</v>
      </c>
      <c r="Y802" s="26">
        <f t="shared" si="519"/>
        <v>-141.29676785947868</v>
      </c>
      <c r="Z802" s="26">
        <f t="shared" si="520"/>
        <v>-89.999995065033147</v>
      </c>
      <c r="AA802" s="26">
        <f t="shared" si="521"/>
        <v>88.672031253225029</v>
      </c>
      <c r="AB802" s="26">
        <f t="shared" si="522"/>
        <v>-89.997888840383524</v>
      </c>
      <c r="AC802" s="26">
        <f t="shared" si="523"/>
        <v>62.412053475787218</v>
      </c>
      <c r="AD802" s="26">
        <f t="shared" si="524"/>
        <v>89.956596974882771</v>
      </c>
      <c r="AE802" s="26">
        <f t="shared" si="525"/>
        <v>41.237818221263964</v>
      </c>
      <c r="AF802" s="26">
        <f t="shared" si="526"/>
        <v>-90.0412869305339</v>
      </c>
      <c r="AG802" s="26">
        <f t="shared" si="544"/>
        <v>64.037843837695164</v>
      </c>
      <c r="AH802" s="26">
        <f t="shared" si="527"/>
        <v>-239.91459219563737</v>
      </c>
      <c r="AI802" s="26">
        <f t="shared" si="528"/>
        <v>-89.999999999942133</v>
      </c>
      <c r="AJ802" s="26">
        <f t="shared" si="529"/>
        <v>147.51750108567518</v>
      </c>
      <c r="AK802" s="26">
        <f t="shared" si="530"/>
        <v>89.999997588720362</v>
      </c>
      <c r="AL802" s="27">
        <f t="shared" si="531"/>
        <v>-71.12662270989739</v>
      </c>
      <c r="AM802" s="26">
        <f t="shared" si="532"/>
        <v>-89.984085554822144</v>
      </c>
      <c r="AN802" s="26">
        <f t="shared" si="545"/>
        <v>-73.752781042771659</v>
      </c>
      <c r="AO802" s="26">
        <f t="shared" si="546"/>
        <v>-89.988237934777047</v>
      </c>
      <c r="AP802" s="26">
        <f t="shared" si="552"/>
        <v>-173.23865102493608</v>
      </c>
      <c r="AQ802" s="26">
        <f t="shared" si="553"/>
        <v>-179.97232590082098</v>
      </c>
      <c r="AR802" s="25">
        <f t="shared" si="547"/>
        <v>18.562359853877492</v>
      </c>
      <c r="AS802" s="25">
        <f t="shared" si="548"/>
        <v>-26.843517049310353</v>
      </c>
      <c r="AT802" s="56">
        <f t="shared" si="554"/>
        <v>-132.0008328036721</v>
      </c>
      <c r="AU802" s="57">
        <f t="shared" si="533"/>
        <v>-270.01361283135486</v>
      </c>
      <c r="AV802" s="26">
        <f t="shared" si="534"/>
        <v>19.647360267423785</v>
      </c>
      <c r="AW802" s="26">
        <f t="shared" si="535"/>
        <v>84.022180335903045</v>
      </c>
      <c r="AX802" s="27">
        <f t="shared" si="536"/>
        <v>-19.647360267423785</v>
      </c>
      <c r="AY802" s="26">
        <f t="shared" si="537"/>
        <v>-84.022180335903045</v>
      </c>
      <c r="AZ802" s="28">
        <f t="shared" si="538"/>
        <v>0</v>
      </c>
      <c r="BA802" s="29">
        <f t="shared" si="539"/>
        <v>0</v>
      </c>
      <c r="BB802" s="5">
        <f t="shared" si="555"/>
        <v>-326.87872769073925</v>
      </c>
      <c r="BC802" s="5">
        <f t="shared" si="556"/>
        <v>-539.51718002829148</v>
      </c>
      <c r="BD802" s="5">
        <f t="shared" si="540"/>
        <v>-359.51718002829148</v>
      </c>
      <c r="BE802" s="31"/>
      <c r="BF802" s="40">
        <f t="shared" si="541"/>
        <v>-327</v>
      </c>
      <c r="BG802" s="40">
        <f t="shared" si="542"/>
        <v>-540</v>
      </c>
      <c r="BH802" s="40">
        <f t="shared" si="543"/>
        <v>-360</v>
      </c>
      <c r="BL802" s="26">
        <f t="shared" si="549"/>
        <v>-67.604797947608219</v>
      </c>
      <c r="BM802" s="26">
        <f t="shared" si="550"/>
        <v>-89.976128333000602</v>
      </c>
      <c r="BO802" s="238" t="str">
        <f t="shared" si="557"/>
        <v>9549925860.21724i</v>
      </c>
      <c r="BP802" s="238" t="str">
        <f t="shared" si="558"/>
        <v>-4.32842982964676E-07-3.57006068697788E-09i</v>
      </c>
      <c r="BQ802" s="238">
        <f t="shared" si="559"/>
        <v>-127.27309693945892</v>
      </c>
      <c r="BR802" s="238">
        <f t="shared" si="560"/>
        <v>-179.527438863936</v>
      </c>
    </row>
    <row r="803" spans="22:70" x14ac:dyDescent="0.3">
      <c r="V803" s="24">
        <v>8.9900000000001299</v>
      </c>
      <c r="W803" s="32">
        <f t="shared" si="518"/>
        <v>9772372209.5610523</v>
      </c>
      <c r="X803" s="25">
        <f t="shared" si="551"/>
        <v>31.450501351730402</v>
      </c>
      <c r="Y803" s="26">
        <f t="shared" si="519"/>
        <v>-141.49676785947867</v>
      </c>
      <c r="Z803" s="26">
        <f t="shared" si="520"/>
        <v>-89.999995177366714</v>
      </c>
      <c r="AA803" s="26">
        <f t="shared" si="521"/>
        <v>88.872031252959658</v>
      </c>
      <c r="AB803" s="26">
        <f t="shared" si="522"/>
        <v>-89.997936896243374</v>
      </c>
      <c r="AC803" s="26">
        <f t="shared" si="523"/>
        <v>62.612053363620753</v>
      </c>
      <c r="AD803" s="26">
        <f t="shared" si="524"/>
        <v>89.957584947988224</v>
      </c>
      <c r="AE803" s="26">
        <f t="shared" si="525"/>
        <v>41.43781810883214</v>
      </c>
      <c r="AF803" s="26">
        <f t="shared" si="526"/>
        <v>-90.040347125621864</v>
      </c>
      <c r="AG803" s="26">
        <f t="shared" si="544"/>
        <v>64.037843837695164</v>
      </c>
      <c r="AH803" s="26">
        <f t="shared" si="527"/>
        <v>-240.11459219563736</v>
      </c>
      <c r="AI803" s="26">
        <f t="shared" si="528"/>
        <v>-89.999999999943455</v>
      </c>
      <c r="AJ803" s="26">
        <f t="shared" si="529"/>
        <v>147.71750108567517</v>
      </c>
      <c r="AK803" s="26">
        <f t="shared" si="530"/>
        <v>89.999997643607799</v>
      </c>
      <c r="AL803" s="27">
        <f t="shared" si="531"/>
        <v>-71.326622694817218</v>
      </c>
      <c r="AM803" s="26">
        <f t="shared" si="532"/>
        <v>-89.984447811803335</v>
      </c>
      <c r="AN803" s="26">
        <f t="shared" si="545"/>
        <v>-73.952781034534254</v>
      </c>
      <c r="AO803" s="26">
        <f t="shared" si="546"/>
        <v>-89.988505672061535</v>
      </c>
      <c r="AP803" s="26">
        <f t="shared" si="552"/>
        <v>-173.63865100161848</v>
      </c>
      <c r="AQ803" s="26">
        <f t="shared" si="553"/>
        <v>-179.97295584020054</v>
      </c>
      <c r="AR803" s="25">
        <f t="shared" si="547"/>
        <v>18.562359853877492</v>
      </c>
      <c r="AS803" s="25">
        <f t="shared" si="548"/>
        <v>-26.843517049310353</v>
      </c>
      <c r="AT803" s="56">
        <f t="shared" si="554"/>
        <v>-132.20083289278634</v>
      </c>
      <c r="AU803" s="57">
        <f t="shared" si="533"/>
        <v>-270.01330296582239</v>
      </c>
      <c r="AV803" s="26">
        <f t="shared" si="534"/>
        <v>19.845239766991313</v>
      </c>
      <c r="AW803" s="26">
        <f t="shared" si="535"/>
        <v>84.157299925044541</v>
      </c>
      <c r="AX803" s="27">
        <f t="shared" si="536"/>
        <v>-19.845239766991313</v>
      </c>
      <c r="AY803" s="26">
        <f t="shared" si="537"/>
        <v>-84.157299925044541</v>
      </c>
      <c r="AZ803" s="28">
        <f t="shared" si="538"/>
        <v>0</v>
      </c>
      <c r="BA803" s="29">
        <f t="shared" si="539"/>
        <v>0</v>
      </c>
      <c r="BB803" s="5">
        <f t="shared" si="555"/>
        <v>-327.67871461886153</v>
      </c>
      <c r="BC803" s="5">
        <f t="shared" si="556"/>
        <v>-539.5281698906133</v>
      </c>
      <c r="BD803" s="5">
        <f t="shared" si="540"/>
        <v>-359.5281698906133</v>
      </c>
      <c r="BE803" s="31"/>
      <c r="BF803" s="40">
        <f t="shared" si="541"/>
        <v>-328</v>
      </c>
      <c r="BG803" s="40">
        <f t="shared" si="542"/>
        <v>-540</v>
      </c>
      <c r="BH803" s="40">
        <f t="shared" si="543"/>
        <v>-360</v>
      </c>
      <c r="BL803" s="26">
        <f t="shared" si="549"/>
        <v>-67.804797913677845</v>
      </c>
      <c r="BM803" s="26">
        <f t="shared" si="550"/>
        <v>-89.976671718421159</v>
      </c>
      <c r="BO803" s="238" t="str">
        <f t="shared" si="557"/>
        <v>9772372209.56105i</v>
      </c>
      <c r="BP803" s="238" t="str">
        <f t="shared" si="558"/>
        <v>-4.13363097132672E-07-3.33178456092388E-09i</v>
      </c>
      <c r="BQ803" s="238">
        <f t="shared" si="559"/>
        <v>-127.67308381239735</v>
      </c>
      <c r="BR803" s="238">
        <f t="shared" si="560"/>
        <v>-179.53819520636972</v>
      </c>
    </row>
    <row r="804" spans="22:70" x14ac:dyDescent="0.3">
      <c r="V804" s="24">
        <v>9.0000000000001297</v>
      </c>
      <c r="W804" s="30">
        <f t="shared" si="518"/>
        <v>10000000000.003012</v>
      </c>
      <c r="X804" s="25">
        <f t="shared" si="551"/>
        <v>31.450501351730402</v>
      </c>
      <c r="Y804" s="26">
        <f t="shared" si="519"/>
        <v>-141.69676785947868</v>
      </c>
      <c r="Z804" s="26">
        <f t="shared" si="520"/>
        <v>-89.99999528714325</v>
      </c>
      <c r="AA804" s="26">
        <f t="shared" si="521"/>
        <v>89.072031252706211</v>
      </c>
      <c r="AB804" s="26">
        <f t="shared" si="522"/>
        <v>-89.997983858218277</v>
      </c>
      <c r="AC804" s="26">
        <f t="shared" si="523"/>
        <v>62.812053256502608</v>
      </c>
      <c r="AD804" s="26">
        <f t="shared" si="524"/>
        <v>89.958550432104531</v>
      </c>
      <c r="AE804" s="26">
        <f t="shared" si="525"/>
        <v>41.637818001460531</v>
      </c>
      <c r="AF804" s="26">
        <f t="shared" si="526"/>
        <v>-90.039428713256981</v>
      </c>
      <c r="AG804" s="26">
        <f t="shared" si="544"/>
        <v>64.037843837695164</v>
      </c>
      <c r="AH804" s="26">
        <f t="shared" si="527"/>
        <v>-240.31459219563737</v>
      </c>
      <c r="AI804" s="26">
        <f t="shared" si="528"/>
        <v>-89.999999999944748</v>
      </c>
      <c r="AJ804" s="26">
        <f t="shared" si="529"/>
        <v>147.91750108567516</v>
      </c>
      <c r="AK804" s="26">
        <f t="shared" si="530"/>
        <v>89.999997697245831</v>
      </c>
      <c r="AL804" s="27">
        <f t="shared" si="531"/>
        <v>-71.52662268041577</v>
      </c>
      <c r="AM804" s="26">
        <f t="shared" si="532"/>
        <v>-89.984801822810113</v>
      </c>
      <c r="AN804" s="26">
        <f t="shared" si="545"/>
        <v>-74.152781026667597</v>
      </c>
      <c r="AO804" s="26">
        <f t="shared" si="546"/>
        <v>-89.988767314901878</v>
      </c>
      <c r="AP804" s="26">
        <f t="shared" si="552"/>
        <v>-174.03865097935042</v>
      </c>
      <c r="AQ804" s="26">
        <f t="shared" si="553"/>
        <v>-179.97357144041092</v>
      </c>
      <c r="AR804" s="25">
        <f t="shared" si="547"/>
        <v>18.562359853877492</v>
      </c>
      <c r="AS804" s="25">
        <f t="shared" si="548"/>
        <v>-26.843517049310353</v>
      </c>
      <c r="AT804" s="56">
        <f t="shared" si="554"/>
        <v>-132.40083297788988</v>
      </c>
      <c r="AU804" s="57">
        <f t="shared" si="533"/>
        <v>-270.01300015366792</v>
      </c>
      <c r="AV804" s="26">
        <f t="shared" si="534"/>
        <v>20.043213737829014</v>
      </c>
      <c r="AW804" s="26">
        <f t="shared" si="535"/>
        <v>84.289406862502076</v>
      </c>
      <c r="AX804" s="27">
        <f t="shared" si="536"/>
        <v>-20.043213737829014</v>
      </c>
      <c r="AY804" s="26">
        <f t="shared" si="537"/>
        <v>-84.289406862502076</v>
      </c>
      <c r="AZ804" s="28">
        <f t="shared" si="538"/>
        <v>0</v>
      </c>
      <c r="BA804" s="29">
        <f t="shared" si="539"/>
        <v>0</v>
      </c>
      <c r="BB804" s="5">
        <f t="shared" si="555"/>
        <v>-328.47870213527835</v>
      </c>
      <c r="BC804" s="5">
        <f t="shared" si="556"/>
        <v>-539.53890962396315</v>
      </c>
      <c r="BD804" s="5">
        <f t="shared" si="540"/>
        <v>-359.53890962396315</v>
      </c>
      <c r="BE804" s="41"/>
      <c r="BF804" s="40">
        <f t="shared" si="541"/>
        <v>-328</v>
      </c>
      <c r="BG804" s="40">
        <f t="shared" si="542"/>
        <v>-540</v>
      </c>
      <c r="BH804" s="40">
        <f t="shared" si="543"/>
        <v>-360</v>
      </c>
      <c r="BL804" s="26">
        <f t="shared" si="549"/>
        <v>-68.004797881274598</v>
      </c>
      <c r="BM804" s="26">
        <f t="shared" si="550"/>
        <v>-89.977202734883519</v>
      </c>
      <c r="BO804" s="238" t="str">
        <f t="shared" si="557"/>
        <v>10000000000.003i</v>
      </c>
      <c r="BP804" s="238" t="str">
        <f t="shared" si="558"/>
        <v>-3.94759839947851E-07-3.10941124638109E-09i</v>
      </c>
      <c r="BQ804" s="238">
        <f t="shared" si="559"/>
        <v>-128.07307127611384</v>
      </c>
      <c r="BR804" s="238">
        <f t="shared" si="560"/>
        <v>-179.54870673541174</v>
      </c>
    </row>
    <row r="805" spans="22:70" x14ac:dyDescent="0.3">
      <c r="V805" s="24">
        <v>9.0100000000001295</v>
      </c>
      <c r="W805" s="32">
        <f t="shared" si="518"/>
        <v>10232929922.810623</v>
      </c>
      <c r="X805" s="25">
        <f t="shared" si="551"/>
        <v>31.450501351730402</v>
      </c>
      <c r="Y805" s="26">
        <f t="shared" si="519"/>
        <v>-141.89676785947867</v>
      </c>
      <c r="Z805" s="26">
        <f t="shared" si="520"/>
        <v>-89.999995394420978</v>
      </c>
      <c r="AA805" s="26">
        <f t="shared" si="521"/>
        <v>89.272031252464188</v>
      </c>
      <c r="AB805" s="26">
        <f t="shared" si="522"/>
        <v>-89.998029751208136</v>
      </c>
      <c r="AC805" s="26">
        <f t="shared" si="523"/>
        <v>63.012053154205567</v>
      </c>
      <c r="AD805" s="26">
        <f t="shared" si="524"/>
        <v>89.959493939141964</v>
      </c>
      <c r="AE805" s="26">
        <f t="shared" si="525"/>
        <v>41.837817898921479</v>
      </c>
      <c r="AF805" s="26">
        <f t="shared" si="526"/>
        <v>-90.038531206487164</v>
      </c>
      <c r="AG805" s="26">
        <f t="shared" si="544"/>
        <v>64.037843837695164</v>
      </c>
      <c r="AH805" s="26">
        <f t="shared" si="527"/>
        <v>-240.51459219563736</v>
      </c>
      <c r="AI805" s="26">
        <f t="shared" si="528"/>
        <v>-89.999999999946013</v>
      </c>
      <c r="AJ805" s="26">
        <f t="shared" si="529"/>
        <v>148.11750108567517</v>
      </c>
      <c r="AK805" s="26">
        <f t="shared" si="530"/>
        <v>89.99999774966291</v>
      </c>
      <c r="AL805" s="27">
        <f t="shared" si="531"/>
        <v>-71.726622666662493</v>
      </c>
      <c r="AM805" s="26">
        <f t="shared" si="532"/>
        <v>-89.985147775543695</v>
      </c>
      <c r="AN805" s="26">
        <f t="shared" si="545"/>
        <v>-74.352781019154989</v>
      </c>
      <c r="AO805" s="26">
        <f t="shared" si="546"/>
        <v>-89.98902300202451</v>
      </c>
      <c r="AP805" s="26">
        <f t="shared" si="552"/>
        <v>-174.43865095808451</v>
      </c>
      <c r="AQ805" s="26">
        <f t="shared" si="553"/>
        <v>-179.97417302785129</v>
      </c>
      <c r="AR805" s="25">
        <f t="shared" si="547"/>
        <v>18.562359853877492</v>
      </c>
      <c r="AS805" s="25">
        <f t="shared" si="548"/>
        <v>-26.843517049310353</v>
      </c>
      <c r="AT805" s="56">
        <f t="shared" si="554"/>
        <v>-132.60083305916302</v>
      </c>
      <c r="AU805" s="57">
        <f t="shared" si="533"/>
        <v>-270.01270423433846</v>
      </c>
      <c r="AV805" s="26">
        <f t="shared" si="534"/>
        <v>20.241278012288497</v>
      </c>
      <c r="AW805" s="26">
        <f t="shared" si="535"/>
        <v>84.418565571528504</v>
      </c>
      <c r="AX805" s="27">
        <f t="shared" si="536"/>
        <v>-20.241278012288497</v>
      </c>
      <c r="AY805" s="26">
        <f t="shared" si="537"/>
        <v>-84.418565571528504</v>
      </c>
      <c r="AZ805" s="28">
        <f t="shared" si="538"/>
        <v>0</v>
      </c>
      <c r="BA805" s="29">
        <f t="shared" si="539"/>
        <v>0</v>
      </c>
      <c r="BB805" s="5">
        <f t="shared" si="555"/>
        <v>-329.27869021351506</v>
      </c>
      <c r="BC805" s="5">
        <f t="shared" si="556"/>
        <v>-539.54940491991374</v>
      </c>
      <c r="BD805" s="5">
        <f t="shared" si="540"/>
        <v>-359.54940491991374</v>
      </c>
      <c r="BE805" s="31"/>
      <c r="BF805" s="40">
        <f t="shared" si="541"/>
        <v>-329</v>
      </c>
      <c r="BG805" s="40">
        <f t="shared" si="542"/>
        <v>-540</v>
      </c>
      <c r="BH805" s="40">
        <f t="shared" si="543"/>
        <v>-360</v>
      </c>
      <c r="BL805" s="26">
        <f t="shared" si="549"/>
        <v>-68.204797850329726</v>
      </c>
      <c r="BM805" s="26">
        <f t="shared" si="550"/>
        <v>-89.977721663939278</v>
      </c>
      <c r="BO805" s="238" t="str">
        <f t="shared" si="557"/>
        <v>10232929922.8106i</v>
      </c>
      <c r="BP805" s="238" t="str">
        <f t="shared" si="558"/>
        <v>-3.76993766355915E-07-2.90187941816187E-09i</v>
      </c>
      <c r="BQ805" s="238">
        <f t="shared" si="559"/>
        <v>-128.47305930402231</v>
      </c>
      <c r="BR805" s="238">
        <f t="shared" si="560"/>
        <v>-179.55897902163596</v>
      </c>
    </row>
    <row r="806" spans="22:70" x14ac:dyDescent="0.3">
      <c r="V806" s="24">
        <v>9.0200000000001292</v>
      </c>
      <c r="W806" s="32">
        <f t="shared" si="518"/>
        <v>10471285480.512148</v>
      </c>
      <c r="X806" s="25">
        <f t="shared" si="551"/>
        <v>31.450501351730402</v>
      </c>
      <c r="Y806" s="26">
        <f t="shared" si="519"/>
        <v>-142.09676785947866</v>
      </c>
      <c r="Z806" s="26">
        <f t="shared" si="520"/>
        <v>-89.999995499256755</v>
      </c>
      <c r="AA806" s="26">
        <f t="shared" si="521"/>
        <v>89.472031252233052</v>
      </c>
      <c r="AB806" s="26">
        <f t="shared" si="522"/>
        <v>-89.99807459954603</v>
      </c>
      <c r="AC806" s="26">
        <f t="shared" si="523"/>
        <v>63.212053056512659</v>
      </c>
      <c r="AD806" s="26">
        <f t="shared" si="524"/>
        <v>89.960415969358422</v>
      </c>
      <c r="AE806" s="26">
        <f t="shared" si="525"/>
        <v>42.037817800997445</v>
      </c>
      <c r="AF806" s="26">
        <f t="shared" si="526"/>
        <v>-90.037654129444348</v>
      </c>
      <c r="AG806" s="26">
        <f t="shared" si="544"/>
        <v>64.037843837695164</v>
      </c>
      <c r="AH806" s="26">
        <f t="shared" si="527"/>
        <v>-240.71459219563738</v>
      </c>
      <c r="AI806" s="26">
        <f t="shared" si="528"/>
        <v>-89.999999999947221</v>
      </c>
      <c r="AJ806" s="26">
        <f t="shared" si="529"/>
        <v>148.31750108567516</v>
      </c>
      <c r="AK806" s="26">
        <f t="shared" si="530"/>
        <v>89.999997800886831</v>
      </c>
      <c r="AL806" s="27">
        <f t="shared" si="531"/>
        <v>-71.926622653528213</v>
      </c>
      <c r="AM806" s="26">
        <f t="shared" si="532"/>
        <v>-89.985485853432664</v>
      </c>
      <c r="AN806" s="26">
        <f t="shared" si="545"/>
        <v>-74.552781011980514</v>
      </c>
      <c r="AO806" s="26">
        <f t="shared" si="546"/>
        <v>-89.9892728689981</v>
      </c>
      <c r="AP806" s="26">
        <f t="shared" si="552"/>
        <v>-174.83865093777578</v>
      </c>
      <c r="AQ806" s="26">
        <f t="shared" si="553"/>
        <v>-179.97476092149117</v>
      </c>
      <c r="AR806" s="25">
        <f t="shared" si="547"/>
        <v>18.562359853877492</v>
      </c>
      <c r="AS806" s="25">
        <f t="shared" si="548"/>
        <v>-26.843517049310353</v>
      </c>
      <c r="AT806" s="56">
        <f t="shared" si="554"/>
        <v>-132.80083313677835</v>
      </c>
      <c r="AU806" s="57">
        <f t="shared" si="533"/>
        <v>-270.01241505093549</v>
      </c>
      <c r="AV806" s="26">
        <f t="shared" si="534"/>
        <v>20.439428602987842</v>
      </c>
      <c r="AW806" s="26">
        <f t="shared" si="535"/>
        <v>84.544839280214873</v>
      </c>
      <c r="AX806" s="27">
        <f t="shared" si="536"/>
        <v>-20.439428602987846</v>
      </c>
      <c r="AY806" s="26">
        <f t="shared" si="537"/>
        <v>-84.544839280214873</v>
      </c>
      <c r="AZ806" s="28">
        <f t="shared" si="538"/>
        <v>0</v>
      </c>
      <c r="BA806" s="29">
        <f t="shared" si="539"/>
        <v>0</v>
      </c>
      <c r="BB806" s="5">
        <f t="shared" si="555"/>
        <v>-330.07867882828873</v>
      </c>
      <c r="BC806" s="5">
        <f t="shared" si="556"/>
        <v>-539.55966134061862</v>
      </c>
      <c r="BD806" s="5">
        <f t="shared" si="540"/>
        <v>-359.55966134061862</v>
      </c>
      <c r="BE806" s="31"/>
      <c r="BF806" s="40">
        <f t="shared" si="541"/>
        <v>-330</v>
      </c>
      <c r="BG806" s="40">
        <f t="shared" si="542"/>
        <v>-540</v>
      </c>
      <c r="BH806" s="40">
        <f t="shared" si="543"/>
        <v>-360</v>
      </c>
      <c r="BL806" s="26">
        <f t="shared" si="549"/>
        <v>-68.404797820777617</v>
      </c>
      <c r="BM806" s="26">
        <f t="shared" si="550"/>
        <v>-89.978228780731115</v>
      </c>
      <c r="BO806" s="238" t="str">
        <f t="shared" si="557"/>
        <v>10471285480.5121i</v>
      </c>
      <c r="BP806" s="238" t="str">
        <f t="shared" si="558"/>
        <v>-3.60027205766075E-07-2.70819857702106E-09i</v>
      </c>
      <c r="BQ806" s="238">
        <f t="shared" si="559"/>
        <v>-128.87304787073279</v>
      </c>
      <c r="BR806" s="238">
        <f t="shared" si="560"/>
        <v>-179.56901750895199</v>
      </c>
    </row>
    <row r="807" spans="22:70" x14ac:dyDescent="0.3">
      <c r="V807" s="24">
        <v>9.0300000000001308</v>
      </c>
      <c r="W807" s="30">
        <f t="shared" si="518"/>
        <v>10715193052.379326</v>
      </c>
      <c r="X807" s="25">
        <f t="shared" si="551"/>
        <v>31.450501351730402</v>
      </c>
      <c r="Y807" s="26">
        <f t="shared" si="519"/>
        <v>-142.29676785947871</v>
      </c>
      <c r="Z807" s="26">
        <f t="shared" si="520"/>
        <v>-89.999995601706175</v>
      </c>
      <c r="AA807" s="26">
        <f t="shared" si="521"/>
        <v>89.672031252012346</v>
      </c>
      <c r="AB807" s="26">
        <f t="shared" si="522"/>
        <v>-89.998118427011093</v>
      </c>
      <c r="AC807" s="26">
        <f t="shared" si="523"/>
        <v>63.412052963216681</v>
      </c>
      <c r="AD807" s="26">
        <f t="shared" si="524"/>
        <v>89.961317011624601</v>
      </c>
      <c r="AE807" s="26">
        <f t="shared" si="525"/>
        <v>42.237817707480716</v>
      </c>
      <c r="AF807" s="26">
        <f t="shared" si="526"/>
        <v>-90.036797017092681</v>
      </c>
      <c r="AG807" s="26">
        <f t="shared" si="544"/>
        <v>64.037843837695164</v>
      </c>
      <c r="AH807" s="26">
        <f t="shared" si="527"/>
        <v>-240.9145921956374</v>
      </c>
      <c r="AI807" s="26">
        <f t="shared" si="528"/>
        <v>-89.999999999948443</v>
      </c>
      <c r="AJ807" s="26">
        <f t="shared" si="529"/>
        <v>148.51750108567521</v>
      </c>
      <c r="AK807" s="26">
        <f t="shared" si="530"/>
        <v>89.999997850944766</v>
      </c>
      <c r="AL807" s="27">
        <f t="shared" si="531"/>
        <v>-72.126622640985104</v>
      </c>
      <c r="AM807" s="26">
        <f t="shared" si="532"/>
        <v>-89.98581623573034</v>
      </c>
      <c r="AN807" s="26">
        <f t="shared" si="545"/>
        <v>-74.752781005128966</v>
      </c>
      <c r="AO807" s="26">
        <f t="shared" si="546"/>
        <v>-89.989517048305359</v>
      </c>
      <c r="AP807" s="26">
        <f t="shared" si="552"/>
        <v>-175.2386509183811</v>
      </c>
      <c r="AQ807" s="26">
        <f t="shared" si="553"/>
        <v>-179.97533543303939</v>
      </c>
      <c r="AR807" s="25">
        <f t="shared" si="547"/>
        <v>18.562359853877492</v>
      </c>
      <c r="AS807" s="25">
        <f t="shared" si="548"/>
        <v>-26.843517049310353</v>
      </c>
      <c r="AT807" s="56">
        <f t="shared" si="554"/>
        <v>-133.0008332109004</v>
      </c>
      <c r="AU807" s="57">
        <f t="shared" si="533"/>
        <v>-270.01213245013207</v>
      </c>
      <c r="AV807" s="26">
        <f t="shared" si="534"/>
        <v>20.637661695327999</v>
      </c>
      <c r="AW807" s="26">
        <f t="shared" si="535"/>
        <v>84.668290031220877</v>
      </c>
      <c r="AX807" s="27">
        <f t="shared" si="536"/>
        <v>-20.637661695327999</v>
      </c>
      <c r="AY807" s="26">
        <f t="shared" si="537"/>
        <v>-84.668290031220877</v>
      </c>
      <c r="AZ807" s="28">
        <f t="shared" si="538"/>
        <v>0</v>
      </c>
      <c r="BA807" s="29">
        <f t="shared" si="539"/>
        <v>0</v>
      </c>
      <c r="BB807" s="5">
        <f t="shared" si="555"/>
        <v>-330.87866795545403</v>
      </c>
      <c r="BC807" s="5">
        <f t="shared" si="556"/>
        <v>-539.56968432174995</v>
      </c>
      <c r="BD807" s="5">
        <f t="shared" si="540"/>
        <v>-359.56968432174995</v>
      </c>
      <c r="BE807" s="41"/>
      <c r="BF807" s="40">
        <f t="shared" si="541"/>
        <v>-331</v>
      </c>
      <c r="BG807" s="40">
        <f t="shared" si="542"/>
        <v>-540</v>
      </c>
      <c r="BH807" s="40">
        <f t="shared" si="543"/>
        <v>-360</v>
      </c>
      <c r="BL807" s="26">
        <f t="shared" si="549"/>
        <v>-68.604797792555587</v>
      </c>
      <c r="BM807" s="26">
        <f t="shared" si="550"/>
        <v>-89.978724354138762</v>
      </c>
      <c r="BO807" s="238" t="str">
        <f t="shared" si="557"/>
        <v>10715193052.3793i</v>
      </c>
      <c r="BP807" s="238" t="str">
        <f t="shared" si="558"/>
        <v>-3.43824182262357E-07-2.52744432373681E-09i</v>
      </c>
      <c r="BQ807" s="238">
        <f t="shared" si="559"/>
        <v>-129.27303695199808</v>
      </c>
      <c r="BR807" s="238">
        <f t="shared" si="560"/>
        <v>-179.57882751747914</v>
      </c>
    </row>
    <row r="808" spans="22:70" x14ac:dyDescent="0.3">
      <c r="V808" s="24">
        <v>9.0400000000001306</v>
      </c>
      <c r="W808" s="32">
        <f t="shared" si="518"/>
        <v>10964781961.435188</v>
      </c>
      <c r="X808" s="25">
        <f t="shared" si="551"/>
        <v>31.450501351730402</v>
      </c>
      <c r="Y808" s="26">
        <f t="shared" si="519"/>
        <v>-142.49676785947869</v>
      </c>
      <c r="Z808" s="26">
        <f t="shared" si="520"/>
        <v>-89.999995701823565</v>
      </c>
      <c r="AA808" s="26">
        <f t="shared" si="521"/>
        <v>89.872031251801559</v>
      </c>
      <c r="AB808" s="26">
        <f t="shared" si="522"/>
        <v>-89.998161256841271</v>
      </c>
      <c r="AC808" s="26">
        <f t="shared" si="523"/>
        <v>63.612052874119684</v>
      </c>
      <c r="AD808" s="26">
        <f t="shared" si="524"/>
        <v>89.962197543683246</v>
      </c>
      <c r="AE808" s="26">
        <f t="shared" si="525"/>
        <v>42.437817618172943</v>
      </c>
      <c r="AF808" s="26">
        <f t="shared" si="526"/>
        <v>-90.035959414981576</v>
      </c>
      <c r="AG808" s="26">
        <f t="shared" si="544"/>
        <v>64.037843837695164</v>
      </c>
      <c r="AH808" s="26">
        <f t="shared" si="527"/>
        <v>-241.11459219563741</v>
      </c>
      <c r="AI808" s="26">
        <f t="shared" si="528"/>
        <v>-89.999999999949608</v>
      </c>
      <c r="AJ808" s="26">
        <f t="shared" si="529"/>
        <v>148.7175010856752</v>
      </c>
      <c r="AK808" s="26">
        <f t="shared" si="530"/>
        <v>89.999997899863232</v>
      </c>
      <c r="AL808" s="27">
        <f t="shared" si="531"/>
        <v>-72.326622629006508</v>
      </c>
      <c r="AM808" s="26">
        <f t="shared" si="532"/>
        <v>-89.98613909760968</v>
      </c>
      <c r="AN808" s="26">
        <f t="shared" si="545"/>
        <v>-74.95278099858578</v>
      </c>
      <c r="AO808" s="26">
        <f t="shared" si="546"/>
        <v>-89.98975566941337</v>
      </c>
      <c r="AP808" s="26">
        <f t="shared" si="552"/>
        <v>-175.63865089985933</v>
      </c>
      <c r="AQ808" s="26">
        <f t="shared" si="553"/>
        <v>-179.97589686710944</v>
      </c>
      <c r="AR808" s="25">
        <f t="shared" si="547"/>
        <v>18.562359853877492</v>
      </c>
      <c r="AS808" s="25">
        <f t="shared" si="548"/>
        <v>-26.843517049310353</v>
      </c>
      <c r="AT808" s="56">
        <f t="shared" si="554"/>
        <v>-133.20083328168639</v>
      </c>
      <c r="AU808" s="57">
        <f t="shared" si="533"/>
        <v>-270.011856282091</v>
      </c>
      <c r="AV808" s="26">
        <f t="shared" si="534"/>
        <v>20.835973640292089</v>
      </c>
      <c r="AW808" s="26">
        <f t="shared" si="535"/>
        <v>84.788978692382798</v>
      </c>
      <c r="AX808" s="27">
        <f t="shared" si="536"/>
        <v>-20.835973640292089</v>
      </c>
      <c r="AY808" s="26">
        <f t="shared" si="537"/>
        <v>-84.788978692382798</v>
      </c>
      <c r="AZ808" s="28">
        <f t="shared" si="538"/>
        <v>0</v>
      </c>
      <c r="BA808" s="29">
        <f t="shared" si="539"/>
        <v>0</v>
      </c>
      <c r="BB808" s="5">
        <f t="shared" si="555"/>
        <v>-331.67865757195182</v>
      </c>
      <c r="BC808" s="5">
        <f t="shared" si="556"/>
        <v>-539.57947917536819</v>
      </c>
      <c r="BD808" s="5">
        <f t="shared" si="540"/>
        <v>-359.57947917536819</v>
      </c>
      <c r="BE808" s="31"/>
      <c r="BF808" s="40">
        <f t="shared" si="541"/>
        <v>-332</v>
      </c>
      <c r="BG808" s="40">
        <f t="shared" si="542"/>
        <v>-540</v>
      </c>
      <c r="BH808" s="40">
        <f t="shared" si="543"/>
        <v>-360</v>
      </c>
      <c r="BL808" s="26">
        <f t="shared" si="549"/>
        <v>-68.804797765603738</v>
      </c>
      <c r="BM808" s="26">
        <f t="shared" si="550"/>
        <v>-89.979208646921521</v>
      </c>
      <c r="BO808" s="238" t="str">
        <f t="shared" si="557"/>
        <v>10964781961.4352i</v>
      </c>
      <c r="BP808" s="238" t="str">
        <f t="shared" si="558"/>
        <v>-3.28350338399411E-07-2.3587539484735E-09i</v>
      </c>
      <c r="BQ808" s="238">
        <f t="shared" si="559"/>
        <v>-129.67302652466171</v>
      </c>
      <c r="BR808" s="238">
        <f t="shared" si="560"/>
        <v>-179.58841424635571</v>
      </c>
    </row>
    <row r="809" spans="22:70" x14ac:dyDescent="0.3">
      <c r="V809" s="24">
        <v>9.0500000000001304</v>
      </c>
      <c r="W809" s="32">
        <f t="shared" ref="W809:W822" si="561">10*10^V809</f>
        <v>11220184543.02301</v>
      </c>
      <c r="X809" s="25">
        <f t="shared" si="551"/>
        <v>31.450501351730402</v>
      </c>
      <c r="Y809" s="26">
        <f t="shared" ref="Y809:Y822" si="562">20*LOG(1/SQRT((W809/fp)^2+1))</f>
        <v>-142.69676785947865</v>
      </c>
      <c r="Z809" s="26">
        <f t="shared" ref="Z809:Z822" si="563">-180/PI()*ATAN(W809/fp)</f>
        <v>-89.999995799662003</v>
      </c>
      <c r="AA809" s="26">
        <f t="shared" ref="AA809:AA822" si="564">20*LOG(SQRT((W809/fzRHP)^2+1))</f>
        <v>90.072031251600208</v>
      </c>
      <c r="AB809" s="26">
        <f t="shared" ref="AB809:AB822" si="565">-180/PI()*ATAN(W809/fzRHP)</f>
        <v>-89.998203111745482</v>
      </c>
      <c r="AC809" s="26">
        <f t="shared" ref="AC809:AC822" si="566">20*LOG(SQRT((W809/fzESR)^2+1))</f>
        <v>63.81205278903267</v>
      </c>
      <c r="AD809" s="26">
        <f t="shared" ref="AD809:AD822" si="567">180/PI()*ATAN(W809/fzESR)</f>
        <v>89.963058032402458</v>
      </c>
      <c r="AE809" s="26">
        <f t="shared" ref="AE809:AE822" si="568">X809+Y809+AA809+AC809</f>
        <v>42.637817532884618</v>
      </c>
      <c r="AF809" s="26">
        <f t="shared" ref="AF809:AF822" si="569">Z809+AB809+AD809</f>
        <v>-90.035140879005027</v>
      </c>
      <c r="AG809" s="26">
        <f t="shared" si="544"/>
        <v>64.037843837695164</v>
      </c>
      <c r="AH809" s="26">
        <f t="shared" ref="AH809:AH822" si="570">20*LOG(1/SQRT((W809/fp_comp1)^2+1))</f>
        <v>-241.31459219563737</v>
      </c>
      <c r="AI809" s="26">
        <f t="shared" ref="AI809:AI822" si="571">-180/PI()*ATAN(W809/fp_comp1)</f>
        <v>-89.999999999950745</v>
      </c>
      <c r="AJ809" s="26">
        <f t="shared" ref="AJ809:AJ822" si="572">20*LOG(SQRT((W809/fz_comp)^2+1))</f>
        <v>148.91750108567516</v>
      </c>
      <c r="AK809" s="26">
        <f t="shared" ref="AK809:AK822" si="573">180/PI()*ATAN(W809/fz_comp)</f>
        <v>89.999997947668192</v>
      </c>
      <c r="AL809" s="27">
        <f t="shared" ref="AL809:AL822" si="574">20*LOG(1/SQRT((W809/fp_comp2)^2+1))</f>
        <v>-72.526622617567</v>
      </c>
      <c r="AM809" s="26">
        <f t="shared" ref="AM809:AM822" si="575">-180/PI()*ATAN(W809/fp_comp2)</f>
        <v>-89.98645461025626</v>
      </c>
      <c r="AN809" s="26">
        <f t="shared" si="545"/>
        <v>-75.152780992337028</v>
      </c>
      <c r="AO809" s="26">
        <f t="shared" si="546"/>
        <v>-89.989988858842167</v>
      </c>
      <c r="AP809" s="26">
        <f t="shared" si="552"/>
        <v>-176.03865088217108</v>
      </c>
      <c r="AQ809" s="26">
        <f t="shared" si="553"/>
        <v>-179.97644552138098</v>
      </c>
      <c r="AR809" s="25">
        <f t="shared" si="547"/>
        <v>18.562359853877492</v>
      </c>
      <c r="AS809" s="25">
        <f t="shared" si="548"/>
        <v>-26.843517049310353</v>
      </c>
      <c r="AT809" s="56">
        <f t="shared" si="554"/>
        <v>-133.40083334928647</v>
      </c>
      <c r="AU809" s="57">
        <f t="shared" ref="AU809:AU822" si="576">AF809+AQ809</f>
        <v>-270.01158640038602</v>
      </c>
      <c r="AV809" s="26">
        <f t="shared" ref="AV809:AV822" si="577">20*LOG(SQRT((W809/fz_ff)^2+1))</f>
        <v>21.034360947519875</v>
      </c>
      <c r="AW809" s="26">
        <f t="shared" ref="AW809:AW822" si="578">180/PI()*ATAN(W809/fz_ff)</f>
        <v>84.906964968112845</v>
      </c>
      <c r="AX809" s="27">
        <f t="shared" ref="AX809:AX822" si="579">20*LOG(1/SQRT((W809/fp_ff)^2+1))</f>
        <v>-21.034360947519875</v>
      </c>
      <c r="AY809" s="26">
        <f t="shared" ref="AY809:AY822" si="580">-180/PI()*ATAN(W809/fp_ff)</f>
        <v>-84.906964968112845</v>
      </c>
      <c r="AZ809" s="28">
        <f t="shared" ref="AZ809:AZ822" si="581">AV809+AX809</f>
        <v>0</v>
      </c>
      <c r="BA809" s="29">
        <f t="shared" ref="BA809:BA822" si="582">AW809+AY809</f>
        <v>0</v>
      </c>
      <c r="BB809" s="5">
        <f t="shared" si="555"/>
        <v>-332.4786476557606</v>
      </c>
      <c r="BC809" s="5">
        <f t="shared" si="556"/>
        <v>-539.5890510927286</v>
      </c>
      <c r="BD809" s="5">
        <f t="shared" ref="BD809:BD822" si="583">BC809+180</f>
        <v>-359.5890510927286</v>
      </c>
      <c r="BE809" s="31"/>
      <c r="BF809" s="40">
        <f t="shared" ref="BF809:BF822" si="584">ROUND(BB809,0)</f>
        <v>-332</v>
      </c>
      <c r="BG809" s="40">
        <f t="shared" ref="BG809:BG822" si="585">ROUND(BC809,0)</f>
        <v>-540</v>
      </c>
      <c r="BH809" s="40">
        <f t="shared" ref="BH809:BH822" si="586">ROUND(BD809,0)</f>
        <v>-360</v>
      </c>
      <c r="BL809" s="26">
        <f t="shared" si="549"/>
        <v>-69.004797739864884</v>
      </c>
      <c r="BM809" s="26">
        <f t="shared" si="550"/>
        <v>-89.97968191585754</v>
      </c>
      <c r="BO809" s="238" t="str">
        <f t="shared" si="557"/>
        <v>11220184543.023i</v>
      </c>
      <c r="BP809" s="238" t="str">
        <f t="shared" si="558"/>
        <v>-3.13572862421976E-07-2.20132231439883E-09i</v>
      </c>
      <c r="BQ809" s="238">
        <f t="shared" si="559"/>
        <v>-130.07301656660925</v>
      </c>
      <c r="BR809" s="238">
        <f t="shared" si="560"/>
        <v>-179.59778277648502</v>
      </c>
    </row>
    <row r="810" spans="22:70" x14ac:dyDescent="0.3">
      <c r="V810" s="24">
        <v>9.0600000000001302</v>
      </c>
      <c r="W810" s="30">
        <f t="shared" si="561"/>
        <v>11481536214.972279</v>
      </c>
      <c r="X810" s="25">
        <f t="shared" si="551"/>
        <v>31.450501351730402</v>
      </c>
      <c r="Y810" s="26">
        <f t="shared" si="562"/>
        <v>-142.89676785947864</v>
      </c>
      <c r="Z810" s="26">
        <f t="shared" si="563"/>
        <v>-89.999995895273358</v>
      </c>
      <c r="AA810" s="26">
        <f t="shared" si="564"/>
        <v>90.272031251407952</v>
      </c>
      <c r="AB810" s="26">
        <f t="shared" si="565"/>
        <v>-89.998244013915752</v>
      </c>
      <c r="AC810" s="26">
        <f t="shared" si="566"/>
        <v>64.01205270777524</v>
      </c>
      <c r="AD810" s="26">
        <f t="shared" si="567"/>
        <v>89.963898934023177</v>
      </c>
      <c r="AE810" s="26">
        <f t="shared" si="568"/>
        <v>42.837817451434944</v>
      </c>
      <c r="AF810" s="26">
        <f t="shared" si="569"/>
        <v>-90.034340975165946</v>
      </c>
      <c r="AG810" s="26">
        <f t="shared" si="544"/>
        <v>64.037843837695164</v>
      </c>
      <c r="AH810" s="26">
        <f t="shared" si="570"/>
        <v>-241.51459219563736</v>
      </c>
      <c r="AI810" s="26">
        <f t="shared" si="571"/>
        <v>-89.999999999951868</v>
      </c>
      <c r="AJ810" s="26">
        <f t="shared" si="572"/>
        <v>149.11750108567514</v>
      </c>
      <c r="AK810" s="26">
        <f t="shared" si="573"/>
        <v>89.99999799438497</v>
      </c>
      <c r="AL810" s="27">
        <f t="shared" si="574"/>
        <v>-72.726622606642394</v>
      </c>
      <c r="AM810" s="26">
        <f t="shared" si="575"/>
        <v>-89.986762940958954</v>
      </c>
      <c r="AN810" s="26">
        <f t="shared" si="545"/>
        <v>-75.352780986369552</v>
      </c>
      <c r="AO810" s="26">
        <f t="shared" si="546"/>
        <v>-89.990216740231844</v>
      </c>
      <c r="AP810" s="26">
        <f t="shared" si="552"/>
        <v>-176.43865086527899</v>
      </c>
      <c r="AQ810" s="26">
        <f t="shared" si="553"/>
        <v>-179.97698168675771</v>
      </c>
      <c r="AR810" s="25">
        <f t="shared" si="547"/>
        <v>18.562359853877492</v>
      </c>
      <c r="AS810" s="25">
        <f t="shared" si="548"/>
        <v>-26.843517049310353</v>
      </c>
      <c r="AT810" s="56">
        <f t="shared" si="554"/>
        <v>-133.60083341384404</v>
      </c>
      <c r="AU810" s="57">
        <f t="shared" si="576"/>
        <v>-270.01132266192366</v>
      </c>
      <c r="AV810" s="26">
        <f t="shared" si="577"/>
        <v>21.232820278648799</v>
      </c>
      <c r="AW810" s="26">
        <f t="shared" si="578"/>
        <v>85.022307411509217</v>
      </c>
      <c r="AX810" s="27">
        <f t="shared" si="579"/>
        <v>-21.232820278648799</v>
      </c>
      <c r="AY810" s="26">
        <f t="shared" si="580"/>
        <v>-85.022307411509217</v>
      </c>
      <c r="AZ810" s="28">
        <f t="shared" si="581"/>
        <v>0</v>
      </c>
      <c r="BA810" s="29">
        <f t="shared" si="582"/>
        <v>0</v>
      </c>
      <c r="BB810" s="5">
        <f t="shared" si="555"/>
        <v>-333.27863818585035</v>
      </c>
      <c r="BC810" s="5">
        <f t="shared" si="556"/>
        <v>-539.5984051470225</v>
      </c>
      <c r="BD810" s="5">
        <f t="shared" si="583"/>
        <v>-359.5984051470225</v>
      </c>
      <c r="BE810" s="41"/>
      <c r="BF810" s="40">
        <f t="shared" si="584"/>
        <v>-333</v>
      </c>
      <c r="BG810" s="40">
        <f t="shared" si="585"/>
        <v>-540</v>
      </c>
      <c r="BH810" s="40">
        <f t="shared" si="586"/>
        <v>-360</v>
      </c>
      <c r="BL810" s="26">
        <f t="shared" si="549"/>
        <v>-69.204797715284499</v>
      </c>
      <c r="BM810" s="26">
        <f t="shared" si="550"/>
        <v>-89.980144411880005</v>
      </c>
      <c r="BO810" s="238" t="str">
        <f t="shared" si="557"/>
        <v>11481536214.9723i</v>
      </c>
      <c r="BP810" s="238" t="str">
        <f t="shared" si="558"/>
        <v>-2.99460418754517E-07-2.05439801593028E-09i</v>
      </c>
      <c r="BQ810" s="238">
        <f t="shared" si="559"/>
        <v>-130.47300705672183</v>
      </c>
      <c r="BR810" s="238">
        <f t="shared" si="560"/>
        <v>-179.60693807321888</v>
      </c>
    </row>
    <row r="811" spans="22:70" x14ac:dyDescent="0.3">
      <c r="V811" s="24">
        <v>9.07000000000013</v>
      </c>
      <c r="W811" s="32">
        <f t="shared" si="561"/>
        <v>11748975549.398827</v>
      </c>
      <c r="X811" s="25">
        <f t="shared" si="551"/>
        <v>31.450501351730402</v>
      </c>
      <c r="Y811" s="26">
        <f t="shared" si="562"/>
        <v>-143.09676785947866</v>
      </c>
      <c r="Z811" s="26">
        <f t="shared" si="563"/>
        <v>-89.999995988708349</v>
      </c>
      <c r="AA811" s="26">
        <f t="shared" si="564"/>
        <v>90.472031251224365</v>
      </c>
      <c r="AB811" s="26">
        <f t="shared" si="565"/>
        <v>-89.998283985038967</v>
      </c>
      <c r="AC811" s="26">
        <f t="shared" si="566"/>
        <v>64.212052630174995</v>
      </c>
      <c r="AD811" s="26">
        <f t="shared" si="567"/>
        <v>89.964720694401151</v>
      </c>
      <c r="AE811" s="26">
        <f t="shared" si="568"/>
        <v>43.037817373651094</v>
      </c>
      <c r="AF811" s="26">
        <f t="shared" si="569"/>
        <v>-90.033559279346164</v>
      </c>
      <c r="AG811" s="26">
        <f t="shared" si="544"/>
        <v>64.037843837695164</v>
      </c>
      <c r="AH811" s="26">
        <f t="shared" si="570"/>
        <v>-241.71459219563735</v>
      </c>
      <c r="AI811" s="26">
        <f t="shared" si="571"/>
        <v>-89.999999999952962</v>
      </c>
      <c r="AJ811" s="26">
        <f t="shared" si="572"/>
        <v>149.31750108567516</v>
      </c>
      <c r="AK811" s="26">
        <f t="shared" si="573"/>
        <v>89.999998040038335</v>
      </c>
      <c r="AL811" s="27">
        <f t="shared" si="574"/>
        <v>-72.926622596209455</v>
      </c>
      <c r="AM811" s="26">
        <f t="shared" si="575"/>
        <v>-89.987064253198753</v>
      </c>
      <c r="AN811" s="26">
        <f t="shared" si="545"/>
        <v>-75.552780980670661</v>
      </c>
      <c r="AO811" s="26">
        <f t="shared" si="546"/>
        <v>-89.990439434408088</v>
      </c>
      <c r="AP811" s="26">
        <f t="shared" si="552"/>
        <v>-176.83865084914714</v>
      </c>
      <c r="AQ811" s="26">
        <f t="shared" si="553"/>
        <v>-179.97750564752147</v>
      </c>
      <c r="AR811" s="25">
        <f t="shared" si="547"/>
        <v>18.562359853877492</v>
      </c>
      <c r="AS811" s="25">
        <f t="shared" si="548"/>
        <v>-26.843517049310353</v>
      </c>
      <c r="AT811" s="56">
        <f t="shared" si="554"/>
        <v>-133.80083347549606</v>
      </c>
      <c r="AU811" s="57">
        <f t="shared" si="576"/>
        <v>-270.01106492686762</v>
      </c>
      <c r="AV811" s="26">
        <f t="shared" si="577"/>
        <v>21.43134844091324</v>
      </c>
      <c r="AW811" s="26">
        <f t="shared" si="578"/>
        <v>85.135063437101422</v>
      </c>
      <c r="AX811" s="27">
        <f t="shared" si="579"/>
        <v>-21.431348440913233</v>
      </c>
      <c r="AY811" s="26">
        <f t="shared" si="580"/>
        <v>-85.135063437101422</v>
      </c>
      <c r="AZ811" s="28">
        <f t="shared" si="581"/>
        <v>0</v>
      </c>
      <c r="BA811" s="29">
        <f t="shared" si="582"/>
        <v>0</v>
      </c>
      <c r="BB811" s="5">
        <f t="shared" si="555"/>
        <v>-334.07862914213683</v>
      </c>
      <c r="BC811" s="5">
        <f t="shared" si="556"/>
        <v>-539.60754629605935</v>
      </c>
      <c r="BD811" s="5">
        <f t="shared" si="583"/>
        <v>-359.60754629605935</v>
      </c>
      <c r="BE811" s="31"/>
      <c r="BF811" s="40">
        <f t="shared" si="584"/>
        <v>-334</v>
      </c>
      <c r="BG811" s="40">
        <f t="shared" si="585"/>
        <v>-540</v>
      </c>
      <c r="BH811" s="40">
        <f t="shared" si="586"/>
        <v>-360</v>
      </c>
      <c r="BL811" s="26">
        <f t="shared" si="549"/>
        <v>-69.40479769181043</v>
      </c>
      <c r="BM811" s="26">
        <f t="shared" si="550"/>
        <v>-89.98059638021023</v>
      </c>
      <c r="BO811" s="238" t="str">
        <f t="shared" si="557"/>
        <v>11748975549.3988i</v>
      </c>
      <c r="BP811" s="238" t="str">
        <f t="shared" si="558"/>
        <v>-2.85983081614347E-07-1.91727979329405E-09i</v>
      </c>
      <c r="BQ811" s="238">
        <f t="shared" si="559"/>
        <v>-130.87299797483035</v>
      </c>
      <c r="BR811" s="238">
        <f t="shared" si="560"/>
        <v>-179.61588498898155</v>
      </c>
    </row>
    <row r="812" spans="22:70" x14ac:dyDescent="0.3">
      <c r="V812" s="24">
        <v>9.0800000000001297</v>
      </c>
      <c r="W812" s="32">
        <f t="shared" si="561"/>
        <v>12022644346.177742</v>
      </c>
      <c r="X812" s="25">
        <f t="shared" si="551"/>
        <v>31.450501351730402</v>
      </c>
      <c r="Y812" s="26">
        <f t="shared" si="562"/>
        <v>-143.29676785947865</v>
      </c>
      <c r="Z812" s="26">
        <f t="shared" si="563"/>
        <v>-89.999996080016487</v>
      </c>
      <c r="AA812" s="26">
        <f t="shared" si="564"/>
        <v>90.67203125104902</v>
      </c>
      <c r="AB812" s="26">
        <f t="shared" si="565"/>
        <v>-89.998323046308357</v>
      </c>
      <c r="AC812" s="26">
        <f t="shared" si="566"/>
        <v>64.412052556067323</v>
      </c>
      <c r="AD812" s="26">
        <f t="shared" si="567"/>
        <v>89.965523749243218</v>
      </c>
      <c r="AE812" s="26">
        <f t="shared" si="568"/>
        <v>43.237817299368089</v>
      </c>
      <c r="AF812" s="26">
        <f t="shared" si="569"/>
        <v>-90.032795377081626</v>
      </c>
      <c r="AG812" s="26">
        <f t="shared" si="544"/>
        <v>64.037843837695164</v>
      </c>
      <c r="AH812" s="26">
        <f t="shared" si="570"/>
        <v>-241.91459219563737</v>
      </c>
      <c r="AI812" s="26">
        <f t="shared" si="571"/>
        <v>-89.999999999954042</v>
      </c>
      <c r="AJ812" s="26">
        <f t="shared" si="572"/>
        <v>149.51750108567518</v>
      </c>
      <c r="AK812" s="26">
        <f t="shared" si="573"/>
        <v>89.999998084652503</v>
      </c>
      <c r="AL812" s="27">
        <f t="shared" si="574"/>
        <v>-73.1266225862461</v>
      </c>
      <c r="AM812" s="26">
        <f t="shared" si="575"/>
        <v>-89.987358706735293</v>
      </c>
      <c r="AN812" s="26">
        <f t="shared" si="545"/>
        <v>-75.752780975228276</v>
      </c>
      <c r="AO812" s="26">
        <f t="shared" si="546"/>
        <v>-89.990657059446306</v>
      </c>
      <c r="AP812" s="26">
        <f t="shared" si="552"/>
        <v>-177.23865083374142</v>
      </c>
      <c r="AQ812" s="26">
        <f t="shared" si="553"/>
        <v>-179.97801768148315</v>
      </c>
      <c r="AR812" s="25">
        <f t="shared" si="547"/>
        <v>18.562359853877492</v>
      </c>
      <c r="AS812" s="25">
        <f t="shared" si="548"/>
        <v>-26.843517049310353</v>
      </c>
      <c r="AT812" s="56">
        <f t="shared" si="554"/>
        <v>-134.00083353437333</v>
      </c>
      <c r="AU812" s="57">
        <f t="shared" si="576"/>
        <v>-270.01081305856479</v>
      </c>
      <c r="AV812" s="26">
        <f t="shared" si="577"/>
        <v>21.6299423809944</v>
      </c>
      <c r="AW812" s="26">
        <f t="shared" si="578"/>
        <v>85.245289334161257</v>
      </c>
      <c r="AX812" s="27">
        <f t="shared" si="579"/>
        <v>-21.6299423809944</v>
      </c>
      <c r="AY812" s="26">
        <f t="shared" si="580"/>
        <v>-85.245289334161257</v>
      </c>
      <c r="AZ812" s="28">
        <f t="shared" si="581"/>
        <v>0</v>
      </c>
      <c r="BA812" s="29">
        <f t="shared" si="582"/>
        <v>0</v>
      </c>
      <c r="BB812" s="5">
        <f t="shared" si="555"/>
        <v>-334.87862050543976</v>
      </c>
      <c r="BC812" s="5">
        <f t="shared" si="556"/>
        <v>-539.61647938488545</v>
      </c>
      <c r="BD812" s="5">
        <f t="shared" si="583"/>
        <v>-359.61647938488545</v>
      </c>
      <c r="BE812" s="31"/>
      <c r="BF812" s="40">
        <f t="shared" si="584"/>
        <v>-335</v>
      </c>
      <c r="BG812" s="40">
        <f t="shared" si="585"/>
        <v>-540</v>
      </c>
      <c r="BH812" s="40">
        <f t="shared" si="586"/>
        <v>-360</v>
      </c>
      <c r="BL812" s="26">
        <f t="shared" si="549"/>
        <v>-69.604797669392852</v>
      </c>
      <c r="BM812" s="26">
        <f t="shared" si="550"/>
        <v>-89.981038060487535</v>
      </c>
      <c r="BO812" s="238" t="str">
        <f t="shared" si="557"/>
        <v>12022644346.1777i</v>
      </c>
      <c r="BP812" s="238" t="str">
        <f t="shared" si="558"/>
        <v>-2.73112271608014E-07-1.78931318629963E-09i</v>
      </c>
      <c r="BQ812" s="238">
        <f t="shared" si="559"/>
        <v>-131.27298930167359</v>
      </c>
      <c r="BR812" s="238">
        <f t="shared" si="560"/>
        <v>-179.62462826583311</v>
      </c>
    </row>
    <row r="813" spans="22:70" x14ac:dyDescent="0.3">
      <c r="V813" s="24">
        <v>9.0900000000001402</v>
      </c>
      <c r="W813" s="30">
        <f t="shared" si="561"/>
        <v>12302687708.127819</v>
      </c>
      <c r="X813" s="25">
        <f t="shared" si="551"/>
        <v>31.450501351730402</v>
      </c>
      <c r="Y813" s="26">
        <f t="shared" si="562"/>
        <v>-143.49676785947887</v>
      </c>
      <c r="Z813" s="26">
        <f t="shared" si="563"/>
        <v>-89.999996169246216</v>
      </c>
      <c r="AA813" s="26">
        <f t="shared" si="564"/>
        <v>90.872031250881804</v>
      </c>
      <c r="AB813" s="26">
        <f t="shared" si="565"/>
        <v>-89.998361218434681</v>
      </c>
      <c r="AC813" s="26">
        <f t="shared" si="566"/>
        <v>64.612052485295266</v>
      </c>
      <c r="AD813" s="26">
        <f t="shared" si="567"/>
        <v>89.966308524338473</v>
      </c>
      <c r="AE813" s="26">
        <f t="shared" si="568"/>
        <v>43.437817228428599</v>
      </c>
      <c r="AF813" s="26">
        <f t="shared" si="569"/>
        <v>-90.032048863342425</v>
      </c>
      <c r="AG813" s="26">
        <f t="shared" si="544"/>
        <v>64.037843837695164</v>
      </c>
      <c r="AH813" s="26">
        <f t="shared" si="570"/>
        <v>-242.11459219563756</v>
      </c>
      <c r="AI813" s="26">
        <f t="shared" si="571"/>
        <v>-89.999999999955094</v>
      </c>
      <c r="AJ813" s="26">
        <f t="shared" si="572"/>
        <v>149.71750108567537</v>
      </c>
      <c r="AK813" s="26">
        <f t="shared" si="573"/>
        <v>89.999998128251136</v>
      </c>
      <c r="AL813" s="27">
        <f t="shared" si="574"/>
        <v>-73.326622576731367</v>
      </c>
      <c r="AM813" s="26">
        <f t="shared" si="575"/>
        <v>-89.987646457691682</v>
      </c>
      <c r="AN813" s="26">
        <f t="shared" si="545"/>
        <v>-75.952780970031043</v>
      </c>
      <c r="AO813" s="26">
        <f t="shared" si="546"/>
        <v>-89.990869730734104</v>
      </c>
      <c r="AP813" s="26">
        <f t="shared" si="552"/>
        <v>-177.63865081902944</v>
      </c>
      <c r="AQ813" s="26">
        <f t="shared" si="553"/>
        <v>-179.97851806012974</v>
      </c>
      <c r="AR813" s="25">
        <f t="shared" si="547"/>
        <v>18.562359853877492</v>
      </c>
      <c r="AS813" s="25">
        <f t="shared" si="548"/>
        <v>-26.843517049310353</v>
      </c>
      <c r="AT813" s="56">
        <f t="shared" si="554"/>
        <v>-134.20083359060084</v>
      </c>
      <c r="AU813" s="57">
        <f t="shared" si="576"/>
        <v>-270.0105669234722</v>
      </c>
      <c r="AV813" s="26">
        <f t="shared" si="577"/>
        <v>21.828599179112508</v>
      </c>
      <c r="AW813" s="26">
        <f t="shared" si="578"/>
        <v>85.353040280513568</v>
      </c>
      <c r="AX813" s="27">
        <f t="shared" si="579"/>
        <v>-21.828599179112508</v>
      </c>
      <c r="AY813" s="26">
        <f t="shared" si="580"/>
        <v>-85.353040280513568</v>
      </c>
      <c r="AZ813" s="28">
        <f t="shared" si="581"/>
        <v>0</v>
      </c>
      <c r="BA813" s="29">
        <f t="shared" si="582"/>
        <v>0</v>
      </c>
      <c r="BB813" s="5">
        <f t="shared" si="555"/>
        <v>-335.67861225744286</v>
      </c>
      <c r="BC813" s="5">
        <f t="shared" si="556"/>
        <v>-539.62520914834477</v>
      </c>
      <c r="BD813" s="5">
        <f t="shared" si="583"/>
        <v>-359.62520914834477</v>
      </c>
      <c r="BE813" s="41"/>
      <c r="BF813" s="40">
        <f t="shared" si="584"/>
        <v>-336</v>
      </c>
      <c r="BG813" s="40">
        <f t="shared" si="585"/>
        <v>-540</v>
      </c>
      <c r="BH813" s="40">
        <f t="shared" si="586"/>
        <v>-360</v>
      </c>
      <c r="BL813" s="26">
        <f t="shared" si="549"/>
        <v>-69.804797647984444</v>
      </c>
      <c r="BM813" s="26">
        <f t="shared" si="550"/>
        <v>-89.981469686896446</v>
      </c>
      <c r="BO813" s="238" t="str">
        <f t="shared" si="557"/>
        <v>12302687708.1278i</v>
      </c>
      <c r="BP813" s="238" t="str">
        <f t="shared" si="558"/>
        <v>-2.60820695177155E-07-1.66988741137462E-09i</v>
      </c>
      <c r="BQ813" s="238">
        <f t="shared" si="559"/>
        <v>-131.67298101885754</v>
      </c>
      <c r="BR813" s="238">
        <f t="shared" si="560"/>
        <v>-179.63317253797618</v>
      </c>
    </row>
    <row r="814" spans="22:70" x14ac:dyDescent="0.3">
      <c r="V814" s="24">
        <v>9.1000000000001293</v>
      </c>
      <c r="W814" s="32">
        <f t="shared" si="561"/>
        <v>12589254117.945452</v>
      </c>
      <c r="X814" s="25">
        <f t="shared" si="551"/>
        <v>31.450501351730402</v>
      </c>
      <c r="Y814" s="26">
        <f t="shared" si="562"/>
        <v>-143.69676785947865</v>
      </c>
      <c r="Z814" s="26">
        <f t="shared" si="563"/>
        <v>-89.999996256444831</v>
      </c>
      <c r="AA814" s="26">
        <f t="shared" si="564"/>
        <v>91.072031250721679</v>
      </c>
      <c r="AB814" s="26">
        <f t="shared" si="565"/>
        <v>-89.998398521657322</v>
      </c>
      <c r="AC814" s="26">
        <f t="shared" si="566"/>
        <v>64.81205241770806</v>
      </c>
      <c r="AD814" s="26">
        <f t="shared" si="567"/>
        <v>89.967075435783826</v>
      </c>
      <c r="AE814" s="26">
        <f t="shared" si="568"/>
        <v>43.637817160681479</v>
      </c>
      <c r="AF814" s="26">
        <f t="shared" si="569"/>
        <v>-90.031319342318326</v>
      </c>
      <c r="AG814" s="26">
        <f t="shared" si="544"/>
        <v>64.037843837695164</v>
      </c>
      <c r="AH814" s="26">
        <f t="shared" si="570"/>
        <v>-242.31459219563735</v>
      </c>
      <c r="AI814" s="26">
        <f t="shared" si="571"/>
        <v>-89.999999999956103</v>
      </c>
      <c r="AJ814" s="26">
        <f t="shared" si="572"/>
        <v>149.91750108567516</v>
      </c>
      <c r="AK814" s="26">
        <f t="shared" si="573"/>
        <v>89.999998170857339</v>
      </c>
      <c r="AL814" s="27">
        <f t="shared" si="574"/>
        <v>-73.526622567644452</v>
      </c>
      <c r="AM814" s="26">
        <f t="shared" si="575"/>
        <v>-89.987927658637233</v>
      </c>
      <c r="AN814" s="26">
        <f t="shared" si="545"/>
        <v>-76.152780965067294</v>
      </c>
      <c r="AO814" s="26">
        <f t="shared" si="546"/>
        <v>-89.991077561032611</v>
      </c>
      <c r="AP814" s="26">
        <f t="shared" si="552"/>
        <v>-178.03865080497877</v>
      </c>
      <c r="AQ814" s="26">
        <f t="shared" si="553"/>
        <v>-179.97900704876861</v>
      </c>
      <c r="AR814" s="25">
        <f t="shared" si="547"/>
        <v>18.562359853877492</v>
      </c>
      <c r="AS814" s="25">
        <f t="shared" si="548"/>
        <v>-26.843517049310353</v>
      </c>
      <c r="AT814" s="56">
        <f t="shared" si="554"/>
        <v>-134.40083364429728</v>
      </c>
      <c r="AU814" s="57">
        <f t="shared" si="576"/>
        <v>-270.01032639108695</v>
      </c>
      <c r="AV814" s="26">
        <f t="shared" si="577"/>
        <v>22.027316043351981</v>
      </c>
      <c r="AW814" s="26">
        <f t="shared" si="578"/>
        <v>85.458370356785466</v>
      </c>
      <c r="AX814" s="27">
        <f t="shared" si="579"/>
        <v>-22.027316043351981</v>
      </c>
      <c r="AY814" s="26">
        <f t="shared" si="580"/>
        <v>-85.458370356785466</v>
      </c>
      <c r="AZ814" s="28">
        <f t="shared" si="581"/>
        <v>0</v>
      </c>
      <c r="BA814" s="29">
        <f t="shared" si="582"/>
        <v>0</v>
      </c>
      <c r="BB814" s="5">
        <f t="shared" si="555"/>
        <v>-336.47860438065049</v>
      </c>
      <c r="BC814" s="5">
        <f t="shared" si="556"/>
        <v>-539.63374021358266</v>
      </c>
      <c r="BD814" s="5">
        <f t="shared" si="583"/>
        <v>-359.63374021358266</v>
      </c>
      <c r="BE814" s="31"/>
      <c r="BF814" s="40">
        <f t="shared" si="584"/>
        <v>-336</v>
      </c>
      <c r="BG814" s="40">
        <f t="shared" si="585"/>
        <v>-540</v>
      </c>
      <c r="BH814" s="40">
        <f t="shared" si="586"/>
        <v>-360</v>
      </c>
      <c r="BL814" s="26">
        <f t="shared" si="549"/>
        <v>-70.004797627539162</v>
      </c>
      <c r="BM814" s="26">
        <f t="shared" si="550"/>
        <v>-89.981891488290827</v>
      </c>
      <c r="BO814" s="238" t="str">
        <f t="shared" si="557"/>
        <v>12589254117.9455i</v>
      </c>
      <c r="BP814" s="238" t="str">
        <f t="shared" si="558"/>
        <v>-2.49082286765998E-07-1.55843244696794E-09i</v>
      </c>
      <c r="BQ814" s="238">
        <f t="shared" si="559"/>
        <v>-132.07297310881407</v>
      </c>
      <c r="BR814" s="238">
        <f t="shared" si="560"/>
        <v>-179.64152233420486</v>
      </c>
    </row>
    <row r="815" spans="22:70" x14ac:dyDescent="0.3">
      <c r="V815" s="24">
        <v>9.1100000000001309</v>
      </c>
      <c r="W815" s="32">
        <f t="shared" si="561"/>
        <v>12882495516.935253</v>
      </c>
      <c r="X815" s="25">
        <f t="shared" si="551"/>
        <v>31.450501351730402</v>
      </c>
      <c r="Y815" s="26">
        <f t="shared" si="562"/>
        <v>-143.89676785947867</v>
      </c>
      <c r="Z815" s="26">
        <f t="shared" si="563"/>
        <v>-89.999996341658544</v>
      </c>
      <c r="AA815" s="26">
        <f t="shared" si="564"/>
        <v>91.272031250569</v>
      </c>
      <c r="AB815" s="26">
        <f t="shared" si="565"/>
        <v>-89.998434975754975</v>
      </c>
      <c r="AC815" s="26">
        <f t="shared" si="566"/>
        <v>65.012052353163014</v>
      </c>
      <c r="AD815" s="26">
        <f t="shared" si="567"/>
        <v>89.96782489020481</v>
      </c>
      <c r="AE815" s="26">
        <f t="shared" si="568"/>
        <v>43.837817095983738</v>
      </c>
      <c r="AF815" s="26">
        <f t="shared" si="569"/>
        <v>-90.03060642720871</v>
      </c>
      <c r="AG815" s="26">
        <f t="shared" si="544"/>
        <v>64.037843837695164</v>
      </c>
      <c r="AH815" s="26">
        <f t="shared" si="570"/>
        <v>-242.51459219563739</v>
      </c>
      <c r="AI815" s="26">
        <f t="shared" si="571"/>
        <v>-89.999999999957112</v>
      </c>
      <c r="AJ815" s="26">
        <f t="shared" si="572"/>
        <v>150.1175010856752</v>
      </c>
      <c r="AK815" s="26">
        <f t="shared" si="573"/>
        <v>89.999998212493722</v>
      </c>
      <c r="AL815" s="27">
        <f t="shared" si="574"/>
        <v>-73.726622558966753</v>
      </c>
      <c r="AM815" s="26">
        <f t="shared" si="575"/>
        <v>-89.988202458668368</v>
      </c>
      <c r="AN815" s="26">
        <f t="shared" si="545"/>
        <v>-76.352780960327195</v>
      </c>
      <c r="AO815" s="26">
        <f t="shared" si="546"/>
        <v>-89.991280660536191</v>
      </c>
      <c r="AP815" s="26">
        <f t="shared" si="552"/>
        <v>-178.43865079156097</v>
      </c>
      <c r="AQ815" s="26">
        <f t="shared" si="553"/>
        <v>-179.97948490666795</v>
      </c>
      <c r="AR815" s="25">
        <f t="shared" si="547"/>
        <v>18.562359853877492</v>
      </c>
      <c r="AS815" s="25">
        <f t="shared" si="548"/>
        <v>-26.843517049310353</v>
      </c>
      <c r="AT815" s="56">
        <f t="shared" si="554"/>
        <v>-134.60083369557725</v>
      </c>
      <c r="AU815" s="57">
        <f t="shared" si="576"/>
        <v>-270.01009133387663</v>
      </c>
      <c r="AV815" s="26">
        <f t="shared" si="577"/>
        <v>22.226090304216299</v>
      </c>
      <c r="AW815" s="26">
        <f t="shared" si="578"/>
        <v>85.56133256103972</v>
      </c>
      <c r="AX815" s="27">
        <f t="shared" si="579"/>
        <v>-22.226090304216299</v>
      </c>
      <c r="AY815" s="26">
        <f t="shared" si="580"/>
        <v>-85.56133256103972</v>
      </c>
      <c r="AZ815" s="28">
        <f t="shared" si="581"/>
        <v>0</v>
      </c>
      <c r="BA815" s="29">
        <f t="shared" si="582"/>
        <v>0</v>
      </c>
      <c r="BB815" s="5">
        <f t="shared" si="555"/>
        <v>-337.27859685835966</v>
      </c>
      <c r="BC815" s="5">
        <f t="shared" si="556"/>
        <v>-539.64207710249116</v>
      </c>
      <c r="BD815" s="5">
        <f t="shared" si="583"/>
        <v>-359.64207710249116</v>
      </c>
      <c r="BE815" s="31"/>
      <c r="BF815" s="40">
        <f t="shared" si="584"/>
        <v>-337</v>
      </c>
      <c r="BG815" s="40">
        <f t="shared" si="585"/>
        <v>-540</v>
      </c>
      <c r="BH815" s="40">
        <f t="shared" si="586"/>
        <v>-360</v>
      </c>
      <c r="BL815" s="26">
        <f t="shared" si="549"/>
        <v>-70.204797608014303</v>
      </c>
      <c r="BM815" s="26">
        <f t="shared" si="550"/>
        <v>-89.98230368831517</v>
      </c>
      <c r="BO815" s="238" t="str">
        <f t="shared" si="557"/>
        <v>12882495516.9353i</v>
      </c>
      <c r="BP815" s="238" t="str">
        <f t="shared" si="558"/>
        <v>-2.37872153588078E-07-1.45441631341975E-09i</v>
      </c>
      <c r="BQ815" s="238">
        <f t="shared" si="559"/>
        <v>-132.47296555476811</v>
      </c>
      <c r="BR815" s="238">
        <f t="shared" si="560"/>
        <v>-179.64968208029941</v>
      </c>
    </row>
    <row r="816" spans="22:70" x14ac:dyDescent="0.3">
      <c r="V816" s="24">
        <v>9.1200000000001396</v>
      </c>
      <c r="W816" s="30">
        <f t="shared" si="561"/>
        <v>13182567385.568354</v>
      </c>
      <c r="X816" s="25">
        <f t="shared" si="551"/>
        <v>31.450501351730402</v>
      </c>
      <c r="Y816" s="26">
        <f t="shared" si="562"/>
        <v>-144.09676785947886</v>
      </c>
      <c r="Z816" s="26">
        <f t="shared" si="563"/>
        <v>-89.999996424932561</v>
      </c>
      <c r="AA816" s="26">
        <f t="shared" si="564"/>
        <v>91.472031250423356</v>
      </c>
      <c r="AB816" s="26">
        <f t="shared" si="565"/>
        <v>-89.998470600056052</v>
      </c>
      <c r="AC816" s="26">
        <f t="shared" si="566"/>
        <v>65.212052291523122</v>
      </c>
      <c r="AD816" s="26">
        <f t="shared" si="567"/>
        <v>89.968557284971041</v>
      </c>
      <c r="AE816" s="26">
        <f t="shared" si="568"/>
        <v>44.037817034198014</v>
      </c>
      <c r="AF816" s="26">
        <f t="shared" si="569"/>
        <v>-90.029909740017558</v>
      </c>
      <c r="AG816" s="26">
        <f t="shared" si="544"/>
        <v>64.037843837695164</v>
      </c>
      <c r="AH816" s="26">
        <f t="shared" si="570"/>
        <v>-242.71459219563758</v>
      </c>
      <c r="AI816" s="26">
        <f t="shared" si="571"/>
        <v>-89.999999999958078</v>
      </c>
      <c r="AJ816" s="26">
        <f t="shared" si="572"/>
        <v>150.31750108567539</v>
      </c>
      <c r="AK816" s="26">
        <f t="shared" si="573"/>
        <v>89.999998253182326</v>
      </c>
      <c r="AL816" s="27">
        <f t="shared" si="574"/>
        <v>-73.926622550679767</v>
      </c>
      <c r="AM816" s="26">
        <f t="shared" si="575"/>
        <v>-89.988471003487632</v>
      </c>
      <c r="AN816" s="26">
        <f t="shared" si="545"/>
        <v>-76.552780955800586</v>
      </c>
      <c r="AO816" s="26">
        <f t="shared" si="546"/>
        <v>-89.991479136930863</v>
      </c>
      <c r="AP816" s="26">
        <f t="shared" si="552"/>
        <v>-178.83865077874736</v>
      </c>
      <c r="AQ816" s="26">
        <f t="shared" si="553"/>
        <v>-179.97995188719426</v>
      </c>
      <c r="AR816" s="25">
        <f t="shared" si="547"/>
        <v>18.562359853877492</v>
      </c>
      <c r="AS816" s="25">
        <f t="shared" si="548"/>
        <v>-26.843517049310353</v>
      </c>
      <c r="AT816" s="56">
        <f t="shared" si="554"/>
        <v>-134.80083374454935</v>
      </c>
      <c r="AU816" s="57">
        <f t="shared" si="576"/>
        <v>-270.00986162721182</v>
      </c>
      <c r="AV816" s="26">
        <f t="shared" si="577"/>
        <v>22.424919409397273</v>
      </c>
      <c r="AW816" s="26">
        <f t="shared" si="578"/>
        <v>85.661978823735581</v>
      </c>
      <c r="AX816" s="27">
        <f t="shared" si="579"/>
        <v>-22.424919409397273</v>
      </c>
      <c r="AY816" s="26">
        <f t="shared" si="580"/>
        <v>-85.661978823735581</v>
      </c>
      <c r="AZ816" s="28">
        <f t="shared" si="581"/>
        <v>0</v>
      </c>
      <c r="BA816" s="29">
        <f t="shared" si="582"/>
        <v>0</v>
      </c>
      <c r="BB816" s="5">
        <f t="shared" si="555"/>
        <v>-338.07858967461607</v>
      </c>
      <c r="BC816" s="5">
        <f t="shared" si="556"/>
        <v>-539.65022423410073</v>
      </c>
      <c r="BD816" s="5">
        <f t="shared" si="583"/>
        <v>-359.65022423410073</v>
      </c>
      <c r="BE816" s="41"/>
      <c r="BF816" s="40">
        <f t="shared" si="584"/>
        <v>-338</v>
      </c>
      <c r="BG816" s="40">
        <f t="shared" si="585"/>
        <v>-540</v>
      </c>
      <c r="BH816" s="40">
        <f t="shared" si="586"/>
        <v>-360</v>
      </c>
      <c r="BL816" s="26">
        <f t="shared" si="549"/>
        <v>-70.404797589368357</v>
      </c>
      <c r="BM816" s="26">
        <f t="shared" si="550"/>
        <v>-89.982706505523197</v>
      </c>
      <c r="BO816" s="238" t="str">
        <f t="shared" si="557"/>
        <v>13182567385.5684i</v>
      </c>
      <c r="BP816" s="238" t="str">
        <f t="shared" si="558"/>
        <v>-2.27166522875926E-07-1.35734253432943E-09i</v>
      </c>
      <c r="BQ816" s="238">
        <f t="shared" si="559"/>
        <v>-132.87295834069832</v>
      </c>
      <c r="BR816" s="238">
        <f t="shared" si="560"/>
        <v>-179.65765610136569</v>
      </c>
    </row>
    <row r="817" spans="22:70" x14ac:dyDescent="0.3">
      <c r="V817" s="24">
        <v>9.1300000000001393</v>
      </c>
      <c r="W817" s="32">
        <f t="shared" si="561"/>
        <v>13489628825.92087</v>
      </c>
      <c r="X817" s="25">
        <f t="shared" si="551"/>
        <v>31.450501351730402</v>
      </c>
      <c r="Y817" s="26">
        <f t="shared" si="562"/>
        <v>-144.29676785947885</v>
      </c>
      <c r="Z817" s="26">
        <f t="shared" si="563"/>
        <v>-89.999996506311035</v>
      </c>
      <c r="AA817" s="26">
        <f t="shared" si="564"/>
        <v>91.67203125028405</v>
      </c>
      <c r="AB817" s="26">
        <f t="shared" si="565"/>
        <v>-89.998505413449024</v>
      </c>
      <c r="AC817" s="26">
        <f t="shared" si="566"/>
        <v>65.412052232657288</v>
      </c>
      <c r="AD817" s="26">
        <f t="shared" si="567"/>
        <v>89.969273008406972</v>
      </c>
      <c r="AE817" s="26">
        <f t="shared" si="568"/>
        <v>44.237816975192885</v>
      </c>
      <c r="AF817" s="26">
        <f t="shared" si="569"/>
        <v>-90.029228911353087</v>
      </c>
      <c r="AG817" s="26">
        <f t="shared" si="544"/>
        <v>64.037843837695164</v>
      </c>
      <c r="AH817" s="26">
        <f t="shared" si="570"/>
        <v>-242.91459219563757</v>
      </c>
      <c r="AI817" s="26">
        <f t="shared" si="571"/>
        <v>-89.99999999995903</v>
      </c>
      <c r="AJ817" s="26">
        <f t="shared" si="572"/>
        <v>150.51750108567535</v>
      </c>
      <c r="AK817" s="26">
        <f t="shared" si="573"/>
        <v>89.999998292944753</v>
      </c>
      <c r="AL817" s="27">
        <f t="shared" si="574"/>
        <v>-74.12662254276556</v>
      </c>
      <c r="AM817" s="26">
        <f t="shared" si="575"/>
        <v>-89.988733435481009</v>
      </c>
      <c r="AN817" s="26">
        <f t="shared" si="545"/>
        <v>-76.752780951477504</v>
      </c>
      <c r="AO817" s="26">
        <f t="shared" si="546"/>
        <v>-89.991673095451404</v>
      </c>
      <c r="AP817" s="26">
        <f t="shared" si="552"/>
        <v>-179.23865076651012</v>
      </c>
      <c r="AQ817" s="26">
        <f t="shared" si="553"/>
        <v>-179.98040823794668</v>
      </c>
      <c r="AR817" s="25">
        <f t="shared" si="547"/>
        <v>18.562359853877492</v>
      </c>
      <c r="AS817" s="25">
        <f t="shared" si="548"/>
        <v>-26.843517049310353</v>
      </c>
      <c r="AT817" s="56">
        <f t="shared" si="554"/>
        <v>-135.00083379131723</v>
      </c>
      <c r="AU817" s="57">
        <f t="shared" si="576"/>
        <v>-270.00963714929975</v>
      </c>
      <c r="AV817" s="26">
        <f t="shared" si="577"/>
        <v>22.623800918757993</v>
      </c>
      <c r="AW817" s="26">
        <f t="shared" si="578"/>
        <v>85.760360022972165</v>
      </c>
      <c r="AX817" s="27">
        <f t="shared" si="579"/>
        <v>-22.623800918757993</v>
      </c>
      <c r="AY817" s="26">
        <f t="shared" si="580"/>
        <v>-85.760360022972165</v>
      </c>
      <c r="AZ817" s="28">
        <f t="shared" si="581"/>
        <v>0</v>
      </c>
      <c r="BA817" s="29">
        <f t="shared" si="582"/>
        <v>0</v>
      </c>
      <c r="BB817" s="5">
        <f t="shared" si="555"/>
        <v>-338.87858281418215</v>
      </c>
      <c r="BC817" s="5">
        <f t="shared" si="556"/>
        <v>-539.65818592691619</v>
      </c>
      <c r="BD817" s="5">
        <f t="shared" si="583"/>
        <v>-359.65818592691619</v>
      </c>
      <c r="BE817" s="31"/>
      <c r="BF817" s="40">
        <f t="shared" si="584"/>
        <v>-339</v>
      </c>
      <c r="BG817" s="40">
        <f t="shared" si="585"/>
        <v>-540</v>
      </c>
      <c r="BH817" s="40">
        <f t="shared" si="586"/>
        <v>-360</v>
      </c>
      <c r="BL817" s="26">
        <f t="shared" si="549"/>
        <v>-70.60479757156142</v>
      </c>
      <c r="BM817" s="26">
        <f t="shared" si="550"/>
        <v>-89.98310015349378</v>
      </c>
      <c r="BO817" s="238" t="str">
        <f t="shared" si="557"/>
        <v>13489628825.9209i</v>
      </c>
      <c r="BP817" s="238" t="str">
        <f t="shared" si="558"/>
        <v>-2.16942691501895E-07-1.26674776731095E-09i</v>
      </c>
      <c r="BQ817" s="238">
        <f t="shared" si="559"/>
        <v>-133.2729514513035</v>
      </c>
      <c r="BR817" s="238">
        <f t="shared" si="560"/>
        <v>-179.6654486241226</v>
      </c>
    </row>
    <row r="818" spans="22:70" x14ac:dyDescent="0.3">
      <c r="V818" s="24">
        <v>9.1400000000001391</v>
      </c>
      <c r="W818" s="32">
        <f t="shared" si="561"/>
        <v>13803842646.033283</v>
      </c>
      <c r="X818" s="25">
        <f t="shared" si="551"/>
        <v>31.450501351730402</v>
      </c>
      <c r="Y818" s="26">
        <f t="shared" si="562"/>
        <v>-144.49676785947884</v>
      </c>
      <c r="Z818" s="26">
        <f t="shared" si="563"/>
        <v>-89.999996585837096</v>
      </c>
      <c r="AA818" s="26">
        <f t="shared" si="564"/>
        <v>91.872031250151039</v>
      </c>
      <c r="AB818" s="26">
        <f t="shared" si="565"/>
        <v>-89.998539434392441</v>
      </c>
      <c r="AC818" s="26">
        <f t="shared" si="566"/>
        <v>65.612052176440855</v>
      </c>
      <c r="AD818" s="26">
        <f t="shared" si="567"/>
        <v>89.969972439997733</v>
      </c>
      <c r="AE818" s="26">
        <f t="shared" si="568"/>
        <v>44.437816918843453</v>
      </c>
      <c r="AF818" s="26">
        <f t="shared" si="569"/>
        <v>-90.028563580231818</v>
      </c>
      <c r="AG818" s="26">
        <f t="shared" si="544"/>
        <v>64.037843837695164</v>
      </c>
      <c r="AH818" s="26">
        <f t="shared" si="570"/>
        <v>-243.11459219563756</v>
      </c>
      <c r="AI818" s="26">
        <f t="shared" si="571"/>
        <v>-89.999999999959982</v>
      </c>
      <c r="AJ818" s="26">
        <f t="shared" si="572"/>
        <v>150.71750108567534</v>
      </c>
      <c r="AK818" s="26">
        <f t="shared" si="573"/>
        <v>89.999998331802075</v>
      </c>
      <c r="AL818" s="27">
        <f t="shared" si="574"/>
        <v>-74.326622535207576</v>
      </c>
      <c r="AM818" s="26">
        <f t="shared" si="575"/>
        <v>-89.988989893793345</v>
      </c>
      <c r="AN818" s="26">
        <f t="shared" si="545"/>
        <v>-76.952780947349027</v>
      </c>
      <c r="AO818" s="26">
        <f t="shared" si="546"/>
        <v>-89.991862638937192</v>
      </c>
      <c r="AP818" s="26">
        <f t="shared" si="552"/>
        <v>-179.63865075482366</v>
      </c>
      <c r="AQ818" s="26">
        <f t="shared" si="553"/>
        <v>-179.98085420088844</v>
      </c>
      <c r="AR818" s="25">
        <f t="shared" si="547"/>
        <v>18.562359853877492</v>
      </c>
      <c r="AS818" s="25">
        <f t="shared" si="548"/>
        <v>-26.843517049310353</v>
      </c>
      <c r="AT818" s="56">
        <f t="shared" si="554"/>
        <v>-135.20083383598021</v>
      </c>
      <c r="AU818" s="57">
        <f t="shared" si="576"/>
        <v>-270.00941778112025</v>
      </c>
      <c r="AV818" s="26">
        <f t="shared" si="577"/>
        <v>22.822732499519866</v>
      </c>
      <c r="AW818" s="26">
        <f t="shared" si="578"/>
        <v>85.856525999967474</v>
      </c>
      <c r="AX818" s="27">
        <f t="shared" si="579"/>
        <v>-22.822732499519866</v>
      </c>
      <c r="AY818" s="26">
        <f t="shared" si="580"/>
        <v>-85.856525999967474</v>
      </c>
      <c r="AZ818" s="28">
        <f t="shared" si="581"/>
        <v>0</v>
      </c>
      <c r="BA818" s="29">
        <f t="shared" si="582"/>
        <v>0</v>
      </c>
      <c r="BB818" s="5">
        <f t="shared" si="555"/>
        <v>-339.67857626250856</v>
      </c>
      <c r="BC818" s="5">
        <f t="shared" si="556"/>
        <v>-539.66596640120144</v>
      </c>
      <c r="BD818" s="5">
        <f t="shared" si="583"/>
        <v>-359.66596640120144</v>
      </c>
      <c r="BE818" s="31"/>
      <c r="BF818" s="40">
        <f t="shared" si="584"/>
        <v>-340</v>
      </c>
      <c r="BG818" s="40">
        <f t="shared" si="585"/>
        <v>-540</v>
      </c>
      <c r="BH818" s="40">
        <f t="shared" si="586"/>
        <v>-360</v>
      </c>
      <c r="BL818" s="26">
        <f t="shared" si="549"/>
        <v>-70.804797554555947</v>
      </c>
      <c r="BM818" s="26">
        <f t="shared" si="550"/>
        <v>-89.983484840944129</v>
      </c>
      <c r="BO818" s="238" t="str">
        <f t="shared" si="557"/>
        <v>13803842646.0333i</v>
      </c>
      <c r="BP818" s="238" t="str">
        <f t="shared" si="558"/>
        <v>-2.0717897786374E-07-1.18219959283625E-09i</v>
      </c>
      <c r="BQ818" s="238">
        <f t="shared" si="559"/>
        <v>-133.67294487197239</v>
      </c>
      <c r="BR818" s="238">
        <f t="shared" si="560"/>
        <v>-179.67306377913704</v>
      </c>
    </row>
    <row r="819" spans="22:70" x14ac:dyDescent="0.3">
      <c r="V819" s="24">
        <v>9.1500000000001407</v>
      </c>
      <c r="W819" s="30">
        <f t="shared" si="561"/>
        <v>14125375446.23213</v>
      </c>
      <c r="X819" s="25">
        <f t="shared" si="551"/>
        <v>31.450501351730402</v>
      </c>
      <c r="Y819" s="26">
        <f t="shared" si="562"/>
        <v>-144.69676785947885</v>
      </c>
      <c r="Z819" s="26">
        <f t="shared" si="563"/>
        <v>-89.999996663552935</v>
      </c>
      <c r="AA819" s="26">
        <f t="shared" si="564"/>
        <v>92.072031250024054</v>
      </c>
      <c r="AB819" s="26">
        <f t="shared" si="565"/>
        <v>-89.998572680924624</v>
      </c>
      <c r="AC819" s="26">
        <f t="shared" si="566"/>
        <v>65.812052122754636</v>
      </c>
      <c r="AD819" s="26">
        <f t="shared" si="567"/>
        <v>89.970655950590384</v>
      </c>
      <c r="AE819" s="26">
        <f t="shared" si="568"/>
        <v>44.637816865030231</v>
      </c>
      <c r="AF819" s="26">
        <f t="shared" si="569"/>
        <v>-90.027913393887189</v>
      </c>
      <c r="AG819" s="26">
        <f t="shared" si="544"/>
        <v>64.037843837695164</v>
      </c>
      <c r="AH819" s="26">
        <f t="shared" si="570"/>
        <v>-243.31459219563757</v>
      </c>
      <c r="AI819" s="26">
        <f t="shared" si="571"/>
        <v>-89.999999999960878</v>
      </c>
      <c r="AJ819" s="26">
        <f t="shared" si="572"/>
        <v>150.91750108567535</v>
      </c>
      <c r="AK819" s="26">
        <f t="shared" si="573"/>
        <v>89.999998369774886</v>
      </c>
      <c r="AL819" s="27">
        <f t="shared" si="574"/>
        <v>-74.526622527989787</v>
      </c>
      <c r="AM819" s="26">
        <f t="shared" si="575"/>
        <v>-89.989240514402226</v>
      </c>
      <c r="AN819" s="26">
        <f t="shared" si="545"/>
        <v>-77.152780943406384</v>
      </c>
      <c r="AO819" s="26">
        <f t="shared" si="546"/>
        <v>-89.992047867886654</v>
      </c>
      <c r="AP819" s="26">
        <f t="shared" si="552"/>
        <v>-180.03865074366323</v>
      </c>
      <c r="AQ819" s="26">
        <f t="shared" si="553"/>
        <v>-179.98129001247486</v>
      </c>
      <c r="AR819" s="25">
        <f t="shared" si="547"/>
        <v>18.562359853877492</v>
      </c>
      <c r="AS819" s="25">
        <f t="shared" si="548"/>
        <v>-26.843517049310353</v>
      </c>
      <c r="AT819" s="56">
        <f t="shared" si="554"/>
        <v>-135.40083387863299</v>
      </c>
      <c r="AU819" s="57">
        <f t="shared" si="576"/>
        <v>-270.00920340636208</v>
      </c>
      <c r="AV819" s="26">
        <f t="shared" si="577"/>
        <v>23.021711921644258</v>
      </c>
      <c r="AW819" s="26">
        <f t="shared" si="578"/>
        <v>85.950525574730634</v>
      </c>
      <c r="AX819" s="27">
        <f t="shared" si="579"/>
        <v>-23.021711921644258</v>
      </c>
      <c r="AY819" s="26">
        <f t="shared" si="580"/>
        <v>-85.950525574730634</v>
      </c>
      <c r="AZ819" s="28">
        <f t="shared" si="581"/>
        <v>0</v>
      </c>
      <c r="BA819" s="29">
        <f t="shared" si="582"/>
        <v>0</v>
      </c>
      <c r="BB819" s="5">
        <f t="shared" si="555"/>
        <v>-340.47857000569957</v>
      </c>
      <c r="BC819" s="5">
        <f t="shared" si="556"/>
        <v>-539.6735697812112</v>
      </c>
      <c r="BD819" s="5">
        <f t="shared" si="583"/>
        <v>-359.6735697812112</v>
      </c>
      <c r="BE819" s="41"/>
      <c r="BF819" s="40">
        <f t="shared" si="584"/>
        <v>-340</v>
      </c>
      <c r="BG819" s="40">
        <f t="shared" si="585"/>
        <v>-540</v>
      </c>
      <c r="BH819" s="40">
        <f t="shared" si="586"/>
        <v>-360</v>
      </c>
      <c r="BL819" s="26">
        <f t="shared" si="549"/>
        <v>-71.004797538315884</v>
      </c>
      <c r="BM819" s="26">
        <f t="shared" si="550"/>
        <v>-89.983860771840469</v>
      </c>
      <c r="BO819" s="238" t="str">
        <f t="shared" si="557"/>
        <v>14125375446.2321i</v>
      </c>
      <c r="BP819" s="238" t="str">
        <f t="shared" si="558"/>
        <v>-1.97854675933408E-07-1.10329445062182E-09i</v>
      </c>
      <c r="BQ819" s="238">
        <f t="shared" si="559"/>
        <v>-134.07293858875067</v>
      </c>
      <c r="BR819" s="238">
        <f t="shared" si="560"/>
        <v>-179.68050560300873</v>
      </c>
    </row>
    <row r="820" spans="22:70" x14ac:dyDescent="0.3">
      <c r="V820" s="24">
        <v>9.1600000000001405</v>
      </c>
      <c r="W820" s="32">
        <f t="shared" si="561"/>
        <v>14454397707.463968</v>
      </c>
      <c r="X820" s="25">
        <f t="shared" si="551"/>
        <v>31.450501351730402</v>
      </c>
      <c r="Y820" s="26">
        <f t="shared" si="562"/>
        <v>-144.89676785947887</v>
      </c>
      <c r="Z820" s="26">
        <f t="shared" si="563"/>
        <v>-89.999996739499736</v>
      </c>
      <c r="AA820" s="26">
        <f t="shared" si="564"/>
        <v>92.272031249902753</v>
      </c>
      <c r="AB820" s="26">
        <f t="shared" si="565"/>
        <v>-89.998605170673343</v>
      </c>
      <c r="AC820" s="26">
        <f t="shared" si="566"/>
        <v>66.012052071484646</v>
      </c>
      <c r="AD820" s="26">
        <f t="shared" si="567"/>
        <v>89.971323902590512</v>
      </c>
      <c r="AE820" s="26">
        <f t="shared" si="568"/>
        <v>44.837816813638923</v>
      </c>
      <c r="AF820" s="26">
        <f t="shared" si="569"/>
        <v>-90.027278007582566</v>
      </c>
      <c r="AG820" s="26">
        <f t="shared" si="544"/>
        <v>64.037843837695164</v>
      </c>
      <c r="AH820" s="26">
        <f t="shared" si="570"/>
        <v>-243.51459219563759</v>
      </c>
      <c r="AI820" s="26">
        <f t="shared" si="571"/>
        <v>-89.999999999961773</v>
      </c>
      <c r="AJ820" s="26">
        <f t="shared" si="572"/>
        <v>151.11750108567537</v>
      </c>
      <c r="AK820" s="26">
        <f t="shared" si="573"/>
        <v>89.99999840688335</v>
      </c>
      <c r="AL820" s="27">
        <f t="shared" si="574"/>
        <v>-74.726622521096814</v>
      </c>
      <c r="AM820" s="26">
        <f t="shared" si="575"/>
        <v>-89.989485430189958</v>
      </c>
      <c r="AN820" s="26">
        <f t="shared" si="545"/>
        <v>-77.352780939641164</v>
      </c>
      <c r="AO820" s="26">
        <f t="shared" si="546"/>
        <v>-89.992228880510638</v>
      </c>
      <c r="AP820" s="26">
        <f t="shared" si="552"/>
        <v>-180.43865073300503</v>
      </c>
      <c r="AQ820" s="26">
        <f t="shared" si="553"/>
        <v>-179.98171590377902</v>
      </c>
      <c r="AR820" s="25">
        <f t="shared" si="547"/>
        <v>18.562359853877492</v>
      </c>
      <c r="AS820" s="25">
        <f t="shared" si="548"/>
        <v>-26.843517049310353</v>
      </c>
      <c r="AT820" s="56">
        <f t="shared" si="554"/>
        <v>-135.6008339193661</v>
      </c>
      <c r="AU820" s="57">
        <f t="shared" si="576"/>
        <v>-270.00899391136159</v>
      </c>
      <c r="AV820" s="26">
        <f t="shared" si="577"/>
        <v>23.220737053404491</v>
      </c>
      <c r="AW820" s="26">
        <f t="shared" si="578"/>
        <v>86.042406561889436</v>
      </c>
      <c r="AX820" s="27">
        <f t="shared" si="579"/>
        <v>-23.220737053404491</v>
      </c>
      <c r="AY820" s="26">
        <f t="shared" si="580"/>
        <v>-86.042406561889436</v>
      </c>
      <c r="AZ820" s="28">
        <f t="shared" si="581"/>
        <v>0</v>
      </c>
      <c r="BA820" s="29">
        <f t="shared" si="582"/>
        <v>0</v>
      </c>
      <c r="BB820" s="5">
        <f t="shared" si="555"/>
        <v>-341.27856403048492</v>
      </c>
      <c r="BC820" s="5">
        <f t="shared" si="556"/>
        <v>-539.68100009737327</v>
      </c>
      <c r="BD820" s="5">
        <f t="shared" si="583"/>
        <v>-359.68100009737327</v>
      </c>
      <c r="BE820" s="31"/>
      <c r="BF820" s="40">
        <f t="shared" si="584"/>
        <v>-341</v>
      </c>
      <c r="BG820" s="40">
        <f t="shared" si="585"/>
        <v>-540</v>
      </c>
      <c r="BH820" s="40">
        <f t="shared" si="586"/>
        <v>-360</v>
      </c>
      <c r="BL820" s="26">
        <f t="shared" si="549"/>
        <v>-71.204797522806714</v>
      </c>
      <c r="BM820" s="26">
        <f t="shared" si="550"/>
        <v>-89.984228145506236</v>
      </c>
      <c r="BO820" s="238" t="str">
        <f t="shared" si="557"/>
        <v>14454397707.464i</v>
      </c>
      <c r="BP820" s="238" t="str">
        <f t="shared" si="558"/>
        <v>-1.88950011371704E-07-1.02965571371321E-09i</v>
      </c>
      <c r="BQ820" s="238">
        <f t="shared" si="559"/>
        <v>-134.47293258831212</v>
      </c>
      <c r="BR820" s="238">
        <f t="shared" si="560"/>
        <v>-179.68777804050549</v>
      </c>
    </row>
    <row r="821" spans="22:70" x14ac:dyDescent="0.3">
      <c r="V821" s="24">
        <v>9.1700000000001403</v>
      </c>
      <c r="W821" s="32">
        <f t="shared" si="561"/>
        <v>14791083881.686874</v>
      </c>
      <c r="X821" s="25">
        <f t="shared" si="551"/>
        <v>31.450501351730402</v>
      </c>
      <c r="Y821" s="26">
        <f t="shared" si="562"/>
        <v>-145.09676785947886</v>
      </c>
      <c r="Z821" s="26">
        <f t="shared" si="563"/>
        <v>-89.999996813717786</v>
      </c>
      <c r="AA821" s="26">
        <f t="shared" si="564"/>
        <v>92.472031249786895</v>
      </c>
      <c r="AB821" s="26">
        <f t="shared" si="565"/>
        <v>-89.998636920865096</v>
      </c>
      <c r="AC821" s="26">
        <f t="shared" si="566"/>
        <v>66.212052022522201</v>
      </c>
      <c r="AD821" s="26">
        <f t="shared" si="567"/>
        <v>89.971976650154389</v>
      </c>
      <c r="AE821" s="26">
        <f t="shared" si="568"/>
        <v>45.037816764560631</v>
      </c>
      <c r="AF821" s="26">
        <f t="shared" si="569"/>
        <v>-90.026657084428493</v>
      </c>
      <c r="AG821" s="26">
        <f t="shared" si="544"/>
        <v>64.037843837695164</v>
      </c>
      <c r="AH821" s="26">
        <f t="shared" si="570"/>
        <v>-243.71459219563758</v>
      </c>
      <c r="AI821" s="26">
        <f t="shared" si="571"/>
        <v>-89.999999999962654</v>
      </c>
      <c r="AJ821" s="26">
        <f t="shared" si="572"/>
        <v>151.31750108567536</v>
      </c>
      <c r="AK821" s="26">
        <f t="shared" si="573"/>
        <v>89.999998443147106</v>
      </c>
      <c r="AL821" s="27">
        <f t="shared" si="574"/>
        <v>-74.926622514514079</v>
      </c>
      <c r="AM821" s="26">
        <f t="shared" si="575"/>
        <v>-89.989724771014096</v>
      </c>
      <c r="AN821" s="26">
        <f t="shared" si="545"/>
        <v>-77.552780936045409</v>
      </c>
      <c r="AO821" s="26">
        <f t="shared" si="546"/>
        <v>-89.992405772784409</v>
      </c>
      <c r="AP821" s="26">
        <f t="shared" si="552"/>
        <v>-180.83865072282654</v>
      </c>
      <c r="AQ821" s="26">
        <f t="shared" si="553"/>
        <v>-179.98213210061405</v>
      </c>
      <c r="AR821" s="25">
        <f t="shared" si="547"/>
        <v>18.562359853877492</v>
      </c>
      <c r="AS821" s="25">
        <f t="shared" si="548"/>
        <v>-26.843517049310353</v>
      </c>
      <c r="AT821" s="56">
        <f t="shared" si="554"/>
        <v>-135.80083395826591</v>
      </c>
      <c r="AU821" s="57">
        <f t="shared" si="576"/>
        <v>-270.00878918504253</v>
      </c>
      <c r="AV821" s="26">
        <f t="shared" si="577"/>
        <v>23.419805857140183</v>
      </c>
      <c r="AW821" s="26">
        <f t="shared" si="578"/>
        <v>86.132215786637275</v>
      </c>
      <c r="AX821" s="27">
        <f t="shared" si="579"/>
        <v>-23.419805857140183</v>
      </c>
      <c r="AY821" s="26">
        <f t="shared" si="580"/>
        <v>-86.132215786637275</v>
      </c>
      <c r="AZ821" s="28">
        <f t="shared" si="581"/>
        <v>0</v>
      </c>
      <c r="BA821" s="29">
        <f t="shared" si="582"/>
        <v>0</v>
      </c>
      <c r="BB821" s="5">
        <f t="shared" si="555"/>
        <v>-342.07855832419142</v>
      </c>
      <c r="BC821" s="5">
        <f t="shared" si="556"/>
        <v>-539.68826128842022</v>
      </c>
      <c r="BD821" s="5">
        <f t="shared" si="583"/>
        <v>-359.68826128842022</v>
      </c>
      <c r="BE821" s="31"/>
      <c r="BF821" s="40">
        <f t="shared" si="584"/>
        <v>-342</v>
      </c>
      <c r="BG821" s="40">
        <f t="shared" si="585"/>
        <v>-540</v>
      </c>
      <c r="BH821" s="40">
        <f t="shared" si="586"/>
        <v>-360</v>
      </c>
      <c r="BL821" s="26">
        <f t="shared" si="549"/>
        <v>-71.404797507995553</v>
      </c>
      <c r="BM821" s="26">
        <f t="shared" si="550"/>
        <v>-89.984587156727684</v>
      </c>
      <c r="BO821" s="238" t="str">
        <f t="shared" si="557"/>
        <v>14791083881.6869i</v>
      </c>
      <c r="BP821" s="238" t="str">
        <f t="shared" si="558"/>
        <v>-1.80446099616151E-07-9.60931891082298E-10i</v>
      </c>
      <c r="BQ821" s="238">
        <f t="shared" si="559"/>
        <v>-134.87292685792994</v>
      </c>
      <c r="BR821" s="238">
        <f t="shared" si="560"/>
        <v>-179.69488494665001</v>
      </c>
    </row>
    <row r="822" spans="22:70" x14ac:dyDescent="0.3">
      <c r="V822" s="24">
        <v>9.18000000000014</v>
      </c>
      <c r="W822" s="30">
        <f t="shared" si="561"/>
        <v>15135612484.366991</v>
      </c>
      <c r="X822" s="25">
        <f t="shared" si="551"/>
        <v>31.450501351730402</v>
      </c>
      <c r="Y822" s="26">
        <f t="shared" si="562"/>
        <v>-145.29676785947885</v>
      </c>
      <c r="Z822" s="26">
        <f t="shared" si="563"/>
        <v>-89.999996886246436</v>
      </c>
      <c r="AA822" s="26">
        <f t="shared" si="564"/>
        <v>92.67203124967628</v>
      </c>
      <c r="AB822" s="26">
        <f t="shared" si="565"/>
        <v>-89.998667948334258</v>
      </c>
      <c r="AC822" s="26">
        <f t="shared" si="566"/>
        <v>66.412051975763418</v>
      </c>
      <c r="AD822" s="26">
        <f t="shared" si="567"/>
        <v>89.972614539376707</v>
      </c>
      <c r="AE822" s="26">
        <f t="shared" si="568"/>
        <v>45.237816717691246</v>
      </c>
      <c r="AF822" s="26">
        <f t="shared" si="569"/>
        <v>-90.026050295203987</v>
      </c>
      <c r="AG822" s="26">
        <f t="shared" si="544"/>
        <v>64.037843837695164</v>
      </c>
      <c r="AH822" s="26">
        <f t="shared" si="570"/>
        <v>-243.91459219563757</v>
      </c>
      <c r="AI822" s="26">
        <f t="shared" si="571"/>
        <v>-89.999999999963507</v>
      </c>
      <c r="AJ822" s="26">
        <f t="shared" si="572"/>
        <v>151.51750108567538</v>
      </c>
      <c r="AK822" s="26">
        <f t="shared" si="573"/>
        <v>89.999998478585411</v>
      </c>
      <c r="AL822" s="27">
        <f t="shared" si="574"/>
        <v>-75.126622508227626</v>
      </c>
      <c r="AM822" s="26">
        <f t="shared" si="575"/>
        <v>-89.989958663776278</v>
      </c>
      <c r="AN822" s="26">
        <f t="shared" si="545"/>
        <v>-77.752780932611486</v>
      </c>
      <c r="AO822" s="26">
        <f t="shared" si="546"/>
        <v>-89.992578638498571</v>
      </c>
      <c r="AP822" s="26">
        <f t="shared" si="552"/>
        <v>-181.23865071310615</v>
      </c>
      <c r="AQ822" s="26">
        <f t="shared" si="553"/>
        <v>-179.98253882365293</v>
      </c>
      <c r="AR822" s="25">
        <f t="shared" si="547"/>
        <v>18.562359853877492</v>
      </c>
      <c r="AS822" s="25">
        <f t="shared" si="548"/>
        <v>-26.843517049310353</v>
      </c>
      <c r="AT822" s="56">
        <f t="shared" si="554"/>
        <v>-136.00083399541489</v>
      </c>
      <c r="AU822" s="57">
        <f t="shared" si="576"/>
        <v>-270.00858911885689</v>
      </c>
      <c r="AV822" s="26">
        <f t="shared" si="577"/>
        <v>23.618916385186878</v>
      </c>
      <c r="AW822" s="26">
        <f t="shared" si="578"/>
        <v>86.219999100765961</v>
      </c>
      <c r="AX822" s="27">
        <f t="shared" si="579"/>
        <v>-23.618916385186871</v>
      </c>
      <c r="AY822" s="26">
        <f t="shared" si="580"/>
        <v>-86.219999100765961</v>
      </c>
      <c r="AZ822" s="28">
        <f t="shared" si="581"/>
        <v>0</v>
      </c>
      <c r="BA822" s="29">
        <f t="shared" si="582"/>
        <v>0</v>
      </c>
      <c r="BB822" s="5">
        <f t="shared" si="555"/>
        <v>-342.87855287471632</v>
      </c>
      <c r="BC822" s="5">
        <f t="shared" si="556"/>
        <v>-539.69535720347358</v>
      </c>
      <c r="BD822" s="5">
        <f t="shared" si="583"/>
        <v>-359.69535720347358</v>
      </c>
      <c r="BE822" s="41"/>
      <c r="BF822" s="40">
        <f t="shared" si="584"/>
        <v>-343</v>
      </c>
      <c r="BG822" s="40">
        <f t="shared" si="585"/>
        <v>-540</v>
      </c>
      <c r="BH822" s="40">
        <f t="shared" si="586"/>
        <v>-360</v>
      </c>
      <c r="BL822" s="26">
        <f t="shared" si="549"/>
        <v>-71.604797493851024</v>
      </c>
      <c r="BM822" s="26">
        <f t="shared" si="550"/>
        <v>-89.984937995857166</v>
      </c>
      <c r="BO822" s="238" t="str">
        <f t="shared" si="557"/>
        <v>15135612484.367i</v>
      </c>
      <c r="BP822" s="238" t="str">
        <f t="shared" si="558"/>
        <v>-1.72324905853358E-07-8.96794950162677E-10i</v>
      </c>
      <c r="BQ822" s="238">
        <f t="shared" si="559"/>
        <v>-135.27292138545039</v>
      </c>
      <c r="BR822" s="238">
        <f t="shared" si="560"/>
        <v>-179.70183008875944</v>
      </c>
    </row>
  </sheetData>
  <sheetProtection formatCells="0" formatColumns="0" formatRows="0" insertColumns="0" insertRows="0" insertHyperlinks="0" deleteColumns="0" deleteRows="0" sort="0" autoFilter="0" pivotTables="0"/>
  <mergeCells count="15">
    <mergeCell ref="A68:B68"/>
    <mergeCell ref="A1:S1"/>
    <mergeCell ref="X2:AF2"/>
    <mergeCell ref="A63:B63"/>
    <mergeCell ref="A20:B20"/>
    <mergeCell ref="A29:B29"/>
    <mergeCell ref="A40:B40"/>
    <mergeCell ref="A56:B56"/>
    <mergeCell ref="AG2:AQ2"/>
    <mergeCell ref="AT2:AU2"/>
    <mergeCell ref="AV2:AW2"/>
    <mergeCell ref="BB2:BD2"/>
    <mergeCell ref="BF2:BH2"/>
    <mergeCell ref="AZ2:BA2"/>
    <mergeCell ref="AX2:AY2"/>
  </mergeCells>
  <phoneticPr fontId="39" type="noConversion"/>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91"/>
  <sheetViews>
    <sheetView topLeftCell="A41" zoomScale="190" zoomScaleNormal="190" workbookViewId="0">
      <selection activeCell="F60" sqref="F60"/>
    </sheetView>
  </sheetViews>
  <sheetFormatPr defaultRowHeight="14.5" x14ac:dyDescent="0.3"/>
  <cols>
    <col min="1" max="1" width="14.3984375" customWidth="1"/>
    <col min="2" max="2" width="17.796875" customWidth="1"/>
    <col min="3" max="3" width="19.59765625" customWidth="1"/>
    <col min="4" max="4" width="32" customWidth="1"/>
    <col min="5" max="5" width="11.3984375" customWidth="1"/>
  </cols>
  <sheetData>
    <row r="1" spans="1:12" ht="15" thickBot="1" x14ac:dyDescent="0.35">
      <c r="F1" s="25"/>
      <c r="G1" s="25"/>
      <c r="H1" s="25"/>
      <c r="I1" s="25"/>
      <c r="J1" s="25"/>
    </row>
    <row r="2" spans="1:12" ht="15" thickBot="1" x14ac:dyDescent="0.35">
      <c r="A2" s="266" t="s">
        <v>268</v>
      </c>
      <c r="B2" s="267"/>
      <c r="C2" s="267"/>
      <c r="D2" s="268"/>
      <c r="F2" s="25"/>
      <c r="G2" s="25"/>
      <c r="H2" s="25"/>
      <c r="I2" s="25"/>
      <c r="J2" s="25"/>
    </row>
    <row r="3" spans="1:12" ht="15" thickBot="1" x14ac:dyDescent="0.35">
      <c r="A3" s="272" t="s">
        <v>269</v>
      </c>
      <c r="B3" s="273"/>
      <c r="C3" s="273"/>
      <c r="D3" s="274"/>
      <c r="F3" s="25"/>
      <c r="G3" s="25"/>
      <c r="H3" s="25"/>
      <c r="I3" s="25"/>
      <c r="J3" s="25"/>
    </row>
    <row r="4" spans="1:12" ht="29" x14ac:dyDescent="0.3">
      <c r="A4" s="101" t="s">
        <v>141</v>
      </c>
      <c r="B4" s="104">
        <f>Sheet1!B21</f>
        <v>8.9</v>
      </c>
      <c r="C4" s="102" t="s">
        <v>56</v>
      </c>
      <c r="D4" s="103" t="s">
        <v>142</v>
      </c>
      <c r="F4" s="25" t="s">
        <v>66</v>
      </c>
      <c r="G4" s="25">
        <f>Vin</f>
        <v>5.0110000000000001</v>
      </c>
      <c r="H4" s="25"/>
      <c r="I4" s="25"/>
      <c r="J4" s="25"/>
    </row>
    <row r="5" spans="1:12" ht="29" x14ac:dyDescent="0.3">
      <c r="A5" s="67" t="s">
        <v>161</v>
      </c>
      <c r="B5" s="105">
        <v>25</v>
      </c>
      <c r="C5" s="70" t="s">
        <v>144</v>
      </c>
      <c r="D5" s="69"/>
      <c r="F5" s="25" t="s">
        <v>63</v>
      </c>
      <c r="G5" s="25">
        <f>Sheet1!B10</f>
        <v>17.59</v>
      </c>
      <c r="H5" s="25"/>
      <c r="I5" s="25"/>
      <c r="J5" s="25"/>
    </row>
    <row r="6" spans="1:12" ht="29" x14ac:dyDescent="0.3">
      <c r="A6" s="67" t="s">
        <v>143</v>
      </c>
      <c r="B6" s="83">
        <v>40</v>
      </c>
      <c r="C6" s="70" t="s">
        <v>144</v>
      </c>
      <c r="D6" s="69" t="s">
        <v>145</v>
      </c>
      <c r="F6" s="25">
        <f>((1-G4/G5)*C25^2*B9+(G4/G5)*C25^2*(B12+Risodson))*1000*TempK2</f>
        <v>364.14029682301708</v>
      </c>
      <c r="G6" s="25"/>
      <c r="H6" s="25"/>
      <c r="I6" s="25"/>
      <c r="J6" s="25"/>
    </row>
    <row r="7" spans="1:12" ht="44" thickBot="1" x14ac:dyDescent="0.35">
      <c r="A7" s="79" t="s">
        <v>168</v>
      </c>
      <c r="B7" s="77">
        <f>1+0.00297*(B5-25)</f>
        <v>1</v>
      </c>
      <c r="C7" s="70"/>
      <c r="D7" s="69" t="s">
        <v>259</v>
      </c>
      <c r="F7" s="25"/>
      <c r="G7" s="25"/>
      <c r="H7" s="25"/>
      <c r="I7" s="25"/>
      <c r="J7" s="25"/>
    </row>
    <row r="8" spans="1:12" ht="43.5" x14ac:dyDescent="0.3">
      <c r="A8" s="81" t="s">
        <v>169</v>
      </c>
      <c r="B8" s="77">
        <f>1+0.004*(B5+B6-25)</f>
        <v>1.1599999999999999</v>
      </c>
      <c r="C8" s="70"/>
      <c r="D8" s="69" t="s">
        <v>260</v>
      </c>
      <c r="F8" s="111" t="s">
        <v>2</v>
      </c>
      <c r="G8" s="112" t="s">
        <v>179</v>
      </c>
      <c r="H8" s="112" t="s">
        <v>180</v>
      </c>
      <c r="I8" s="112" t="s">
        <v>181</v>
      </c>
      <c r="J8" s="113" t="s">
        <v>182</v>
      </c>
    </row>
    <row r="9" spans="1:12" ht="29" x14ac:dyDescent="0.3">
      <c r="A9" s="67" t="s">
        <v>146</v>
      </c>
      <c r="B9" s="106">
        <f>0.045</f>
        <v>4.4999999999999998E-2</v>
      </c>
      <c r="C9" s="68" t="s">
        <v>65</v>
      </c>
      <c r="D9" s="69" t="s">
        <v>261</v>
      </c>
      <c r="F9" s="114" t="s">
        <v>183</v>
      </c>
      <c r="G9" s="110" t="s">
        <v>184</v>
      </c>
      <c r="H9" s="110" t="s">
        <v>185</v>
      </c>
      <c r="I9" s="110" t="s">
        <v>186</v>
      </c>
      <c r="J9" s="115" t="s">
        <v>187</v>
      </c>
    </row>
    <row r="10" spans="1:12" ht="29.5" thickBot="1" x14ac:dyDescent="0.35">
      <c r="A10" s="81" t="s">
        <v>147</v>
      </c>
      <c r="B10" s="107">
        <f>(1.6+0.325*(Vout-5))/10^9</f>
        <v>5.6917500000000012E-9</v>
      </c>
      <c r="C10" s="3" t="s">
        <v>148</v>
      </c>
      <c r="D10" s="69" t="s">
        <v>262</v>
      </c>
      <c r="F10" s="116" t="s">
        <v>188</v>
      </c>
      <c r="G10" s="117" t="s">
        <v>189</v>
      </c>
      <c r="H10" s="117" t="s">
        <v>190</v>
      </c>
      <c r="I10" s="117" t="s">
        <v>191</v>
      </c>
      <c r="J10" s="96" t="s">
        <v>192</v>
      </c>
    </row>
    <row r="11" spans="1:12" ht="29" x14ac:dyDescent="0.3">
      <c r="A11" s="81" t="s">
        <v>149</v>
      </c>
      <c r="B11" s="107">
        <f>(1.95+0.39*(Vout-5))/10^9</f>
        <v>6.8601000000000003E-9</v>
      </c>
      <c r="C11" s="3" t="s">
        <v>148</v>
      </c>
      <c r="D11" s="69" t="s">
        <v>263</v>
      </c>
    </row>
    <row r="12" spans="1:12" ht="29" x14ac:dyDescent="0.3">
      <c r="A12" s="67" t="s">
        <v>150</v>
      </c>
      <c r="B12" s="106">
        <f>0.045</f>
        <v>4.4999999999999998E-2</v>
      </c>
      <c r="C12" s="68" t="s">
        <v>65</v>
      </c>
      <c r="D12" s="69" t="s">
        <v>265</v>
      </c>
    </row>
    <row r="13" spans="1:12" ht="29" x14ac:dyDescent="0.3">
      <c r="A13" s="67" t="s">
        <v>151</v>
      </c>
      <c r="B13" s="107">
        <v>2.0000000000000001E-9</v>
      </c>
      <c r="C13" s="3" t="s">
        <v>148</v>
      </c>
      <c r="D13" s="69" t="s">
        <v>152</v>
      </c>
    </row>
    <row r="14" spans="1:12" ht="29" x14ac:dyDescent="0.3">
      <c r="A14" s="71" t="s">
        <v>153</v>
      </c>
      <c r="B14" s="108">
        <v>0.9</v>
      </c>
      <c r="C14" s="72" t="s">
        <v>0</v>
      </c>
      <c r="D14" s="73" t="s">
        <v>154</v>
      </c>
    </row>
    <row r="15" spans="1:12" ht="29" x14ac:dyDescent="0.3">
      <c r="A15" s="78" t="s">
        <v>159</v>
      </c>
      <c r="B15" s="108">
        <v>0.1</v>
      </c>
      <c r="C15" s="68" t="s">
        <v>65</v>
      </c>
      <c r="D15" s="73" t="s">
        <v>264</v>
      </c>
      <c r="L15" s="25"/>
    </row>
    <row r="16" spans="1:12" ht="29" x14ac:dyDescent="0.3">
      <c r="A16" s="78" t="s">
        <v>166</v>
      </c>
      <c r="B16" s="109">
        <v>0.75</v>
      </c>
      <c r="C16" s="100" t="s">
        <v>167</v>
      </c>
      <c r="D16" s="73" t="s">
        <v>267</v>
      </c>
      <c r="E16" t="s">
        <v>193</v>
      </c>
    </row>
    <row r="17" spans="1:11" ht="29" x14ac:dyDescent="0.3">
      <c r="A17" s="97" t="s">
        <v>165</v>
      </c>
      <c r="B17" s="118">
        <f>IF(Vinmin&gt;5, 5, Vinmin)</f>
        <v>4.798</v>
      </c>
      <c r="C17" s="68" t="s">
        <v>0</v>
      </c>
      <c r="D17" s="69" t="s">
        <v>266</v>
      </c>
    </row>
    <row r="18" spans="1:11" x14ac:dyDescent="0.3">
      <c r="A18" s="97" t="s">
        <v>283</v>
      </c>
      <c r="B18" s="118">
        <v>35</v>
      </c>
      <c r="C18" s="68" t="s">
        <v>285</v>
      </c>
      <c r="D18" s="69"/>
    </row>
    <row r="19" spans="1:11" x14ac:dyDescent="0.3">
      <c r="A19" s="3" t="s">
        <v>284</v>
      </c>
      <c r="B19" s="119">
        <v>35</v>
      </c>
      <c r="C19" s="3" t="s">
        <v>285</v>
      </c>
      <c r="D19" s="3"/>
    </row>
    <row r="20" spans="1:11" ht="17" customHeight="1" x14ac:dyDescent="0.3">
      <c r="A20" s="269" t="s">
        <v>270</v>
      </c>
      <c r="B20" s="270"/>
      <c r="C20" s="270"/>
      <c r="D20" s="271"/>
    </row>
    <row r="21" spans="1:11" x14ac:dyDescent="0.3">
      <c r="A21" s="3"/>
      <c r="B21" s="85" t="s">
        <v>279</v>
      </c>
      <c r="C21" s="85" t="s">
        <v>280</v>
      </c>
      <c r="D21" s="85" t="s">
        <v>281</v>
      </c>
      <c r="E21" s="3"/>
    </row>
    <row r="22" spans="1:11" x14ac:dyDescent="0.3">
      <c r="A22" s="3" t="s">
        <v>271</v>
      </c>
      <c r="B22" s="131" t="e">
        <f>Sheet1!#REF!</f>
        <v>#REF!</v>
      </c>
      <c r="C22" s="131">
        <f>Sheet1!L19</f>
        <v>0</v>
      </c>
      <c r="D22" s="131">
        <f>Sheet1!L20</f>
        <v>0</v>
      </c>
      <c r="E22" s="3"/>
    </row>
    <row r="23" spans="1:11" x14ac:dyDescent="0.3">
      <c r="A23" s="3" t="s">
        <v>16</v>
      </c>
      <c r="B23" s="132">
        <f>Sheet1!B13</f>
        <v>2</v>
      </c>
      <c r="C23" s="51">
        <v>2.2000000000000002</v>
      </c>
      <c r="D23" s="51">
        <v>2.2000000000000002</v>
      </c>
      <c r="E23" s="3" t="s">
        <v>9</v>
      </c>
    </row>
    <row r="24" spans="1:11" x14ac:dyDescent="0.3">
      <c r="A24" s="3" t="s">
        <v>162</v>
      </c>
      <c r="B24" s="131">
        <f>Sheet1!J25</f>
        <v>0</v>
      </c>
      <c r="C24" s="131">
        <f>Sheet1!U12</f>
        <v>2.9331708368123595</v>
      </c>
      <c r="D24" s="131">
        <f>Sheet1!L25</f>
        <v>0</v>
      </c>
      <c r="E24" s="4" t="s">
        <v>4</v>
      </c>
    </row>
    <row r="25" spans="1:11" x14ac:dyDescent="0.3">
      <c r="A25" s="3" t="s">
        <v>163</v>
      </c>
      <c r="B25" s="131">
        <f>Sheet1!J26</f>
        <v>0</v>
      </c>
      <c r="C25" s="131">
        <f>Sheet1!U15</f>
        <v>2.0667969919523297</v>
      </c>
      <c r="D25" s="131">
        <f>Sheet1!L26</f>
        <v>0</v>
      </c>
      <c r="E25" s="3" t="s">
        <v>4</v>
      </c>
    </row>
    <row r="26" spans="1:11" x14ac:dyDescent="0.3">
      <c r="A26" s="3" t="s">
        <v>164</v>
      </c>
      <c r="B26" s="131">
        <f>Sheet1!J27</f>
        <v>0</v>
      </c>
      <c r="C26" s="131">
        <f>C24-Sheet1!B23</f>
        <v>1.0557807424405574</v>
      </c>
      <c r="D26" s="131">
        <f>Sheet1!L27</f>
        <v>0</v>
      </c>
      <c r="E26" s="3" t="s">
        <v>4</v>
      </c>
    </row>
    <row r="27" spans="1:11" x14ac:dyDescent="0.3">
      <c r="A27" s="72" t="s">
        <v>272</v>
      </c>
      <c r="B27" s="133" t="e">
        <f>((Irms)^2*dcr*1000+1000*(1+1/1.5)*10^(2.48*LOG10(B22)+LOG10(0.031*fs)))*TempK1</f>
        <v>#REF!</v>
      </c>
      <c r="C27" s="133">
        <f>C25^2*B4+Sheet1!B72</f>
        <v>104.01768327289446</v>
      </c>
      <c r="D27" s="133" t="e">
        <f>((D25)^2*dcr*1000+1000*(1+1/1.5)*10^(2.48*LOG10(D22)+LOG10(0.031*fs)))*TempK1</f>
        <v>#NUM!</v>
      </c>
      <c r="E27" s="3" t="s">
        <v>155</v>
      </c>
      <c r="F27" t="s">
        <v>286</v>
      </c>
    </row>
    <row r="28" spans="1:11" x14ac:dyDescent="0.3">
      <c r="A28" s="3" t="s">
        <v>273</v>
      </c>
      <c r="B28" s="131">
        <f>((1-Vinmin/Vout)*Irms^2*B9+(Vinmin/Vout)*Irms^2*(B12+Risodson))*1000*TempK2</f>
        <v>0</v>
      </c>
      <c r="C28" s="131">
        <f>((1-G4/G5)*C25^2*B9+(G4/G5)*C25^2*(B12+Risodson))*1000*TempK2</f>
        <v>364.14029682301708</v>
      </c>
      <c r="D28" s="131">
        <f>((1-Vinmax/Vout)*D25^2*B9+(Vinmax/Vout)*D25^2*(B12+Risodson))*1000*TempK2</f>
        <v>0</v>
      </c>
      <c r="E28" s="3" t="s">
        <v>155</v>
      </c>
    </row>
    <row r="29" spans="1:11" x14ac:dyDescent="0.3">
      <c r="A29" s="82" t="s">
        <v>274</v>
      </c>
      <c r="B29" s="131">
        <f>(Ipeak*(Vout+HSVd)*LSFETrisetime*fs/2+Ivalley*(Vout+HSVd)*LSFETrisetime*fs/2)*10^9</f>
        <v>0</v>
      </c>
      <c r="C29" s="131">
        <f>(C24*(Vout+HSVd)*LSFETrisetime*fs/2+B26*(Vout+HSVd)*LSFETrisetime*fs/2)*10^9</f>
        <v>372.05291881332846</v>
      </c>
      <c r="D29" s="131">
        <f>(D24*(Vout+HSVd)*LSFETrisetime*fs/2+D26*(Vout+HSVd)*LSFETrisetime*fs/2)*10^9</f>
        <v>0</v>
      </c>
      <c r="E29" s="3" t="s">
        <v>155</v>
      </c>
    </row>
    <row r="30" spans="1:11" x14ac:dyDescent="0.3">
      <c r="A30" s="3" t="s">
        <v>275</v>
      </c>
      <c r="B30" s="131">
        <f>2*Qg*Vg*fs</f>
        <v>14.394</v>
      </c>
      <c r="C30" s="131">
        <f>2*Qg*Vg*fs</f>
        <v>14.394</v>
      </c>
      <c r="D30" s="131">
        <f>2*Qg*Vg*fs</f>
        <v>14.394</v>
      </c>
      <c r="E30" s="3" t="s">
        <v>155</v>
      </c>
    </row>
    <row r="31" spans="1:11" x14ac:dyDescent="0.3">
      <c r="A31" s="3" t="s">
        <v>276</v>
      </c>
      <c r="B31" s="131">
        <f>(Ipeak+Ivalley)*HSVd*B13*2*fs*10^9</f>
        <v>0</v>
      </c>
      <c r="C31" s="131">
        <f>(C24+C26)*HSVd*B13*2*fs*10^9</f>
        <v>28.720451370621007</v>
      </c>
      <c r="D31" s="131">
        <f>(D24+D26)*HSVd*B13*2*fs*10^9</f>
        <v>0</v>
      </c>
      <c r="E31" s="3" t="s">
        <v>155</v>
      </c>
      <c r="F31" s="98"/>
      <c r="G31" s="98"/>
    </row>
    <row r="32" spans="1:11" x14ac:dyDescent="0.3">
      <c r="A32" s="86" t="s">
        <v>282</v>
      </c>
      <c r="B32" s="51">
        <f>(B18*Vinmin+B19*Vout)/1000</f>
        <v>0.78357999999999994</v>
      </c>
      <c r="C32" s="51">
        <f>(B18*Vin+B19*Vout)/1000</f>
        <v>0.79103499999999993</v>
      </c>
      <c r="D32" s="51">
        <f>(B18*Vinmax+B19*Vout)/1000</f>
        <v>0.794045</v>
      </c>
      <c r="E32" s="4" t="s">
        <v>155</v>
      </c>
      <c r="F32" s="120"/>
      <c r="G32" s="120"/>
      <c r="H32" s="95"/>
      <c r="I32" s="95"/>
      <c r="J32" s="95"/>
      <c r="K32" s="95"/>
    </row>
    <row r="33" spans="1:12" x14ac:dyDescent="0.3">
      <c r="A33" s="212" t="s">
        <v>234</v>
      </c>
      <c r="B33" s="213"/>
      <c r="C33" s="214">
        <f>SUM(C28:C32)</f>
        <v>780.0987020069665</v>
      </c>
      <c r="D33" s="213"/>
      <c r="E33" s="4"/>
      <c r="F33" s="120"/>
      <c r="G33" s="120"/>
      <c r="H33" s="95"/>
      <c r="I33" s="95"/>
      <c r="J33" s="95"/>
      <c r="K33" s="95"/>
    </row>
    <row r="34" spans="1:12" x14ac:dyDescent="0.3">
      <c r="A34" s="80" t="s">
        <v>277</v>
      </c>
      <c r="B34" s="134" t="e">
        <f>B27+B28+B29+B30+B31+B32</f>
        <v>#REF!</v>
      </c>
      <c r="C34" s="134">
        <f>C27+C28+C29+C30+C31+C32</f>
        <v>884.11638527986099</v>
      </c>
      <c r="D34" s="134" t="e">
        <f>D27+D28+D29+D30+D31+D32</f>
        <v>#NUM!</v>
      </c>
      <c r="E34" s="4" t="s">
        <v>155</v>
      </c>
      <c r="G34" s="120"/>
      <c r="H34" s="95"/>
      <c r="I34" s="95"/>
      <c r="J34" s="95"/>
      <c r="K34" s="95"/>
    </row>
    <row r="35" spans="1:12" ht="28.5" customHeight="1" x14ac:dyDescent="0.3">
      <c r="A35" s="97" t="s">
        <v>278</v>
      </c>
      <c r="B35" s="135" t="e">
        <f>Vout*Iout/(Vout*Iout+(B34)/1000)</f>
        <v>#REF!</v>
      </c>
      <c r="C35" s="135">
        <f>Vout*Iout/(Vout*Iout+(C34)/1000)</f>
        <v>0.90865732468880744</v>
      </c>
      <c r="D35" s="135" t="e">
        <f>Vout*Iout/(Vout*Iout+(D34)/1000)</f>
        <v>#NUM!</v>
      </c>
      <c r="E35" s="3"/>
      <c r="G35" s="121"/>
      <c r="H35" s="95"/>
      <c r="I35" s="122">
        <f>1.95+0.39*(Vout-5)</f>
        <v>6.8601000000000001</v>
      </c>
      <c r="J35" s="123" t="s">
        <v>211</v>
      </c>
      <c r="K35" s="95"/>
    </row>
    <row r="36" spans="1:12" ht="15" thickBot="1" x14ac:dyDescent="0.35">
      <c r="A36" s="125" t="s">
        <v>234</v>
      </c>
      <c r="B36" s="133">
        <f>SUM(B28:B32)</f>
        <v>15.177580000000001</v>
      </c>
      <c r="C36" s="133">
        <f>SUM(C28:C32)</f>
        <v>780.0987020069665</v>
      </c>
      <c r="D36" s="133">
        <f>SUM(D28:D32)</f>
        <v>15.188045000000001</v>
      </c>
      <c r="E36" s="3" t="s">
        <v>155</v>
      </c>
      <c r="G36" s="95"/>
      <c r="H36" s="95"/>
      <c r="I36" s="95">
        <f>1.6+0.325*(Vout-5)</f>
        <v>5.6917500000000008</v>
      </c>
      <c r="J36" s="95"/>
      <c r="K36" s="95"/>
    </row>
    <row r="37" spans="1:12" ht="15" thickBot="1" x14ac:dyDescent="0.35">
      <c r="A37" s="128" t="s">
        <v>287</v>
      </c>
      <c r="B37" s="129"/>
      <c r="C37" s="129"/>
      <c r="D37" s="130"/>
      <c r="G37" s="95"/>
      <c r="H37" s="95"/>
      <c r="I37" s="95"/>
      <c r="J37" s="95"/>
      <c r="K37" s="95"/>
    </row>
    <row r="38" spans="1:12" hidden="1" x14ac:dyDescent="0.3">
      <c r="A38" s="99" t="s">
        <v>160</v>
      </c>
      <c r="B38" s="126">
        <f>Sheet1!J26</f>
        <v>0</v>
      </c>
      <c r="C38" s="102" t="s">
        <v>4</v>
      </c>
      <c r="D38" s="127"/>
      <c r="G38" s="95"/>
      <c r="H38" s="95"/>
      <c r="I38" s="95"/>
      <c r="J38" s="95"/>
      <c r="K38" s="95"/>
    </row>
    <row r="39" spans="1:12" x14ac:dyDescent="0.3">
      <c r="A39" s="76" t="s">
        <v>288</v>
      </c>
      <c r="B39" s="124" t="e">
        <f>B35</f>
        <v>#REF!</v>
      </c>
      <c r="C39" s="74"/>
      <c r="D39" s="75" t="s">
        <v>11</v>
      </c>
    </row>
    <row r="40" spans="1:12" x14ac:dyDescent="0.3">
      <c r="A40" s="138" t="s">
        <v>156</v>
      </c>
      <c r="B40" s="136">
        <v>55</v>
      </c>
      <c r="C40" s="139" t="s">
        <v>290</v>
      </c>
      <c r="D40" s="140" t="s">
        <v>157</v>
      </c>
    </row>
    <row r="41" spans="1:12" x14ac:dyDescent="0.3">
      <c r="A41" s="140" t="s">
        <v>289</v>
      </c>
      <c r="B41" s="137">
        <f>(B28+B29+B30+B31+B32)*B40/1000</f>
        <v>0.83476690000000009</v>
      </c>
      <c r="C41" s="139" t="s">
        <v>291</v>
      </c>
      <c r="D41" s="140" t="s">
        <v>158</v>
      </c>
    </row>
    <row r="45" spans="1:12" x14ac:dyDescent="0.3">
      <c r="A45" s="147" t="s">
        <v>303</v>
      </c>
      <c r="B45" s="144"/>
      <c r="C45" s="144"/>
      <c r="D45" s="144"/>
      <c r="E45" s="278" t="s">
        <v>300</v>
      </c>
      <c r="F45" s="279"/>
      <c r="G45" s="144" t="s">
        <v>301</v>
      </c>
      <c r="H45" s="144"/>
      <c r="I45" s="145"/>
      <c r="J45" s="145"/>
      <c r="K45" s="145"/>
      <c r="L45" s="145"/>
    </row>
    <row r="46" spans="1:12" x14ac:dyDescent="0.3">
      <c r="A46" s="144" t="s">
        <v>296</v>
      </c>
      <c r="B46" s="144" t="s">
        <v>295</v>
      </c>
      <c r="C46" s="144" t="s">
        <v>294</v>
      </c>
      <c r="D46" s="144" t="s">
        <v>271</v>
      </c>
      <c r="E46" s="144" t="s">
        <v>194</v>
      </c>
      <c r="F46" s="144" t="s">
        <v>196</v>
      </c>
      <c r="G46" s="146" t="s">
        <v>302</v>
      </c>
      <c r="H46" s="147" t="s">
        <v>210</v>
      </c>
      <c r="I46" s="145"/>
      <c r="J46" s="145"/>
      <c r="K46" s="145"/>
      <c r="L46" s="145"/>
    </row>
    <row r="47" spans="1:12" x14ac:dyDescent="0.3">
      <c r="A47" s="144" t="s">
        <v>292</v>
      </c>
      <c r="B47" s="147" t="s">
        <v>233</v>
      </c>
      <c r="C47" s="144" t="s">
        <v>198</v>
      </c>
      <c r="D47" s="148">
        <v>1.36</v>
      </c>
      <c r="E47" s="144" t="s">
        <v>195</v>
      </c>
      <c r="F47" s="144" t="s">
        <v>197</v>
      </c>
      <c r="G47" s="147" t="s">
        <v>218</v>
      </c>
      <c r="H47" s="147" t="s">
        <v>207</v>
      </c>
      <c r="I47" s="145"/>
      <c r="J47" s="145"/>
      <c r="K47" s="145"/>
      <c r="L47" s="145"/>
    </row>
    <row r="48" spans="1:12" x14ac:dyDescent="0.3">
      <c r="A48" s="144"/>
      <c r="B48" s="147" t="s">
        <v>297</v>
      </c>
      <c r="C48" s="144" t="s">
        <v>199</v>
      </c>
      <c r="D48" s="148">
        <v>1.36</v>
      </c>
      <c r="E48" s="144" t="s">
        <v>200</v>
      </c>
      <c r="F48" s="144" t="s">
        <v>201</v>
      </c>
      <c r="G48" s="147" t="s">
        <v>218</v>
      </c>
      <c r="H48" s="147" t="s">
        <v>207</v>
      </c>
      <c r="I48" s="145"/>
      <c r="J48" s="145"/>
      <c r="K48" s="145"/>
      <c r="L48" s="145"/>
    </row>
    <row r="49" spans="1:12" x14ac:dyDescent="0.3">
      <c r="A49" s="144"/>
      <c r="B49" s="147" t="s">
        <v>298</v>
      </c>
      <c r="C49" s="144" t="s">
        <v>198</v>
      </c>
      <c r="D49" s="148">
        <v>3</v>
      </c>
      <c r="E49" s="144" t="s">
        <v>202</v>
      </c>
      <c r="F49" s="144" t="s">
        <v>203</v>
      </c>
      <c r="G49" s="147" t="s">
        <v>231</v>
      </c>
      <c r="H49" s="147" t="s">
        <v>232</v>
      </c>
      <c r="I49" s="145"/>
      <c r="J49" s="145"/>
      <c r="K49" s="145"/>
      <c r="L49" s="145"/>
    </row>
    <row r="50" spans="1:12" x14ac:dyDescent="0.3">
      <c r="A50" s="144"/>
      <c r="B50" s="147"/>
      <c r="C50" s="144"/>
      <c r="D50" s="148"/>
      <c r="E50" s="144"/>
      <c r="F50" s="144"/>
      <c r="G50" s="147"/>
      <c r="H50" s="147"/>
      <c r="I50" s="145"/>
      <c r="J50" s="145"/>
      <c r="K50" s="145"/>
      <c r="L50" s="145"/>
    </row>
    <row r="51" spans="1:12" x14ac:dyDescent="0.3">
      <c r="A51" s="144" t="s">
        <v>293</v>
      </c>
      <c r="B51" s="147" t="s">
        <v>299</v>
      </c>
      <c r="C51" s="144" t="s">
        <v>204</v>
      </c>
      <c r="D51" s="148">
        <v>1.39</v>
      </c>
      <c r="E51" s="144" t="s">
        <v>205</v>
      </c>
      <c r="F51" s="144" t="s">
        <v>206</v>
      </c>
      <c r="G51" s="147" t="s">
        <v>207</v>
      </c>
      <c r="H51" s="147" t="s">
        <v>219</v>
      </c>
      <c r="I51" s="145"/>
      <c r="J51" s="145"/>
      <c r="K51" s="145"/>
      <c r="L51" s="145"/>
    </row>
    <row r="52" spans="1:12" x14ac:dyDescent="0.3">
      <c r="A52" s="144"/>
      <c r="B52" s="147" t="s">
        <v>233</v>
      </c>
      <c r="C52" s="144" t="s">
        <v>204</v>
      </c>
      <c r="D52" s="148">
        <v>0.63</v>
      </c>
      <c r="E52" s="144" t="s">
        <v>208</v>
      </c>
      <c r="F52" s="144" t="s">
        <v>209</v>
      </c>
      <c r="G52" s="147" t="s">
        <v>203</v>
      </c>
      <c r="H52" s="147" t="s">
        <v>220</v>
      </c>
      <c r="I52" s="145"/>
      <c r="J52" s="145"/>
      <c r="K52" s="145"/>
      <c r="L52" s="145"/>
    </row>
    <row r="53" spans="1:12" x14ac:dyDescent="0.3">
      <c r="E53" s="93"/>
    </row>
    <row r="54" spans="1:12" ht="15" thickBot="1" x14ac:dyDescent="0.35">
      <c r="D54" s="141"/>
    </row>
    <row r="55" spans="1:12" ht="15" thickBot="1" x14ac:dyDescent="0.35">
      <c r="A55" s="280" t="s">
        <v>307</v>
      </c>
      <c r="B55" s="281"/>
    </row>
    <row r="56" spans="1:12" x14ac:dyDescent="0.3">
      <c r="A56" s="149" t="s">
        <v>295</v>
      </c>
      <c r="B56" s="149" t="s">
        <v>306</v>
      </c>
      <c r="C56" s="89" t="s">
        <v>305</v>
      </c>
      <c r="D56" s="89" t="s">
        <v>304</v>
      </c>
      <c r="E56" s="142"/>
      <c r="F56" s="142"/>
      <c r="G56" s="142"/>
    </row>
    <row r="57" spans="1:12" x14ac:dyDescent="0.3">
      <c r="A57" s="89" t="s">
        <v>233</v>
      </c>
      <c r="B57" s="89" t="s">
        <v>221</v>
      </c>
      <c r="C57" s="90"/>
      <c r="D57" s="91">
        <v>0.90439999999999998</v>
      </c>
      <c r="E57" s="142"/>
      <c r="F57" s="142"/>
      <c r="G57" s="142"/>
    </row>
    <row r="58" spans="1:12" x14ac:dyDescent="0.3">
      <c r="A58" s="89" t="s">
        <v>233</v>
      </c>
      <c r="B58" s="89" t="s">
        <v>224</v>
      </c>
      <c r="C58" s="90"/>
      <c r="D58" s="92">
        <v>0.92100000000000004</v>
      </c>
      <c r="E58" s="142"/>
      <c r="F58" s="142"/>
      <c r="G58" s="142"/>
    </row>
    <row r="59" spans="1:12" x14ac:dyDescent="0.3">
      <c r="A59" s="89" t="s">
        <v>233</v>
      </c>
      <c r="B59" s="234" t="s">
        <v>378</v>
      </c>
      <c r="C59" s="90"/>
      <c r="D59" s="92">
        <v>0.92889999999999995</v>
      </c>
      <c r="E59" s="142"/>
      <c r="F59" s="142"/>
      <c r="G59" s="142"/>
    </row>
    <row r="60" spans="1:12" x14ac:dyDescent="0.3">
      <c r="A60" s="89" t="s">
        <v>233</v>
      </c>
      <c r="B60" s="89" t="s">
        <v>379</v>
      </c>
      <c r="C60" s="90"/>
      <c r="D60" s="92">
        <v>0.93879999999999997</v>
      </c>
      <c r="E60" s="142"/>
      <c r="F60" s="142"/>
      <c r="G60" s="142"/>
    </row>
    <row r="61" spans="1:12" x14ac:dyDescent="0.3">
      <c r="A61" s="89" t="s">
        <v>233</v>
      </c>
      <c r="B61" s="89" t="s">
        <v>225</v>
      </c>
      <c r="C61" s="90"/>
      <c r="D61" s="91">
        <v>0.85640000000000005</v>
      </c>
      <c r="E61" s="143"/>
      <c r="F61" s="142"/>
      <c r="G61" s="142"/>
    </row>
    <row r="62" spans="1:12" x14ac:dyDescent="0.3">
      <c r="A62" s="89" t="s">
        <v>233</v>
      </c>
      <c r="B62" s="89" t="s">
        <v>226</v>
      </c>
      <c r="C62" s="90"/>
      <c r="D62" s="91">
        <v>0.91910000000000003</v>
      </c>
      <c r="E62" s="142"/>
      <c r="F62" s="142"/>
      <c r="G62" s="142"/>
    </row>
    <row r="63" spans="1:12" x14ac:dyDescent="0.3">
      <c r="A63" s="90" t="s">
        <v>380</v>
      </c>
      <c r="B63" s="90"/>
      <c r="C63" s="90"/>
      <c r="D63" s="90"/>
      <c r="E63" s="142"/>
      <c r="F63" s="142"/>
      <c r="G63" s="142"/>
    </row>
    <row r="64" spans="1:12" x14ac:dyDescent="0.3">
      <c r="A64" s="90" t="s">
        <v>380</v>
      </c>
      <c r="B64" s="90"/>
      <c r="C64" s="90"/>
      <c r="D64" s="90"/>
      <c r="E64" s="142"/>
      <c r="F64" s="142"/>
      <c r="G64" s="142"/>
    </row>
    <row r="65" spans="1:16" x14ac:dyDescent="0.3">
      <c r="E65" s="95"/>
      <c r="F65" s="95"/>
    </row>
    <row r="66" spans="1:16" ht="15" thickBot="1" x14ac:dyDescent="0.35">
      <c r="E66" s="95"/>
      <c r="F66" s="95"/>
    </row>
    <row r="67" spans="1:16" x14ac:dyDescent="0.3">
      <c r="A67" s="282" t="s">
        <v>308</v>
      </c>
      <c r="B67" s="283"/>
      <c r="E67" s="95"/>
      <c r="F67" s="95"/>
    </row>
    <row r="68" spans="1:16" x14ac:dyDescent="0.3">
      <c r="A68" s="87" t="s">
        <v>295</v>
      </c>
      <c r="B68" s="87" t="s">
        <v>306</v>
      </c>
      <c r="C68" s="87" t="s">
        <v>305</v>
      </c>
      <c r="D68" s="87" t="s">
        <v>309</v>
      </c>
      <c r="E68" s="276" t="s">
        <v>311</v>
      </c>
      <c r="F68" s="277"/>
      <c r="G68" s="275" t="s">
        <v>312</v>
      </c>
      <c r="H68" s="275"/>
      <c r="I68" s="275"/>
    </row>
    <row r="69" spans="1:16" x14ac:dyDescent="0.3">
      <c r="A69" s="87" t="s">
        <v>233</v>
      </c>
      <c r="B69" s="87" t="s">
        <v>244</v>
      </c>
      <c r="C69" s="87" t="s">
        <v>246</v>
      </c>
      <c r="D69" s="87" t="s">
        <v>310</v>
      </c>
      <c r="E69" s="87" t="s">
        <v>243</v>
      </c>
      <c r="F69" s="87"/>
      <c r="G69" s="275" t="s">
        <v>313</v>
      </c>
      <c r="H69" s="275"/>
      <c r="I69" s="275"/>
    </row>
    <row r="70" spans="1:16" x14ac:dyDescent="0.3">
      <c r="A70" s="87" t="s">
        <v>233</v>
      </c>
      <c r="B70" s="87" t="s">
        <v>249</v>
      </c>
      <c r="C70" s="87" t="s">
        <v>250</v>
      </c>
      <c r="D70" s="87" t="s">
        <v>310</v>
      </c>
      <c r="E70" s="87" t="s">
        <v>251</v>
      </c>
      <c r="F70" s="87"/>
      <c r="G70" s="275" t="s">
        <v>313</v>
      </c>
      <c r="H70" s="275"/>
      <c r="I70" s="275"/>
    </row>
    <row r="71" spans="1:16" x14ac:dyDescent="0.3">
      <c r="A71" s="87" t="s">
        <v>233</v>
      </c>
      <c r="B71" s="87" t="s">
        <v>252</v>
      </c>
      <c r="C71" s="87" t="s">
        <v>253</v>
      </c>
      <c r="D71" s="150" t="s">
        <v>310</v>
      </c>
      <c r="E71" s="87" t="s">
        <v>254</v>
      </c>
      <c r="F71" s="87"/>
      <c r="G71" s="275" t="s">
        <v>313</v>
      </c>
      <c r="H71" s="275"/>
      <c r="I71" s="275"/>
    </row>
    <row r="72" spans="1:16" x14ac:dyDescent="0.3">
      <c r="D72" s="41"/>
    </row>
    <row r="73" spans="1:16" x14ac:dyDescent="0.3">
      <c r="D73" s="41"/>
    </row>
    <row r="74" spans="1:16" x14ac:dyDescent="0.3">
      <c r="A74" s="142" t="s">
        <v>227</v>
      </c>
      <c r="B74" s="142" t="s">
        <v>222</v>
      </c>
      <c r="C74" s="142" t="s">
        <v>228</v>
      </c>
      <c r="D74" s="142"/>
      <c r="E74" s="142"/>
      <c r="F74" s="142"/>
      <c r="G74" s="142"/>
      <c r="H74" s="142"/>
      <c r="I74" s="142"/>
      <c r="J74" s="142"/>
      <c r="K74" s="142"/>
      <c r="L74" s="142"/>
      <c r="M74" s="142"/>
      <c r="N74" s="142"/>
      <c r="O74" s="142"/>
      <c r="P74" s="142"/>
    </row>
    <row r="75" spans="1:16" x14ac:dyDescent="0.3">
      <c r="A75" s="142" t="s">
        <v>221</v>
      </c>
      <c r="B75" s="142" t="s">
        <v>237</v>
      </c>
      <c r="C75" s="142" t="s">
        <v>236</v>
      </c>
      <c r="D75" s="142"/>
      <c r="E75" s="142"/>
      <c r="F75" s="142" t="s">
        <v>229</v>
      </c>
      <c r="G75" s="142"/>
      <c r="H75" s="142" t="s">
        <v>240</v>
      </c>
      <c r="I75" s="142"/>
      <c r="J75" s="142" t="s">
        <v>223</v>
      </c>
      <c r="K75" s="142"/>
      <c r="L75" s="142" t="s">
        <v>230</v>
      </c>
      <c r="M75" s="142"/>
      <c r="N75" s="142"/>
      <c r="O75" s="142"/>
      <c r="P75" s="142"/>
    </row>
    <row r="76" spans="1:16" x14ac:dyDescent="0.3">
      <c r="A76" s="142" t="s">
        <v>224</v>
      </c>
      <c r="B76" s="142" t="s">
        <v>241</v>
      </c>
      <c r="C76" s="142" t="s">
        <v>242</v>
      </c>
      <c r="D76" s="142"/>
      <c r="E76" s="142"/>
      <c r="F76" s="142" t="s">
        <v>235</v>
      </c>
      <c r="G76" s="142" t="s">
        <v>239</v>
      </c>
      <c r="H76" s="142" t="s">
        <v>238</v>
      </c>
      <c r="I76" s="142"/>
      <c r="J76" s="142"/>
      <c r="K76" s="142"/>
      <c r="L76" s="142"/>
      <c r="M76" s="142"/>
      <c r="N76" s="142"/>
      <c r="O76" s="142"/>
      <c r="P76" s="142"/>
    </row>
    <row r="77" spans="1:16" x14ac:dyDescent="0.3">
      <c r="A77" s="142"/>
      <c r="B77" s="142"/>
      <c r="C77" s="142"/>
      <c r="D77" s="142"/>
      <c r="E77" s="142"/>
      <c r="F77" s="142"/>
      <c r="G77" s="142"/>
      <c r="H77" s="142"/>
      <c r="I77" s="142"/>
      <c r="J77" s="142"/>
      <c r="K77" s="142"/>
      <c r="L77" s="142"/>
      <c r="M77" s="142"/>
      <c r="N77" s="142"/>
      <c r="O77" s="142"/>
      <c r="P77" s="142"/>
    </row>
    <row r="78" spans="1:16" x14ac:dyDescent="0.3">
      <c r="A78" s="142"/>
      <c r="B78" s="142"/>
      <c r="C78" s="142"/>
      <c r="D78" s="142"/>
      <c r="E78" s="142"/>
      <c r="F78" s="142" t="s">
        <v>255</v>
      </c>
      <c r="G78" s="142" t="s">
        <v>239</v>
      </c>
      <c r="H78" s="142" t="s">
        <v>248</v>
      </c>
      <c r="I78" s="142"/>
      <c r="J78" s="142" t="s">
        <v>243</v>
      </c>
      <c r="K78" s="142"/>
      <c r="L78" s="142" t="s">
        <v>247</v>
      </c>
      <c r="M78" s="142" t="s">
        <v>239</v>
      </c>
      <c r="N78" s="142" t="s">
        <v>245</v>
      </c>
      <c r="O78" s="142"/>
      <c r="P78" s="142"/>
    </row>
    <row r="79" spans="1:16" x14ac:dyDescent="0.3">
      <c r="A79" s="142"/>
      <c r="B79" s="142"/>
      <c r="C79" s="142"/>
      <c r="D79" s="142"/>
      <c r="E79" s="142"/>
      <c r="F79" s="142"/>
      <c r="G79" s="142"/>
      <c r="H79" s="142"/>
      <c r="I79" s="142"/>
      <c r="J79" s="142" t="s">
        <v>251</v>
      </c>
      <c r="K79" s="142"/>
      <c r="L79" s="142"/>
      <c r="M79" s="142"/>
      <c r="N79" s="142"/>
      <c r="O79" s="142"/>
      <c r="P79" s="142"/>
    </row>
    <row r="80" spans="1:16" x14ac:dyDescent="0.3">
      <c r="A80" s="142"/>
      <c r="B80" s="142"/>
      <c r="C80" s="142"/>
      <c r="D80" s="142"/>
      <c r="E80" s="142"/>
      <c r="F80" s="142"/>
      <c r="G80" s="142"/>
      <c r="H80" s="142"/>
      <c r="I80" s="142"/>
      <c r="J80" s="142" t="s">
        <v>254</v>
      </c>
      <c r="K80" s="142"/>
      <c r="L80" s="142"/>
      <c r="M80" s="142"/>
      <c r="N80" s="142"/>
      <c r="O80" s="142"/>
      <c r="P80" s="142"/>
    </row>
    <row r="81" spans="1:16" x14ac:dyDescent="0.3">
      <c r="A81" s="142"/>
      <c r="B81" s="142"/>
      <c r="C81" s="142"/>
      <c r="D81" s="142"/>
      <c r="E81" s="142"/>
      <c r="F81" s="142"/>
      <c r="G81" s="142"/>
      <c r="H81" s="142"/>
      <c r="I81" s="142"/>
      <c r="J81" s="142"/>
      <c r="K81" s="142"/>
      <c r="L81" s="142"/>
      <c r="M81" s="142"/>
      <c r="N81" s="142"/>
      <c r="O81" s="142"/>
      <c r="P81" s="142"/>
    </row>
    <row r="82" spans="1:16" x14ac:dyDescent="0.3">
      <c r="A82" s="142"/>
      <c r="B82" s="142"/>
      <c r="C82" s="142"/>
      <c r="D82" s="142"/>
      <c r="E82" s="142"/>
      <c r="F82" s="142"/>
      <c r="G82" s="142"/>
      <c r="H82" s="142"/>
      <c r="I82" s="142"/>
      <c r="J82" s="142"/>
      <c r="K82" s="142"/>
      <c r="L82" s="142"/>
      <c r="M82" s="142"/>
      <c r="N82" s="142"/>
      <c r="O82" s="142"/>
      <c r="P82" s="142"/>
    </row>
    <row r="91" spans="1:16" x14ac:dyDescent="0.3">
      <c r="K91" s="88" t="s">
        <v>256</v>
      </c>
    </row>
  </sheetData>
  <mergeCells count="11">
    <mergeCell ref="A2:D2"/>
    <mergeCell ref="A20:D20"/>
    <mergeCell ref="A3:D3"/>
    <mergeCell ref="G70:I70"/>
    <mergeCell ref="G71:I71"/>
    <mergeCell ref="E68:F68"/>
    <mergeCell ref="E45:F45"/>
    <mergeCell ref="A55:B55"/>
    <mergeCell ref="A67:B67"/>
    <mergeCell ref="G69:I69"/>
    <mergeCell ref="G68:I68"/>
  </mergeCells>
  <phoneticPr fontId="39" type="noConversion"/>
  <hyperlinks>
    <hyperlink ref="K91" r:id="rId1" xr:uid="{00000000-0004-0000-0200-000000000000}"/>
  </hyperlinks>
  <pageMargins left="0.7" right="0.7" top="0.75" bottom="0.75" header="0.3" footer="0.3"/>
  <pageSetup paperSize="9" orientation="portrait" horizontalDpi="300" verticalDpi="300" r:id="rId2"/>
  <drawing r:id="rId3"/>
  <legacy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403"/>
  <sheetViews>
    <sheetView zoomScale="70" zoomScaleNormal="70" workbookViewId="0">
      <selection activeCell="AC26" sqref="AC26"/>
    </sheetView>
  </sheetViews>
  <sheetFormatPr defaultRowHeight="14.5" x14ac:dyDescent="0.3"/>
  <sheetData>
    <row r="1" spans="1:9" x14ac:dyDescent="0.3">
      <c r="A1" t="s">
        <v>400</v>
      </c>
    </row>
    <row r="2" spans="1:9" x14ac:dyDescent="0.3">
      <c r="A2" t="s">
        <v>397</v>
      </c>
      <c r="B2" t="s">
        <v>398</v>
      </c>
      <c r="C2" t="s">
        <v>399</v>
      </c>
      <c r="I2" t="s">
        <v>401</v>
      </c>
    </row>
    <row r="3" spans="1:9" x14ac:dyDescent="0.3">
      <c r="A3">
        <v>100</v>
      </c>
      <c r="B3">
        <v>44.368585330547603</v>
      </c>
      <c r="C3">
        <v>91.127288289861994</v>
      </c>
      <c r="I3" t="s">
        <v>402</v>
      </c>
    </row>
    <row r="4" spans="1:9" x14ac:dyDescent="0.3">
      <c r="A4">
        <v>102.329299228075</v>
      </c>
      <c r="B4">
        <v>44.168884704959801</v>
      </c>
      <c r="C4">
        <v>91.145125944034902</v>
      </c>
    </row>
    <row r="5" spans="1:9" x14ac:dyDescent="0.3">
      <c r="A5">
        <v>104.71285480508899</v>
      </c>
      <c r="B5">
        <v>43.9691979549509</v>
      </c>
      <c r="C5">
        <v>91.163562806241202</v>
      </c>
    </row>
    <row r="6" spans="1:9" x14ac:dyDescent="0.3">
      <c r="A6">
        <v>107.15193052376</v>
      </c>
      <c r="B6">
        <v>43.769525737200297</v>
      </c>
      <c r="C6">
        <v>91.182608085865098</v>
      </c>
    </row>
    <row r="7" spans="1:9" x14ac:dyDescent="0.3">
      <c r="A7">
        <v>109.647819614318</v>
      </c>
      <c r="B7">
        <v>43.569868738756902</v>
      </c>
      <c r="C7">
        <v>91.202271274560502</v>
      </c>
    </row>
    <row r="8" spans="1:9" x14ac:dyDescent="0.3">
      <c r="A8">
        <v>112.201845430196</v>
      </c>
      <c r="B8">
        <v>43.370227677983102</v>
      </c>
      <c r="C8">
        <v>91.222562148624505</v>
      </c>
    </row>
    <row r="9" spans="1:9" x14ac:dyDescent="0.3">
      <c r="A9">
        <v>114.815362149688</v>
      </c>
      <c r="B9">
        <v>43.170603306194998</v>
      </c>
      <c r="C9">
        <v>91.243490770979506</v>
      </c>
    </row>
    <row r="10" spans="1:9" x14ac:dyDescent="0.3">
      <c r="A10">
        <v>117.489755493952</v>
      </c>
      <c r="B10">
        <v>42.970996409271102</v>
      </c>
      <c r="C10">
        <v>91.265067493368903</v>
      </c>
    </row>
    <row r="11" spans="1:9" x14ac:dyDescent="0.3">
      <c r="A11">
        <v>120.226443461741</v>
      </c>
      <c r="B11">
        <v>42.771407808901699</v>
      </c>
      <c r="C11">
        <v>91.287302958310804</v>
      </c>
    </row>
    <row r="12" spans="1:9" x14ac:dyDescent="0.3">
      <c r="A12">
        <v>123.026877081238</v>
      </c>
      <c r="B12">
        <v>42.571838364624703</v>
      </c>
      <c r="C12">
        <v>91.310208100986699</v>
      </c>
    </row>
    <row r="13" spans="1:9" x14ac:dyDescent="0.3">
      <c r="A13">
        <v>125.892541179416</v>
      </c>
      <c r="B13">
        <v>42.372288975123197</v>
      </c>
      <c r="C13">
        <v>91.3337941512317</v>
      </c>
    </row>
    <row r="14" spans="1:9" x14ac:dyDescent="0.3">
      <c r="A14">
        <v>128.824955169313</v>
      </c>
      <c r="B14">
        <v>42.172760580485303</v>
      </c>
      <c r="C14">
        <v>91.3580726349537</v>
      </c>
    </row>
    <row r="15" spans="1:9" x14ac:dyDescent="0.3">
      <c r="A15">
        <v>131.82567385563999</v>
      </c>
      <c r="B15">
        <v>41.973254163686697</v>
      </c>
      <c r="C15">
        <v>91.383055375874903</v>
      </c>
    </row>
    <row r="16" spans="1:9" x14ac:dyDescent="0.3">
      <c r="A16">
        <v>134.896288259165</v>
      </c>
      <c r="B16">
        <v>41.773770752660702</v>
      </c>
      <c r="C16">
        <v>91.4087544968353</v>
      </c>
    </row>
    <row r="17" spans="1:3" x14ac:dyDescent="0.3">
      <c r="A17">
        <v>138.03842646028801</v>
      </c>
      <c r="B17">
        <v>41.574311422205597</v>
      </c>
      <c r="C17">
        <v>91.435182421200196</v>
      </c>
    </row>
    <row r="18" spans="1:3" x14ac:dyDescent="0.3">
      <c r="A18">
        <v>141.253754462275</v>
      </c>
      <c r="B18">
        <v>41.374877296498703</v>
      </c>
      <c r="C18">
        <v>91.462351873511693</v>
      </c>
    </row>
    <row r="19" spans="1:3" x14ac:dyDescent="0.3">
      <c r="A19">
        <v>144.54397707459199</v>
      </c>
      <c r="B19">
        <v>41.175469550678201</v>
      </c>
      <c r="C19">
        <v>91.490275880627294</v>
      </c>
    </row>
    <row r="20" spans="1:3" x14ac:dyDescent="0.3">
      <c r="A20">
        <v>147.91083881681999</v>
      </c>
      <c r="B20">
        <v>40.976089413679198</v>
      </c>
      <c r="C20">
        <v>91.518967772043993</v>
      </c>
    </row>
    <row r="21" spans="1:3" x14ac:dyDescent="0.3">
      <c r="A21">
        <v>151.35612484361999</v>
      </c>
      <c r="B21">
        <v>40.776738170189802</v>
      </c>
      <c r="C21">
        <v>91.548441180268497</v>
      </c>
    </row>
    <row r="22" spans="1:3" x14ac:dyDescent="0.3">
      <c r="A22">
        <v>154.881661891248</v>
      </c>
      <c r="B22">
        <v>40.577417163458001</v>
      </c>
      <c r="C22">
        <v>91.578710040700102</v>
      </c>
    </row>
    <row r="23" spans="1:3" x14ac:dyDescent="0.3">
      <c r="A23">
        <v>158.48931924611099</v>
      </c>
      <c r="B23">
        <v>40.378127797592299</v>
      </c>
      <c r="C23">
        <v>91.609788591227499</v>
      </c>
    </row>
    <row r="24" spans="1:3" x14ac:dyDescent="0.3">
      <c r="A24">
        <v>162.18100973589301</v>
      </c>
      <c r="B24">
        <v>40.178871540510698</v>
      </c>
      <c r="C24">
        <v>91.641691371522001</v>
      </c>
    </row>
    <row r="25" spans="1:3" x14ac:dyDescent="0.3">
      <c r="A25">
        <v>165.95869074375599</v>
      </c>
      <c r="B25">
        <v>39.979649926480903</v>
      </c>
      <c r="C25">
        <v>91.674433221825595</v>
      </c>
    </row>
    <row r="26" spans="1:3" x14ac:dyDescent="0.3">
      <c r="A26">
        <v>169.82436524617401</v>
      </c>
      <c r="B26">
        <v>39.780464559173097</v>
      </c>
      <c r="C26">
        <v>91.708029281318701</v>
      </c>
    </row>
    <row r="27" spans="1:3" x14ac:dyDescent="0.3">
      <c r="A27">
        <v>173.78008287493699</v>
      </c>
      <c r="B27">
        <v>39.581317114459601</v>
      </c>
      <c r="C27">
        <v>91.742494986081496</v>
      </c>
    </row>
    <row r="28" spans="1:3" x14ac:dyDescent="0.3">
      <c r="A28">
        <v>177.82794100389199</v>
      </c>
      <c r="B28">
        <v>39.382209344083797</v>
      </c>
      <c r="C28">
        <v>91.777846066261603</v>
      </c>
    </row>
    <row r="29" spans="1:3" x14ac:dyDescent="0.3">
      <c r="A29">
        <v>181.97008586099801</v>
      </c>
      <c r="B29">
        <v>39.183143078116501</v>
      </c>
      <c r="C29">
        <v>91.814098543177195</v>
      </c>
    </row>
    <row r="30" spans="1:3" x14ac:dyDescent="0.3">
      <c r="A30">
        <v>186.208713666286</v>
      </c>
      <c r="B30">
        <v>38.984120228868903</v>
      </c>
      <c r="C30">
        <v>91.851268725113002</v>
      </c>
    </row>
    <row r="31" spans="1:3" x14ac:dyDescent="0.3">
      <c r="A31">
        <v>190.54607179632399</v>
      </c>
      <c r="B31">
        <v>38.7851427943476</v>
      </c>
      <c r="C31">
        <v>91.889373203009498</v>
      </c>
    </row>
    <row r="32" spans="1:3" x14ac:dyDescent="0.3">
      <c r="A32">
        <v>194.98445997580399</v>
      </c>
      <c r="B32">
        <v>38.586212861611401</v>
      </c>
      <c r="C32">
        <v>91.928428845185095</v>
      </c>
    </row>
    <row r="33" spans="1:3" x14ac:dyDescent="0.3">
      <c r="A33">
        <v>199.52623149688699</v>
      </c>
      <c r="B33">
        <v>38.387332610770997</v>
      </c>
      <c r="C33">
        <v>91.968452791183495</v>
      </c>
    </row>
    <row r="34" spans="1:3" x14ac:dyDescent="0.3">
      <c r="A34">
        <v>204.17379446695199</v>
      </c>
      <c r="B34">
        <v>38.188504318850399</v>
      </c>
      <c r="C34">
        <v>92.009462444931302</v>
      </c>
    </row>
    <row r="35" spans="1:3" x14ac:dyDescent="0.3">
      <c r="A35">
        <v>208.92961308540299</v>
      </c>
      <c r="B35">
        <v>37.989730363725698</v>
      </c>
      <c r="C35">
        <v>92.051475466795196</v>
      </c>
    </row>
    <row r="36" spans="1:3" x14ac:dyDescent="0.3">
      <c r="A36">
        <v>213.79620895022299</v>
      </c>
      <c r="B36">
        <v>37.791013228220002</v>
      </c>
      <c r="C36">
        <v>92.094509764905197</v>
      </c>
    </row>
    <row r="37" spans="1:3" x14ac:dyDescent="0.3">
      <c r="A37">
        <v>218.77616239495501</v>
      </c>
      <c r="B37">
        <v>37.592355504707399</v>
      </c>
      <c r="C37">
        <v>92.138583485052195</v>
      </c>
    </row>
    <row r="38" spans="1:3" x14ac:dyDescent="0.3">
      <c r="A38">
        <v>223.87211385683301</v>
      </c>
      <c r="B38">
        <v>37.393759899248899</v>
      </c>
      <c r="C38">
        <v>92.183714999752397</v>
      </c>
    </row>
    <row r="39" spans="1:3" x14ac:dyDescent="0.3">
      <c r="A39">
        <v>229.08676527677699</v>
      </c>
      <c r="B39">
        <v>37.195229236338101</v>
      </c>
      <c r="C39">
        <v>92.229922895837603</v>
      </c>
    </row>
    <row r="40" spans="1:3" x14ac:dyDescent="0.3">
      <c r="A40">
        <v>234.422881531992</v>
      </c>
      <c r="B40">
        <v>36.996766463600103</v>
      </c>
      <c r="C40">
        <v>92.277225960908396</v>
      </c>
    </row>
    <row r="41" spans="1:3" x14ac:dyDescent="0.3">
      <c r="A41">
        <v>239.88329190194901</v>
      </c>
      <c r="B41">
        <v>36.798374656765397</v>
      </c>
      <c r="C41">
        <v>92.325643168223493</v>
      </c>
    </row>
    <row r="42" spans="1:3" x14ac:dyDescent="0.3">
      <c r="A42">
        <v>245.47089156850299</v>
      </c>
      <c r="B42">
        <v>36.600057024554097</v>
      </c>
      <c r="C42">
        <v>92.375193660131401</v>
      </c>
    </row>
    <row r="43" spans="1:3" x14ac:dyDescent="0.3">
      <c r="A43">
        <v>251.188643150958</v>
      </c>
      <c r="B43">
        <v>36.401816913991198</v>
      </c>
      <c r="C43">
        <v>92.425896729855396</v>
      </c>
    </row>
    <row r="44" spans="1:3" x14ac:dyDescent="0.3">
      <c r="A44">
        <v>257.039578276886</v>
      </c>
      <c r="B44">
        <v>36.203657815616801</v>
      </c>
      <c r="C44">
        <v>92.477771801615503</v>
      </c>
    </row>
    <row r="45" spans="1:3" x14ac:dyDescent="0.3">
      <c r="A45">
        <v>263.026799189538</v>
      </c>
      <c r="B45">
        <v>36.0055833689566</v>
      </c>
      <c r="C45">
        <v>92.530838408795105</v>
      </c>
    </row>
    <row r="46" spans="1:3" x14ac:dyDescent="0.3">
      <c r="A46">
        <v>269.15348039269099</v>
      </c>
      <c r="B46">
        <v>35.807597368318703</v>
      </c>
      <c r="C46">
        <v>92.585116170132096</v>
      </c>
    </row>
    <row r="47" spans="1:3" x14ac:dyDescent="0.3">
      <c r="A47">
        <v>275.42287033381598</v>
      </c>
      <c r="B47">
        <v>35.609703768275899</v>
      </c>
      <c r="C47">
        <v>92.640624763915696</v>
      </c>
    </row>
    <row r="48" spans="1:3" x14ac:dyDescent="0.3">
      <c r="A48">
        <v>281.83829312644502</v>
      </c>
      <c r="B48">
        <v>35.411906689598098</v>
      </c>
      <c r="C48">
        <v>92.697383899910605</v>
      </c>
    </row>
    <row r="49" spans="1:3" x14ac:dyDescent="0.3">
      <c r="A49">
        <v>288.40315031265999</v>
      </c>
      <c r="B49">
        <v>35.214210425433997</v>
      </c>
      <c r="C49">
        <v>92.7554132887809</v>
      </c>
    </row>
    <row r="50" spans="1:3" x14ac:dyDescent="0.3">
      <c r="A50">
        <v>295.12092266663802</v>
      </c>
      <c r="B50">
        <v>35.016619447076302</v>
      </c>
      <c r="C50">
        <v>92.814732609255799</v>
      </c>
    </row>
    <row r="51" spans="1:3" x14ac:dyDescent="0.3">
      <c r="A51">
        <v>301.995172040201</v>
      </c>
      <c r="B51">
        <v>34.819138410571</v>
      </c>
      <c r="C51">
        <v>92.875361472280105</v>
      </c>
    </row>
    <row r="52" spans="1:3" x14ac:dyDescent="0.3">
      <c r="A52">
        <v>309.02954325135897</v>
      </c>
      <c r="B52">
        <v>34.621772162851698</v>
      </c>
      <c r="C52">
        <v>92.937319382590005</v>
      </c>
    </row>
    <row r="53" spans="1:3" x14ac:dyDescent="0.3">
      <c r="A53">
        <v>316.22776601683699</v>
      </c>
      <c r="B53">
        <v>34.424525748055999</v>
      </c>
      <c r="C53">
        <v>93.000625697370893</v>
      </c>
    </row>
    <row r="54" spans="1:3" x14ac:dyDescent="0.3">
      <c r="A54">
        <v>323.59365692962803</v>
      </c>
      <c r="B54">
        <v>34.227404414121096</v>
      </c>
      <c r="C54">
        <v>93.065299581402599</v>
      </c>
    </row>
    <row r="55" spans="1:3" x14ac:dyDescent="0.3">
      <c r="A55">
        <v>331.13112148259103</v>
      </c>
      <c r="B55">
        <v>34.030413619412698</v>
      </c>
      <c r="C55">
        <v>93.131359959171206</v>
      </c>
    </row>
    <row r="56" spans="1:3" x14ac:dyDescent="0.3">
      <c r="A56">
        <v>338.84415613920203</v>
      </c>
      <c r="B56">
        <v>33.8335590392429</v>
      </c>
      <c r="C56">
        <v>93.198825463330806</v>
      </c>
    </row>
    <row r="57" spans="1:3" x14ac:dyDescent="0.3">
      <c r="A57">
        <v>346.73685045253097</v>
      </c>
      <c r="B57">
        <v>33.636846572351502</v>
      </c>
      <c r="C57">
        <v>93.267714379629894</v>
      </c>
    </row>
    <row r="58" spans="1:3" x14ac:dyDescent="0.3">
      <c r="A58">
        <v>354.81338923357498</v>
      </c>
      <c r="B58">
        <v>33.440282347800299</v>
      </c>
      <c r="C58">
        <v>93.338044587603903</v>
      </c>
    </row>
    <row r="59" spans="1:3" x14ac:dyDescent="0.3">
      <c r="A59">
        <v>363.07805477010101</v>
      </c>
      <c r="B59">
        <v>33.243872731232003</v>
      </c>
      <c r="C59">
        <v>93.409833497677994</v>
      </c>
    </row>
    <row r="60" spans="1:3" x14ac:dyDescent="0.3">
      <c r="A60">
        <v>371.53522909717202</v>
      </c>
      <c r="B60">
        <v>33.0476243318531</v>
      </c>
      <c r="C60">
        <v>93.483097983412193</v>
      </c>
    </row>
    <row r="61" spans="1:3" x14ac:dyDescent="0.3">
      <c r="A61">
        <v>380.189396320561</v>
      </c>
      <c r="B61">
        <v>32.851544008296003</v>
      </c>
      <c r="C61">
        <v>93.557854309996998</v>
      </c>
    </row>
    <row r="62" spans="1:3" x14ac:dyDescent="0.3">
      <c r="A62">
        <v>389.04514499428001</v>
      </c>
      <c r="B62">
        <v>32.655638875607899</v>
      </c>
      <c r="C62">
        <v>93.634118057227695</v>
      </c>
    </row>
    <row r="63" spans="1:3" x14ac:dyDescent="0.3">
      <c r="A63">
        <v>398.10717055349699</v>
      </c>
      <c r="B63">
        <v>32.459916311080399</v>
      </c>
      <c r="C63">
        <v>93.711904038333202</v>
      </c>
    </row>
    <row r="64" spans="1:3" x14ac:dyDescent="0.3">
      <c r="A64">
        <v>407.38027780411198</v>
      </c>
      <c r="B64">
        <v>32.264383960169503</v>
      </c>
      <c r="C64">
        <v>93.791226213481295</v>
      </c>
    </row>
    <row r="65" spans="1:3" x14ac:dyDescent="0.3">
      <c r="A65">
        <v>416.86938347033498</v>
      </c>
      <c r="B65">
        <v>32.069049742740603</v>
      </c>
      <c r="C65">
        <v>93.8720975977471</v>
      </c>
    </row>
    <row r="66" spans="1:3" x14ac:dyDescent="0.3">
      <c r="A66">
        <v>426.57951880159197</v>
      </c>
      <c r="B66">
        <v>31.873921857933201</v>
      </c>
      <c r="C66">
        <v>93.954530164281394</v>
      </c>
    </row>
    <row r="67" spans="1:3" x14ac:dyDescent="0.3">
      <c r="A67">
        <v>436.51583224016503</v>
      </c>
      <c r="B67">
        <v>31.6790087897995</v>
      </c>
      <c r="C67">
        <v>94.038534741127506</v>
      </c>
    </row>
    <row r="68" spans="1:3" x14ac:dyDescent="0.3">
      <c r="A68">
        <v>446.68359215096302</v>
      </c>
      <c r="B68">
        <v>31.484319311734598</v>
      </c>
      <c r="C68">
        <v>94.124120902895896</v>
      </c>
    </row>
    <row r="69" spans="1:3" x14ac:dyDescent="0.3">
      <c r="A69">
        <v>457.08818961487498</v>
      </c>
      <c r="B69">
        <v>31.289862491099399</v>
      </c>
      <c r="C69">
        <v>94.2112968558272</v>
      </c>
    </row>
    <row r="70" spans="1:3" x14ac:dyDescent="0.3">
      <c r="A70">
        <v>467.73514128719802</v>
      </c>
      <c r="B70">
        <v>31.095647692648502</v>
      </c>
      <c r="C70">
        <v>94.300069317457698</v>
      </c>
    </row>
    <row r="71" spans="1:3" x14ac:dyDescent="0.3">
      <c r="A71">
        <v>478.63009232263801</v>
      </c>
      <c r="B71">
        <v>30.901684581838499</v>
      </c>
      <c r="C71">
        <v>94.390443389510907</v>
      </c>
    </row>
    <row r="72" spans="1:3" x14ac:dyDescent="0.3">
      <c r="A72">
        <v>489.77881936844602</v>
      </c>
      <c r="B72">
        <v>30.707983127317299</v>
      </c>
      <c r="C72">
        <v>94.482422424741102</v>
      </c>
    </row>
    <row r="73" spans="1:3" x14ac:dyDescent="0.3">
      <c r="A73">
        <v>501.18723362727201</v>
      </c>
      <c r="B73">
        <v>30.514553602691102</v>
      </c>
      <c r="C73">
        <v>94.576007887128696</v>
      </c>
    </row>
    <row r="74" spans="1:3" x14ac:dyDescent="0.3">
      <c r="A74">
        <v>512.86138399136405</v>
      </c>
      <c r="B74">
        <v>30.321406587476702</v>
      </c>
      <c r="C74">
        <v>94.671199205744401</v>
      </c>
    </row>
    <row r="75" spans="1:3" x14ac:dyDescent="0.3">
      <c r="A75">
        <v>524.80746024977202</v>
      </c>
      <c r="B75">
        <v>30.128552966657001</v>
      </c>
      <c r="C75">
        <v>94.767993622410003</v>
      </c>
    </row>
    <row r="76" spans="1:3" x14ac:dyDescent="0.3">
      <c r="A76">
        <v>537.03179637025198</v>
      </c>
      <c r="B76">
        <v>29.9360039301902</v>
      </c>
      <c r="C76">
        <v>94.866386032060504</v>
      </c>
    </row>
    <row r="77" spans="1:3" x14ac:dyDescent="0.3">
      <c r="A77">
        <v>549.54087385762398</v>
      </c>
      <c r="B77">
        <v>29.7437709702238</v>
      </c>
      <c r="C77">
        <v>94.966368817629004</v>
      </c>
    </row>
    <row r="78" spans="1:3" x14ac:dyDescent="0.3">
      <c r="A78">
        <v>562.34132519034904</v>
      </c>
      <c r="B78">
        <v>29.551865877685</v>
      </c>
      <c r="C78">
        <v>95.067931678179505</v>
      </c>
    </row>
    <row r="79" spans="1:3" x14ac:dyDescent="0.3">
      <c r="A79">
        <v>575.43993733715604</v>
      </c>
      <c r="B79">
        <v>29.360300737749</v>
      </c>
      <c r="C79">
        <v>95.171061450474397</v>
      </c>
    </row>
    <row r="80" spans="1:3" x14ac:dyDescent="0.3">
      <c r="A80">
        <v>588.843655355588</v>
      </c>
      <c r="B80">
        <v>29.169087923034201</v>
      </c>
      <c r="C80">
        <v>95.275741925526901</v>
      </c>
    </row>
    <row r="81" spans="1:3" x14ac:dyDescent="0.3">
      <c r="A81">
        <v>602.55958607435696</v>
      </c>
      <c r="B81">
        <v>28.9782400857315</v>
      </c>
      <c r="C81">
        <v>95.381953658785505</v>
      </c>
    </row>
    <row r="82" spans="1:3" x14ac:dyDescent="0.3">
      <c r="A82">
        <v>616.59500186148205</v>
      </c>
      <c r="B82">
        <v>28.787770147938701</v>
      </c>
      <c r="C82">
        <v>95.489673775206796</v>
      </c>
    </row>
    <row r="83" spans="1:3" x14ac:dyDescent="0.3">
      <c r="A83">
        <v>630.957344480193</v>
      </c>
      <c r="B83">
        <v>28.597691289946901</v>
      </c>
      <c r="C83">
        <v>95.598875769588801</v>
      </c>
    </row>
    <row r="84" spans="1:3" x14ac:dyDescent="0.3">
      <c r="A84">
        <v>645.65422903465503</v>
      </c>
      <c r="B84">
        <v>28.408016936623799</v>
      </c>
      <c r="C84">
        <v>95.709529302386699</v>
      </c>
    </row>
    <row r="85" spans="1:3" x14ac:dyDescent="0.3">
      <c r="A85">
        <v>660.69344800759495</v>
      </c>
      <c r="B85">
        <v>28.218760741347701</v>
      </c>
      <c r="C85">
        <v>95.821599992229494</v>
      </c>
    </row>
    <row r="86" spans="1:3" x14ac:dyDescent="0.3">
      <c r="A86">
        <v>676.08297539198099</v>
      </c>
      <c r="B86">
        <v>28.029936568270699</v>
      </c>
      <c r="C86">
        <v>95.935049204653296</v>
      </c>
    </row>
    <row r="87" spans="1:3" x14ac:dyDescent="0.3">
      <c r="A87">
        <v>691.83097091893603</v>
      </c>
      <c r="B87">
        <v>27.8415584715272</v>
      </c>
      <c r="C87">
        <v>96.049833839359593</v>
      </c>
    </row>
    <row r="88" spans="1:3" x14ac:dyDescent="0.3">
      <c r="A88">
        <v>707.94578438413703</v>
      </c>
      <c r="B88">
        <v>27.653640672081998</v>
      </c>
      <c r="C88">
        <v>96.1659061159435</v>
      </c>
    </row>
    <row r="89" spans="1:3" x14ac:dyDescent="0.3">
      <c r="A89">
        <v>724.43596007499002</v>
      </c>
      <c r="B89">
        <v>27.466197531876102</v>
      </c>
      <c r="C89">
        <v>96.283213359454507</v>
      </c>
    </row>
    <row r="90" spans="1:3" x14ac:dyDescent="0.3">
      <c r="A90">
        <v>741.31024130091703</v>
      </c>
      <c r="B90">
        <v>27.279243525285199</v>
      </c>
      <c r="C90">
        <v>96.401697786662893</v>
      </c>
    </row>
    <row r="91" spans="1:3" x14ac:dyDescent="0.3">
      <c r="A91">
        <v>758.57757502918298</v>
      </c>
      <c r="B91">
        <v>27.092793207470901</v>
      </c>
      <c r="C91">
        <v>96.521296294778693</v>
      </c>
    </row>
    <row r="92" spans="1:3" x14ac:dyDescent="0.3">
      <c r="A92">
        <v>776.24711662869095</v>
      </c>
      <c r="B92">
        <v>26.906861179257799</v>
      </c>
      <c r="C92">
        <v>96.641940254375399</v>
      </c>
    </row>
    <row r="93" spans="1:3" x14ac:dyDescent="0.3">
      <c r="A93">
        <v>794.32823472428095</v>
      </c>
      <c r="B93">
        <v>26.7214620498976</v>
      </c>
      <c r="C93">
        <v>96.763555306128296</v>
      </c>
    </row>
    <row r="94" spans="1:3" x14ac:dyDescent="0.3">
      <c r="A94">
        <v>812.83051616409898</v>
      </c>
      <c r="B94">
        <v>26.536610395270301</v>
      </c>
      <c r="C94">
        <v>96.886061166267595</v>
      </c>
    </row>
    <row r="95" spans="1:3" x14ac:dyDescent="0.3">
      <c r="A95">
        <v>831.76377110267094</v>
      </c>
      <c r="B95">
        <v>26.352320713741701</v>
      </c>
      <c r="C95">
        <v>97.009371439394897</v>
      </c>
    </row>
    <row r="96" spans="1:3" x14ac:dyDescent="0.3">
      <c r="A96">
        <v>851.13803820237604</v>
      </c>
      <c r="B96">
        <v>26.168607378069002</v>
      </c>
      <c r="C96">
        <v>97.133393442858505</v>
      </c>
    </row>
    <row r="97" spans="1:3" x14ac:dyDescent="0.3">
      <c r="A97">
        <v>870.96358995608</v>
      </c>
      <c r="B97">
        <v>25.985484584160599</v>
      </c>
      <c r="C97">
        <v>97.258028043521094</v>
      </c>
    </row>
    <row r="98" spans="1:3" x14ac:dyDescent="0.3">
      <c r="A98">
        <v>891.25093813374497</v>
      </c>
      <c r="B98">
        <v>25.802966296046801</v>
      </c>
      <c r="C98">
        <v>97.383169510129406</v>
      </c>
    </row>
    <row r="99" spans="1:3" x14ac:dyDescent="0.3">
      <c r="A99">
        <v>912.01083935590896</v>
      </c>
      <c r="B99">
        <v>25.621066188216499</v>
      </c>
      <c r="C99">
        <v>97.508705381853503</v>
      </c>
    </row>
    <row r="100" spans="1:3" x14ac:dyDescent="0.3">
      <c r="A100">
        <v>933.25430079699095</v>
      </c>
      <c r="B100">
        <v>25.439797583204001</v>
      </c>
      <c r="C100">
        <v>97.634516358816001</v>
      </c>
    </row>
    <row r="101" spans="1:3" x14ac:dyDescent="0.3">
      <c r="A101">
        <v>954.99258602143505</v>
      </c>
      <c r="B101">
        <v>25.259173387450101</v>
      </c>
      <c r="C101">
        <v>97.760476212486495</v>
      </c>
    </row>
    <row r="102" spans="1:3" x14ac:dyDescent="0.3">
      <c r="A102">
        <v>977.23722095581002</v>
      </c>
      <c r="B102">
        <v>25.079206022972102</v>
      </c>
      <c r="C102">
        <v>97.8864517226679</v>
      </c>
    </row>
    <row r="103" spans="1:3" x14ac:dyDescent="0.3">
      <c r="A103">
        <v>1000</v>
      </c>
      <c r="B103">
        <v>24.899907356326999</v>
      </c>
      <c r="C103">
        <v>98.012302641581201</v>
      </c>
    </row>
    <row r="104" spans="1:3" x14ac:dyDescent="0.3">
      <c r="A104">
        <v>1023.29299228075</v>
      </c>
      <c r="B104">
        <v>24.721288624627</v>
      </c>
      <c r="C104">
        <v>98.137881688527401</v>
      </c>
    </row>
    <row r="105" spans="1:3" x14ac:dyDescent="0.3">
      <c r="A105">
        <v>1047.12854805089</v>
      </c>
      <c r="B105">
        <v>24.5433603596212</v>
      </c>
      <c r="C105">
        <v>98.263034576288305</v>
      </c>
    </row>
    <row r="106" spans="1:3" x14ac:dyDescent="0.3">
      <c r="A106">
        <v>1071.5193052376001</v>
      </c>
      <c r="B106">
        <v>24.366132308498401</v>
      </c>
      <c r="C106">
        <v>98.387600075040197</v>
      </c>
    </row>
    <row r="107" spans="1:3" x14ac:dyDescent="0.3">
      <c r="A107">
        <v>1096.47819614318</v>
      </c>
      <c r="B107">
        <v>24.1896133538939</v>
      </c>
      <c r="C107">
        <v>98.511410112255604</v>
      </c>
    </row>
    <row r="108" spans="1:3" x14ac:dyDescent="0.3">
      <c r="A108">
        <v>1122.01845430196</v>
      </c>
      <c r="B108">
        <v>24.0138114314597</v>
      </c>
      <c r="C108">
        <v>98.634289915048399</v>
      </c>
    </row>
    <row r="109" spans="1:3" x14ac:dyDescent="0.3">
      <c r="A109">
        <v>1148.1536214968801</v>
      </c>
      <c r="B109">
        <v>23.838733447220601</v>
      </c>
      <c r="C109">
        <v>98.756058193681795</v>
      </c>
    </row>
    <row r="110" spans="1:3" x14ac:dyDescent="0.3">
      <c r="A110">
        <v>1174.89755493952</v>
      </c>
      <c r="B110">
        <v>23.6643851935182</v>
      </c>
      <c r="C110">
        <v>98.876527371933904</v>
      </c>
    </row>
    <row r="111" spans="1:3" x14ac:dyDescent="0.3">
      <c r="A111">
        <v>1202.26443461741</v>
      </c>
      <c r="B111">
        <v>23.4907712659891</v>
      </c>
      <c r="C111">
        <v>98.995503862129993</v>
      </c>
    </row>
    <row r="112" spans="1:3" x14ac:dyDescent="0.3">
      <c r="A112">
        <v>1230.2687708123799</v>
      </c>
      <c r="B112">
        <v>23.317894980062199</v>
      </c>
      <c r="C112">
        <v>99.112788391074801</v>
      </c>
    </row>
    <row r="113" spans="1:3" x14ac:dyDescent="0.3">
      <c r="A113">
        <v>1258.92541179416</v>
      </c>
      <c r="B113">
        <v>23.1457582896326</v>
      </c>
      <c r="C113">
        <v>99.228176373761599</v>
      </c>
    </row>
    <row r="114" spans="1:3" x14ac:dyDescent="0.3">
      <c r="A114">
        <v>1288.2495516931299</v>
      </c>
      <c r="B114">
        <v>22.9743617072738</v>
      </c>
      <c r="C114">
        <v>99.341458338641004</v>
      </c>
    </row>
    <row r="115" spans="1:3" x14ac:dyDescent="0.3">
      <c r="A115">
        <v>1318.2567385564</v>
      </c>
      <c r="B115">
        <v>22.803704227208399</v>
      </c>
      <c r="C115">
        <v>99.452420403894493</v>
      </c>
    </row>
    <row r="116" spans="1:3" x14ac:dyDescent="0.3">
      <c r="A116">
        <v>1348.96288259165</v>
      </c>
      <c r="B116">
        <v>22.633783251508799</v>
      </c>
      <c r="C116">
        <v>99.560844805466303</v>
      </c>
    </row>
    <row r="117" spans="1:3" x14ac:dyDescent="0.3">
      <c r="A117">
        <v>1380.38426460288</v>
      </c>
      <c r="B117">
        <v>22.464594521404699</v>
      </c>
      <c r="C117">
        <v>99.666510473548499</v>
      </c>
    </row>
    <row r="118" spans="1:3" x14ac:dyDescent="0.3">
      <c r="A118">
        <v>1412.5375446227499</v>
      </c>
      <c r="B118">
        <v>22.296132052145499</v>
      </c>
      <c r="C118">
        <v>99.769193662465597</v>
      </c>
    </row>
    <row r="119" spans="1:3" x14ac:dyDescent="0.3">
      <c r="A119">
        <v>1445.43977074592</v>
      </c>
      <c r="B119">
        <v>22.128388075310401</v>
      </c>
      <c r="C119">
        <v>99.868668624559206</v>
      </c>
    </row>
    <row r="120" spans="1:3" x14ac:dyDescent="0.3">
      <c r="A120">
        <v>1479.1083881682</v>
      </c>
      <c r="B120">
        <v>21.961352986657001</v>
      </c>
      <c r="C120">
        <v>99.964708332801905</v>
      </c>
    </row>
    <row r="121" spans="1:3" x14ac:dyDescent="0.3">
      <c r="A121">
        <v>1513.5612484362</v>
      </c>
      <c r="B121">
        <v>21.795015302286799</v>
      </c>
      <c r="C121">
        <v>100.05708524411899</v>
      </c>
    </row>
    <row r="122" spans="1:3" x14ac:dyDescent="0.3">
      <c r="A122">
        <v>1548.81661891248</v>
      </c>
      <c r="B122">
        <v>21.6293616222361</v>
      </c>
      <c r="C122">
        <v>100.14557210448299</v>
      </c>
    </row>
    <row r="123" spans="1:3" x14ac:dyDescent="0.3">
      <c r="A123">
        <v>1584.8931924611099</v>
      </c>
      <c r="B123">
        <v>21.4643766037563</v>
      </c>
      <c r="C123">
        <v>100.229942787506</v>
      </c>
    </row>
    <row r="124" spans="1:3" x14ac:dyDescent="0.3">
      <c r="A124">
        <v>1621.8100973589201</v>
      </c>
      <c r="B124">
        <v>21.300042944279799</v>
      </c>
      <c r="C124">
        <v>100.30997316373301</v>
      </c>
    </row>
    <row r="125" spans="1:3" x14ac:dyDescent="0.3">
      <c r="A125">
        <v>1659.5869074375601</v>
      </c>
      <c r="B125">
        <v>21.136341373880001</v>
      </c>
      <c r="C125">
        <v>100.38544199768</v>
      </c>
    </row>
    <row r="126" spans="1:3" x14ac:dyDescent="0.3">
      <c r="A126">
        <v>1698.2436524617401</v>
      </c>
      <c r="B126">
        <v>20.9732506599846</v>
      </c>
      <c r="C126">
        <v>100.45613186047299</v>
      </c>
    </row>
    <row r="127" spans="1:3" x14ac:dyDescent="0.3">
      <c r="A127">
        <v>1737.8008287493701</v>
      </c>
      <c r="B127">
        <v>20.810747622550998</v>
      </c>
      <c r="C127">
        <v>100.52183005817101</v>
      </c>
    </row>
    <row r="128" spans="1:3" x14ac:dyDescent="0.3">
      <c r="A128">
        <v>1778.2794100389201</v>
      </c>
      <c r="B128">
        <v>20.648807160935299</v>
      </c>
      <c r="C128">
        <v>100.582329566586</v>
      </c>
    </row>
    <row r="129" spans="1:3" x14ac:dyDescent="0.3">
      <c r="A129">
        <v>1819.7008586099801</v>
      </c>
      <c r="B129">
        <v>20.4874022936561</v>
      </c>
      <c r="C129">
        <v>100.637429962445</v>
      </c>
    </row>
    <row r="130" spans="1:3" x14ac:dyDescent="0.3">
      <c r="A130">
        <v>1862.0871366628601</v>
      </c>
      <c r="B130">
        <v>20.3265042096277</v>
      </c>
      <c r="C130">
        <v>100.68693834808199</v>
      </c>
    </row>
    <row r="131" spans="1:3" x14ac:dyDescent="0.3">
      <c r="A131">
        <v>1905.4607179632401</v>
      </c>
      <c r="B131">
        <v>20.1660823318804</v>
      </c>
      <c r="C131">
        <v>100.730670259002</v>
      </c>
    </row>
    <row r="132" spans="1:3" x14ac:dyDescent="0.3">
      <c r="A132">
        <v>1949.84459975804</v>
      </c>
      <c r="B132">
        <v>20.006104393741602</v>
      </c>
      <c r="C132">
        <v>100.768450545926</v>
      </c>
    </row>
    <row r="133" spans="1:3" x14ac:dyDescent="0.3">
      <c r="A133">
        <v>1995.26231496887</v>
      </c>
      <c r="B133">
        <v>19.846536526589102</v>
      </c>
      <c r="C133">
        <v>100.80011422561699</v>
      </c>
    </row>
    <row r="134" spans="1:3" x14ac:dyDescent="0.3">
      <c r="A134">
        <v>2041.7379446695199</v>
      </c>
      <c r="B134">
        <v>19.687343359568501</v>
      </c>
      <c r="C134">
        <v>100.82550728995</v>
      </c>
    </row>
    <row r="135" spans="1:3" x14ac:dyDescent="0.3">
      <c r="A135">
        <v>2089.2961308540298</v>
      </c>
      <c r="B135">
        <v>19.528488130224801</v>
      </c>
      <c r="C135">
        <v>100.844487467413</v>
      </c>
    </row>
    <row r="136" spans="1:3" x14ac:dyDescent="0.3">
      <c r="A136">
        <v>2137.9620895022299</v>
      </c>
      <c r="B136">
        <v>19.369932805651398</v>
      </c>
      <c r="C136">
        <v>100.856924928787</v>
      </c>
    </row>
    <row r="137" spans="1:3" x14ac:dyDescent="0.3">
      <c r="A137">
        <v>2187.7616239495501</v>
      </c>
      <c r="B137">
        <v>19.2116382137038</v>
      </c>
      <c r="C137">
        <v>100.862702928687</v>
      </c>
    </row>
    <row r="138" spans="1:3" x14ac:dyDescent="0.3">
      <c r="A138">
        <v>2238.7211385683299</v>
      </c>
      <c r="B138">
        <v>19.053564182485999</v>
      </c>
      <c r="C138">
        <v>100.86171837996901</v>
      </c>
    </row>
    <row r="139" spans="1:3" x14ac:dyDescent="0.3">
      <c r="A139">
        <v>2290.8676527677699</v>
      </c>
      <c r="B139">
        <v>18.895669688387802</v>
      </c>
      <c r="C139">
        <v>100.853882350083</v>
      </c>
    </row>
    <row r="140" spans="1:3" x14ac:dyDescent="0.3">
      <c r="A140">
        <v>2344.2288153199202</v>
      </c>
      <c r="B140">
        <v>18.737913010416602</v>
      </c>
      <c r="C140">
        <v>100.83912047868699</v>
      </c>
    </row>
    <row r="141" spans="1:3" x14ac:dyDescent="0.3">
      <c r="A141">
        <v>2398.83291901948</v>
      </c>
      <c r="B141">
        <v>18.5802518905185</v>
      </c>
      <c r="C141">
        <v>100.817373308528</v>
      </c>
    </row>
    <row r="142" spans="1:3" x14ac:dyDescent="0.3">
      <c r="A142">
        <v>2454.7089156850202</v>
      </c>
      <c r="B142">
        <v>18.422643698010699</v>
      </c>
      <c r="C142">
        <v>100.788596528513</v>
      </c>
    </row>
    <row r="143" spans="1:3" x14ac:dyDescent="0.3">
      <c r="A143">
        <v>2511.8864315095698</v>
      </c>
      <c r="B143">
        <v>18.265045597071101</v>
      </c>
      <c r="C143">
        <v>100.752761125227</v>
      </c>
    </row>
    <row r="144" spans="1:3" x14ac:dyDescent="0.3">
      <c r="A144">
        <v>2570.39578276886</v>
      </c>
      <c r="B144">
        <v>18.107414716032501</v>
      </c>
      <c r="C144">
        <v>100.709853440728</v>
      </c>
    </row>
    <row r="145" spans="1:3" x14ac:dyDescent="0.3">
      <c r="A145">
        <v>2630.26799189538</v>
      </c>
      <c r="B145">
        <v>17.949708316951799</v>
      </c>
      <c r="C145">
        <v>100.659875136473</v>
      </c>
    </row>
    <row r="146" spans="1:3" x14ac:dyDescent="0.3">
      <c r="A146">
        <v>2691.5348039269102</v>
      </c>
      <c r="B146">
        <v>17.791883963967599</v>
      </c>
      <c r="C146">
        <v>100.60284306421499</v>
      </c>
    </row>
    <row r="147" spans="1:3" x14ac:dyDescent="0.3">
      <c r="A147">
        <v>2754.2287033381599</v>
      </c>
      <c r="B147">
        <v>17.6338996894881</v>
      </c>
      <c r="C147">
        <v>100.538789043184</v>
      </c>
    </row>
    <row r="148" spans="1:3" x14ac:dyDescent="0.3">
      <c r="A148">
        <v>2818.3829312644498</v>
      </c>
      <c r="B148">
        <v>17.475714156353899</v>
      </c>
      <c r="C148">
        <v>100.467759548264</v>
      </c>
    </row>
    <row r="149" spans="1:3" x14ac:dyDescent="0.3">
      <c r="A149">
        <v>2884.0315031266</v>
      </c>
      <c r="B149">
        <v>17.317286814906101</v>
      </c>
      <c r="C149">
        <v>100.389815311411</v>
      </c>
    </row>
    <row r="150" spans="1:3" x14ac:dyDescent="0.3">
      <c r="A150">
        <v>2951.2092266663799</v>
      </c>
      <c r="B150">
        <v>17.158578054088402</v>
      </c>
      <c r="C150">
        <v>100.305030838641</v>
      </c>
    </row>
    <row r="151" spans="1:3" x14ac:dyDescent="0.3">
      <c r="A151">
        <v>3019.9517204020099</v>
      </c>
      <c r="B151">
        <v>16.999549344764802</v>
      </c>
      <c r="C151">
        <v>100.213493850925</v>
      </c>
    </row>
    <row r="152" spans="1:3" x14ac:dyDescent="0.3">
      <c r="A152">
        <v>3090.2954325135902</v>
      </c>
      <c r="B152">
        <v>16.8401633747844</v>
      </c>
      <c r="C152">
        <v>100.11530465180699</v>
      </c>
    </row>
    <row r="153" spans="1:3" x14ac:dyDescent="0.3">
      <c r="A153">
        <v>3162.2776601683699</v>
      </c>
      <c r="B153">
        <v>16.6803841747573</v>
      </c>
      <c r="C153">
        <v>100.010575428569</v>
      </c>
    </row>
    <row r="154" spans="1:3" x14ac:dyDescent="0.3">
      <c r="A154">
        <v>3235.9365692962801</v>
      </c>
      <c r="B154">
        <v>16.5201772332579</v>
      </c>
      <c r="C154">
        <v>99.899429496360696</v>
      </c>
    </row>
    <row r="155" spans="1:3" x14ac:dyDescent="0.3">
      <c r="A155">
        <v>3311.3112148259102</v>
      </c>
      <c r="B155">
        <v>16.359509601626101</v>
      </c>
      <c r="C155">
        <v>99.782000488065293</v>
      </c>
    </row>
    <row r="156" spans="1:3" x14ac:dyDescent="0.3">
      <c r="A156">
        <v>3388.44156139202</v>
      </c>
      <c r="B156">
        <v>16.1983499871932</v>
      </c>
      <c r="C156">
        <v>99.658431500809002</v>
      </c>
    </row>
    <row r="157" spans="1:3" x14ac:dyDescent="0.3">
      <c r="A157">
        <v>3467.3685045253101</v>
      </c>
      <c r="B157">
        <v>16.036668834307001</v>
      </c>
      <c r="C157">
        <v>99.528874208426998</v>
      </c>
    </row>
    <row r="158" spans="1:3" x14ac:dyDescent="0.3">
      <c r="A158">
        <v>3548.1338923357498</v>
      </c>
      <c r="B158">
        <v>15.8744383939757</v>
      </c>
      <c r="C158">
        <v>99.393487941454595</v>
      </c>
    </row>
    <row r="159" spans="1:3" x14ac:dyDescent="0.3">
      <c r="A159">
        <v>3630.7805477010102</v>
      </c>
      <c r="B159">
        <v>15.711632780600301</v>
      </c>
      <c r="C159">
        <v>99.252438750714802</v>
      </c>
    </row>
    <row r="160" spans="1:3" x14ac:dyDescent="0.3">
      <c r="A160">
        <v>3715.3522909717199</v>
      </c>
      <c r="B160">
        <v>15.5482280166847</v>
      </c>
      <c r="C160">
        <v>99.105898457229699</v>
      </c>
    </row>
    <row r="161" spans="1:3" x14ac:dyDescent="0.3">
      <c r="A161">
        <v>3801.8939632056099</v>
      </c>
      <c r="B161">
        <v>15.3842020656498</v>
      </c>
      <c r="C161">
        <v>98.954043695897198</v>
      </c>
    </row>
    <row r="162" spans="1:3" x14ac:dyDescent="0.3">
      <c r="A162">
        <v>3890.4514499428001</v>
      </c>
      <c r="B162">
        <v>15.219534852131501</v>
      </c>
      <c r="C162">
        <v>98.797054965742404</v>
      </c>
    </row>
    <row r="163" spans="1:3" x14ac:dyDescent="0.3">
      <c r="A163">
        <v>3981.0717055349701</v>
      </c>
      <c r="B163">
        <v>15.054208271414799</v>
      </c>
      <c r="C163">
        <v>98.635115685550801</v>
      </c>
    </row>
    <row r="164" spans="1:3" x14ac:dyDescent="0.3">
      <c r="A164">
        <v>4073.8027780411198</v>
      </c>
      <c r="B164">
        <v>14.888206187237</v>
      </c>
      <c r="C164">
        <v>98.468411269135899</v>
      </c>
    </row>
    <row r="165" spans="1:3" x14ac:dyDescent="0.3">
      <c r="A165">
        <v>4168.6938347033501</v>
      </c>
      <c r="B165">
        <v>14.721514419129001</v>
      </c>
      <c r="C165">
        <v>98.297128222357003</v>
      </c>
    </row>
    <row r="166" spans="1:3" x14ac:dyDescent="0.3">
      <c r="A166">
        <v>4265.7951880159198</v>
      </c>
      <c r="B166">
        <v>14.554120719841301</v>
      </c>
      <c r="C166">
        <v>98.121453267771102</v>
      </c>
    </row>
    <row r="167" spans="1:3" x14ac:dyDescent="0.3">
      <c r="A167">
        <v>4365.1583224016504</v>
      </c>
      <c r="B167">
        <v>14.3860147433981</v>
      </c>
      <c r="C167">
        <v>97.941572502773795</v>
      </c>
    </row>
    <row r="168" spans="1:3" x14ac:dyDescent="0.3">
      <c r="A168">
        <v>4466.8359215096198</v>
      </c>
      <c r="B168">
        <v>14.2171880045234</v>
      </c>
      <c r="C168">
        <v>97.757670595513005</v>
      </c>
    </row>
    <row r="169" spans="1:3" x14ac:dyDescent="0.3">
      <c r="A169">
        <v>4570.8818961487405</v>
      </c>
      <c r="B169">
        <v>14.0476338303431</v>
      </c>
      <c r="C169">
        <v>97.569930021303307</v>
      </c>
    </row>
    <row r="170" spans="1:3" x14ac:dyDescent="0.3">
      <c r="A170">
        <v>4677.3514128719798</v>
      </c>
      <c r="B170">
        <v>13.877347304947699</v>
      </c>
      <c r="C170">
        <v>97.3785303441785</v>
      </c>
    </row>
    <row r="171" spans="1:3" x14ac:dyDescent="0.3">
      <c r="A171">
        <v>4786.3009232263803</v>
      </c>
      <c r="B171">
        <v>13.706325207948099</v>
      </c>
      <c r="C171">
        <v>97.183647543661394</v>
      </c>
    </row>
    <row r="172" spans="1:3" x14ac:dyDescent="0.3">
      <c r="A172">
        <v>4897.7881936844597</v>
      </c>
      <c r="B172">
        <v>13.534565947172</v>
      </c>
      <c r="C172">
        <v>96.985453393663306</v>
      </c>
    </row>
    <row r="173" spans="1:3" x14ac:dyDescent="0.3">
      <c r="A173">
        <v>5011.8723362727196</v>
      </c>
      <c r="B173">
        <v>13.3620694873443</v>
      </c>
      <c r="C173">
        <v>96.784114887025297</v>
      </c>
    </row>
    <row r="174" spans="1:3" x14ac:dyDescent="0.3">
      <c r="A174">
        <v>5128.6138399136398</v>
      </c>
      <c r="B174">
        <v>13.188837274702101</v>
      </c>
      <c r="C174">
        <v>96.579793712732595</v>
      </c>
    </row>
    <row r="175" spans="1:3" x14ac:dyDescent="0.3">
      <c r="A175">
        <v>5248.0746024977198</v>
      </c>
      <c r="B175">
        <v>13.0148721584544</v>
      </c>
      <c r="C175">
        <v>96.372645785131198</v>
      </c>
    </row>
    <row r="176" spans="1:3" x14ac:dyDescent="0.3">
      <c r="A176">
        <v>5370.3179637025196</v>
      </c>
      <c r="B176">
        <v>12.840178310205101</v>
      </c>
      <c r="C176">
        <v>96.162820821904802</v>
      </c>
    </row>
    <row r="177" spans="1:3" x14ac:dyDescent="0.3">
      <c r="A177">
        <v>5495.4087385762396</v>
      </c>
      <c r="B177">
        <v>12.6647611417769</v>
      </c>
      <c r="C177">
        <v>95.950461972159601</v>
      </c>
    </row>
    <row r="178" spans="1:3" x14ac:dyDescent="0.3">
      <c r="A178">
        <v>5623.4132519034902</v>
      </c>
      <c r="B178">
        <v>12.4886272220752</v>
      </c>
      <c r="C178">
        <v>95.735705493792196</v>
      </c>
    </row>
    <row r="179" spans="1:3" x14ac:dyDescent="0.3">
      <c r="A179">
        <v>5754.3993733715597</v>
      </c>
      <c r="B179">
        <v>12.3117841937037</v>
      </c>
      <c r="C179">
        <v>95.518680477964594</v>
      </c>
    </row>
    <row r="180" spans="1:3" x14ac:dyDescent="0.3">
      <c r="A180">
        <v>5888.43655355588</v>
      </c>
      <c r="B180">
        <v>12.1342406899614</v>
      </c>
      <c r="C180">
        <v>95.299508618429897</v>
      </c>
    </row>
    <row r="181" spans="1:3" x14ac:dyDescent="0.3">
      <c r="A181">
        <v>6025.5958607435696</v>
      </c>
      <c r="B181">
        <v>11.956006252661499</v>
      </c>
      <c r="C181">
        <v>95.078304024374901</v>
      </c>
    </row>
    <row r="182" spans="1:3" x14ac:dyDescent="0.3">
      <c r="A182">
        <v>6165.9500186148198</v>
      </c>
      <c r="B182">
        <v>11.7770912511484</v>
      </c>
      <c r="C182">
        <v>94.855173075444895</v>
      </c>
    </row>
    <row r="183" spans="1:3" x14ac:dyDescent="0.3">
      <c r="A183">
        <v>6309.5734448019302</v>
      </c>
      <c r="B183">
        <v>11.5975068032423</v>
      </c>
      <c r="C183">
        <v>94.630214313838707</v>
      </c>
    </row>
    <row r="184" spans="1:3" x14ac:dyDescent="0.3">
      <c r="A184">
        <v>6456.5422903465496</v>
      </c>
      <c r="B184">
        <v>11.417264698173501</v>
      </c>
      <c r="C184">
        <v>94.403518373659196</v>
      </c>
    </row>
    <row r="185" spans="1:3" x14ac:dyDescent="0.3">
      <c r="A185">
        <v>6606.93448007596</v>
      </c>
      <c r="B185">
        <v>11.2363773219758</v>
      </c>
      <c r="C185">
        <v>94.175167943590296</v>
      </c>
    </row>
    <row r="186" spans="1:3" x14ac:dyDescent="0.3">
      <c r="A186">
        <v>6760.8297539198102</v>
      </c>
      <c r="B186">
        <v>11.0548575856184</v>
      </c>
      <c r="C186">
        <v>93.945237760186203</v>
      </c>
    </row>
    <row r="187" spans="1:3" x14ac:dyDescent="0.3">
      <c r="A187">
        <v>6918.3097091893596</v>
      </c>
      <c r="B187">
        <v>10.8727188560195</v>
      </c>
      <c r="C187">
        <v>93.7137946298228</v>
      </c>
    </row>
    <row r="188" spans="1:3" x14ac:dyDescent="0.3">
      <c r="A188">
        <v>7079.4578438413801</v>
      </c>
      <c r="B188">
        <v>10.689974890241199</v>
      </c>
      <c r="C188">
        <v>93.480897475556603</v>
      </c>
    </row>
    <row r="189" spans="1:3" x14ac:dyDescent="0.3">
      <c r="A189">
        <v>7244.3596007499</v>
      </c>
      <c r="B189">
        <v>10.506639772918099</v>
      </c>
      <c r="C189">
        <v>93.246597407057607</v>
      </c>
    </row>
    <row r="190" spans="1:3" x14ac:dyDescent="0.3">
      <c r="A190">
        <v>7413.10241300917</v>
      </c>
      <c r="B190">
        <v>10.322727856951399</v>
      </c>
      <c r="C190">
        <v>93.010937811736497</v>
      </c>
    </row>
    <row r="191" spans="1:3" x14ac:dyDescent="0.3">
      <c r="A191">
        <v>7585.7757502918303</v>
      </c>
      <c r="B191">
        <v>10.138253707829399</v>
      </c>
      <c r="C191">
        <v>92.773954461723207</v>
      </c>
    </row>
    <row r="192" spans="1:3" x14ac:dyDescent="0.3">
      <c r="A192">
        <v>7762.4711662869104</v>
      </c>
      <c r="B192">
        <v>9.9532320511924208</v>
      </c>
      <c r="C192">
        <v>92.535675638291394</v>
      </c>
    </row>
    <row r="193" spans="1:3" x14ac:dyDescent="0.3">
      <c r="A193">
        <v>7943.2823472428099</v>
      </c>
      <c r="B193">
        <v>9.7676777240050008</v>
      </c>
      <c r="C193">
        <v>92.296122267980095</v>
      </c>
    </row>
    <row r="194" spans="1:3" x14ac:dyDescent="0.3">
      <c r="A194">
        <v>8128.3051616409903</v>
      </c>
      <c r="B194">
        <v>9.5816056291115803</v>
      </c>
      <c r="C194">
        <v>92.055308070182505</v>
      </c>
    </row>
    <row r="195" spans="1:3" x14ac:dyDescent="0.3">
      <c r="A195">
        <v>8317.6377110267003</v>
      </c>
      <c r="B195">
        <v>9.3950306932277794</v>
      </c>
      <c r="C195">
        <v>91.813239713190001</v>
      </c>
    </row>
    <row r="196" spans="1:3" x14ac:dyDescent="0.3">
      <c r="A196">
        <v>8511.3803820237608</v>
      </c>
      <c r="B196">
        <v>9.2079678281295294</v>
      </c>
      <c r="C196">
        <v>91.569916978534295</v>
      </c>
    </row>
    <row r="197" spans="1:3" x14ac:dyDescent="0.3">
      <c r="A197">
        <v>8709.6358995608007</v>
      </c>
      <c r="B197">
        <v>9.0204318953152196</v>
      </c>
      <c r="C197">
        <v>91.325332928212006</v>
      </c>
    </row>
    <row r="198" spans="1:3" x14ac:dyDescent="0.3">
      <c r="A198">
        <v>8912.5093813374497</v>
      </c>
      <c r="B198">
        <v>8.83243767362395</v>
      </c>
      <c r="C198">
        <v>91.079474077380496</v>
      </c>
    </row>
    <row r="199" spans="1:3" x14ac:dyDescent="0.3">
      <c r="A199">
        <v>9120.1083935590905</v>
      </c>
      <c r="B199">
        <v>8.6439998299766607</v>
      </c>
      <c r="C199">
        <v>90.832320568235502</v>
      </c>
    </row>
    <row r="200" spans="1:3" x14ac:dyDescent="0.3">
      <c r="A200">
        <v>9332.5430079699108</v>
      </c>
      <c r="B200">
        <v>8.4551328930907594</v>
      </c>
      <c r="C200">
        <v>90.583846343965106</v>
      </c>
    </row>
    <row r="201" spans="1:3" x14ac:dyDescent="0.3">
      <c r="A201">
        <v>9549.9258602143509</v>
      </c>
      <c r="B201">
        <v>8.2658512298296998</v>
      </c>
      <c r="C201">
        <v>90.334019323731695</v>
      </c>
    </row>
    <row r="202" spans="1:3" x14ac:dyDescent="0.3">
      <c r="A202">
        <v>9772.3722095580997</v>
      </c>
      <c r="B202">
        <v>8.0761690244059103</v>
      </c>
      <c r="C202">
        <v>90.082801573917493</v>
      </c>
    </row>
    <row r="203" spans="1:3" x14ac:dyDescent="0.3">
      <c r="A203">
        <v>10000</v>
      </c>
      <c r="B203">
        <v>7.8861002600464802</v>
      </c>
      <c r="C203">
        <v>89.830149477271604</v>
      </c>
    </row>
    <row r="204" spans="1:3" x14ac:dyDescent="0.3">
      <c r="A204">
        <v>10232.9299228075</v>
      </c>
      <c r="B204">
        <v>7.69565870296071</v>
      </c>
      <c r="C204">
        <v>89.576013899280198</v>
      </c>
    </row>
    <row r="205" spans="1:3" x14ac:dyDescent="0.3">
      <c r="A205">
        <v>10471.285480508899</v>
      </c>
      <c r="B205">
        <v>7.5048578886983304</v>
      </c>
      <c r="C205">
        <v>89.320340348632797</v>
      </c>
    </row>
    <row r="206" spans="1:3" x14ac:dyDescent="0.3">
      <c r="A206">
        <v>10715.193052376</v>
      </c>
      <c r="B206">
        <v>7.3137111105607904</v>
      </c>
      <c r="C206">
        <v>89.063069133133297</v>
      </c>
    </row>
    <row r="207" spans="1:3" x14ac:dyDescent="0.3">
      <c r="A207">
        <v>10964.7819614318</v>
      </c>
      <c r="B207">
        <v>7.1222314099997801</v>
      </c>
      <c r="C207">
        <v>88.804135509746601</v>
      </c>
    </row>
    <row r="208" spans="1:3" x14ac:dyDescent="0.3">
      <c r="A208">
        <v>11220.184543019601</v>
      </c>
      <c r="B208">
        <v>6.9304315688642797</v>
      </c>
      <c r="C208">
        <v>88.543469828301895</v>
      </c>
    </row>
    <row r="209" spans="1:3" x14ac:dyDescent="0.3">
      <c r="A209">
        <v>11481.536214968801</v>
      </c>
      <c r="B209">
        <v>6.7383241033527499</v>
      </c>
      <c r="C209">
        <v>88.280997668547499</v>
      </c>
    </row>
    <row r="210" spans="1:3" x14ac:dyDescent="0.3">
      <c r="A210">
        <v>11748.9755493952</v>
      </c>
      <c r="B210">
        <v>6.5459212595954996</v>
      </c>
      <c r="C210">
        <v>88.016639969663998</v>
      </c>
    </row>
    <row r="211" spans="1:3" x14ac:dyDescent="0.3">
      <c r="A211">
        <v>12022.6443461741</v>
      </c>
      <c r="B211">
        <v>6.3532350106607103</v>
      </c>
      <c r="C211">
        <v>87.750313152804296</v>
      </c>
    </row>
    <row r="212" spans="1:3" x14ac:dyDescent="0.3">
      <c r="A212">
        <v>12302.6877081238</v>
      </c>
      <c r="B212">
        <v>6.16027705493073</v>
      </c>
      <c r="C212">
        <v>87.4819292357611</v>
      </c>
    </row>
    <row r="213" spans="1:3" x14ac:dyDescent="0.3">
      <c r="A213">
        <v>12589.2541179416</v>
      </c>
      <c r="B213">
        <v>5.9670588157181701</v>
      </c>
      <c r="C213">
        <v>87.211395939757693</v>
      </c>
    </row>
    <row r="214" spans="1:3" x14ac:dyDescent="0.3">
      <c r="A214">
        <v>12882.4955169313</v>
      </c>
      <c r="B214">
        <v>5.7735914420240304</v>
      </c>
      <c r="C214">
        <v>86.938616788128996</v>
      </c>
    </row>
    <row r="215" spans="1:3" x14ac:dyDescent="0.3">
      <c r="A215">
        <v>13182.567385564</v>
      </c>
      <c r="B215">
        <v>5.5798858102600599</v>
      </c>
      <c r="C215">
        <v>86.663491197590304</v>
      </c>
    </row>
    <row r="216" spans="1:3" x14ac:dyDescent="0.3">
      <c r="A216">
        <v>13489.628825916499</v>
      </c>
      <c r="B216">
        <v>5.3859525270062596</v>
      </c>
      <c r="C216">
        <v>86.385914560288398</v>
      </c>
    </row>
    <row r="217" spans="1:3" x14ac:dyDescent="0.3">
      <c r="A217">
        <v>13803.842646028799</v>
      </c>
      <c r="B217">
        <v>5.1918019325390699</v>
      </c>
      <c r="C217">
        <v>86.1057783184215</v>
      </c>
    </row>
    <row r="218" spans="1:3" x14ac:dyDescent="0.3">
      <c r="A218">
        <v>14125.375446227499</v>
      </c>
      <c r="B218">
        <v>4.99744410512562</v>
      </c>
      <c r="C218">
        <v>85.822970030577807</v>
      </c>
    </row>
    <row r="219" spans="1:3" x14ac:dyDescent="0.3">
      <c r="A219">
        <v>14454.3977074592</v>
      </c>
      <c r="B219">
        <v>4.8028888660074003</v>
      </c>
      <c r="C219">
        <v>85.537373429787607</v>
      </c>
    </row>
    <row r="220" spans="1:3" x14ac:dyDescent="0.3">
      <c r="A220">
        <v>14791.083881682</v>
      </c>
      <c r="B220">
        <v>4.6081457849657399</v>
      </c>
      <c r="C220">
        <v>85.248868473655804</v>
      </c>
    </row>
    <row r="221" spans="1:3" x14ac:dyDescent="0.3">
      <c r="A221">
        <v>15135.612484362</v>
      </c>
      <c r="B221">
        <v>4.4132241864603898</v>
      </c>
      <c r="C221">
        <v>84.957331386021295</v>
      </c>
    </row>
    <row r="222" spans="1:3" x14ac:dyDescent="0.3">
      <c r="A222">
        <v>15488.1661891248</v>
      </c>
      <c r="B222">
        <v>4.2181331561712403</v>
      </c>
      <c r="C222">
        <v>84.662634691258404</v>
      </c>
    </row>
    <row r="223" spans="1:3" x14ac:dyDescent="0.3">
      <c r="A223">
        <v>15848.931924611101</v>
      </c>
      <c r="B223">
        <v>4.0228815479637596</v>
      </c>
      <c r="C223">
        <v>84.364647240472806</v>
      </c>
    </row>
    <row r="224" spans="1:3" x14ac:dyDescent="0.3">
      <c r="A224">
        <v>16218.1009735892</v>
      </c>
      <c r="B224">
        <v>3.82747799130567</v>
      </c>
      <c r="C224">
        <v>84.063234228880603</v>
      </c>
    </row>
    <row r="225" spans="1:3" x14ac:dyDescent="0.3">
      <c r="A225">
        <v>16595.869074375601</v>
      </c>
      <c r="B225">
        <v>3.63193089874227</v>
      </c>
      <c r="C225">
        <v>83.758257207759499</v>
      </c>
    </row>
    <row r="226" spans="1:3" x14ac:dyDescent="0.3">
      <c r="A226">
        <v>16982.436524617398</v>
      </c>
      <c r="B226">
        <v>3.4362484738771899</v>
      </c>
      <c r="C226">
        <v>83.449574086245605</v>
      </c>
    </row>
    <row r="227" spans="1:3" x14ac:dyDescent="0.3">
      <c r="A227">
        <v>17378.0082874937</v>
      </c>
      <c r="B227">
        <v>3.24043871940684</v>
      </c>
      <c r="C227">
        <v>83.137039127012898</v>
      </c>
    </row>
    <row r="228" spans="1:3" x14ac:dyDescent="0.3">
      <c r="A228">
        <v>17782.794100389201</v>
      </c>
      <c r="B228">
        <v>3.0445094453336901</v>
      </c>
      <c r="C228">
        <v>82.820502934296997</v>
      </c>
    </row>
    <row r="229" spans="1:3" x14ac:dyDescent="0.3">
      <c r="A229">
        <v>18197.008586099801</v>
      </c>
      <c r="B229">
        <v>2.8484682773522101</v>
      </c>
      <c r="C229">
        <v>82.499812434040606</v>
      </c>
    </row>
    <row r="230" spans="1:3" x14ac:dyDescent="0.3">
      <c r="A230">
        <v>18620.871366628598</v>
      </c>
      <c r="B230">
        <v>2.6523226652305101</v>
      </c>
      <c r="C230">
        <v>82.174810847552607</v>
      </c>
    </row>
    <row r="231" spans="1:3" x14ac:dyDescent="0.3">
      <c r="A231">
        <v>19054.607179632399</v>
      </c>
      <c r="B231">
        <v>2.4560798913515298</v>
      </c>
      <c r="C231">
        <v>81.845337656914495</v>
      </c>
    </row>
    <row r="232" spans="1:3" x14ac:dyDescent="0.3">
      <c r="A232">
        <v>19498.445997580398</v>
      </c>
      <c r="B232">
        <v>2.2597470791850802</v>
      </c>
      <c r="C232">
        <v>81.511228563997193</v>
      </c>
    </row>
    <row r="233" spans="1:3" x14ac:dyDescent="0.3">
      <c r="A233">
        <v>19952.623149688701</v>
      </c>
      <c r="B233">
        <v>2.0633312018053598</v>
      </c>
      <c r="C233">
        <v>81.172315441834996</v>
      </c>
    </row>
    <row r="234" spans="1:3" x14ac:dyDescent="0.3">
      <c r="A234">
        <v>20417.379446695199</v>
      </c>
      <c r="B234">
        <v>1.86683909033836</v>
      </c>
      <c r="C234">
        <v>80.828426279156702</v>
      </c>
    </row>
    <row r="235" spans="1:3" x14ac:dyDescent="0.3">
      <c r="A235">
        <v>20892.9613085403</v>
      </c>
      <c r="B235">
        <v>1.67027744234864</v>
      </c>
      <c r="C235">
        <v>80.479385117781106</v>
      </c>
    </row>
    <row r="236" spans="1:3" x14ac:dyDescent="0.3">
      <c r="A236">
        <v>21379.620895022301</v>
      </c>
      <c r="B236">
        <v>1.4736528301613201</v>
      </c>
      <c r="C236">
        <v>80.125011982698496</v>
      </c>
    </row>
    <row r="237" spans="1:3" x14ac:dyDescent="0.3">
      <c r="A237">
        <v>21877.616239495499</v>
      </c>
      <c r="B237">
        <v>1.2769717090380499</v>
      </c>
      <c r="C237">
        <v>79.765122805322505</v>
      </c>
    </row>
    <row r="238" spans="1:3" x14ac:dyDescent="0.3">
      <c r="A238">
        <v>22387.2113856834</v>
      </c>
      <c r="B238">
        <v>1.0802404252120199</v>
      </c>
      <c r="C238">
        <v>79.399529339623598</v>
      </c>
    </row>
    <row r="239" spans="1:3" x14ac:dyDescent="0.3">
      <c r="A239">
        <v>22908.676527677701</v>
      </c>
      <c r="B239">
        <v>0.88346522378009895</v>
      </c>
      <c r="C239">
        <v>79.028039070926496</v>
      </c>
    </row>
    <row r="240" spans="1:3" x14ac:dyDescent="0.3">
      <c r="A240">
        <v>23442.288153199199</v>
      </c>
      <c r="B240">
        <v>0.68665225639039196</v>
      </c>
      <c r="C240">
        <v>78.650455117632404</v>
      </c>
    </row>
    <row r="241" spans="1:3" x14ac:dyDescent="0.3">
      <c r="A241">
        <v>23988.3291901948</v>
      </c>
      <c r="B241">
        <v>0.48980758869907098</v>
      </c>
      <c r="C241">
        <v>78.266576125805699</v>
      </c>
    </row>
    <row r="242" spans="1:3" x14ac:dyDescent="0.3">
      <c r="A242">
        <v>24547.089156850299</v>
      </c>
      <c r="B242">
        <v>0.29293720760775399</v>
      </c>
      <c r="C242">
        <v>77.876196156227905</v>
      </c>
    </row>
    <row r="243" spans="1:3" x14ac:dyDescent="0.3">
      <c r="A243">
        <v>25118.8643150957</v>
      </c>
      <c r="B243">
        <v>9.6047028202203705E-2</v>
      </c>
      <c r="C243">
        <v>77.479104564247905</v>
      </c>
    </row>
    <row r="244" spans="1:3" x14ac:dyDescent="0.3">
      <c r="A244">
        <v>25703.957827688599</v>
      </c>
      <c r="B244">
        <v>-0.100857099578488</v>
      </c>
      <c r="C244">
        <v>77.0750858718567</v>
      </c>
    </row>
    <row r="245" spans="1:3" x14ac:dyDescent="0.3">
      <c r="A245">
        <v>26302.6799189538</v>
      </c>
      <c r="B245">
        <v>-0.29776938463666403</v>
      </c>
      <c r="C245">
        <v>76.6639196323449</v>
      </c>
    </row>
    <row r="246" spans="1:3" x14ac:dyDescent="0.3">
      <c r="A246">
        <v>26915.348039269102</v>
      </c>
      <c r="B246">
        <v>-0.49468408877207098</v>
      </c>
      <c r="C246">
        <v>76.245380287111502</v>
      </c>
    </row>
    <row r="247" spans="1:3" x14ac:dyDescent="0.3">
      <c r="A247">
        <v>27542.287033381599</v>
      </c>
      <c r="B247">
        <v>-0.69159552111706302</v>
      </c>
      <c r="C247">
        <v>75.819237014352595</v>
      </c>
    </row>
    <row r="248" spans="1:3" x14ac:dyDescent="0.3">
      <c r="A248">
        <v>28183.829312644499</v>
      </c>
      <c r="B248">
        <v>-0.88849803304309305</v>
      </c>
      <c r="C248">
        <v>75.385253569821103</v>
      </c>
    </row>
    <row r="249" spans="1:3" x14ac:dyDescent="0.3">
      <c r="A249">
        <v>28840.315031266</v>
      </c>
      <c r="B249">
        <v>-1.08538601355796</v>
      </c>
      <c r="C249">
        <v>74.943188119299506</v>
      </c>
    </row>
    <row r="250" spans="1:3" x14ac:dyDescent="0.3">
      <c r="A250">
        <v>29512.0922666638</v>
      </c>
      <c r="B250">
        <v>-1.28225388519509</v>
      </c>
      <c r="C250">
        <v>74.492793062252403</v>
      </c>
    </row>
    <row r="251" spans="1:3" x14ac:dyDescent="0.3">
      <c r="A251">
        <v>30199.5172040201</v>
      </c>
      <c r="B251">
        <v>-1.4790961005412699</v>
      </c>
      <c r="C251">
        <v>74.033814847112794</v>
      </c>
    </row>
    <row r="252" spans="1:3" x14ac:dyDescent="0.3">
      <c r="A252">
        <v>30902.954325135899</v>
      </c>
      <c r="B252">
        <v>-1.67590713937139</v>
      </c>
      <c r="C252">
        <v>73.565993777334597</v>
      </c>
    </row>
    <row r="253" spans="1:3" x14ac:dyDescent="0.3">
      <c r="A253">
        <v>31622.776601683701</v>
      </c>
      <c r="B253">
        <v>-1.87268150650668</v>
      </c>
      <c r="C253">
        <v>73.0890638083483</v>
      </c>
    </row>
    <row r="254" spans="1:3" x14ac:dyDescent="0.3">
      <c r="A254">
        <v>32359.365692962801</v>
      </c>
      <c r="B254">
        <v>-2.0694137304622799</v>
      </c>
      <c r="C254">
        <v>72.602752335109003</v>
      </c>
    </row>
    <row r="255" spans="1:3" x14ac:dyDescent="0.3">
      <c r="A255">
        <v>33113.112148259097</v>
      </c>
      <c r="B255">
        <v>-2.2660983628796401</v>
      </c>
      <c r="C255">
        <v>72.106779969482005</v>
      </c>
    </row>
    <row r="256" spans="1:3" x14ac:dyDescent="0.3">
      <c r="A256">
        <v>33884.415613920202</v>
      </c>
      <c r="B256">
        <v>-2.4627299789794899</v>
      </c>
      <c r="C256">
        <v>71.600860308119593</v>
      </c>
    </row>
    <row r="257" spans="1:3" x14ac:dyDescent="0.3">
      <c r="A257">
        <v>34673.6850452531</v>
      </c>
      <c r="B257">
        <v>-2.6593031789999499</v>
      </c>
      <c r="C257">
        <v>71.084699689743005</v>
      </c>
    </row>
    <row r="258" spans="1:3" x14ac:dyDescent="0.3">
      <c r="A258">
        <v>35481.3389233575</v>
      </c>
      <c r="B258">
        <v>-2.8558125907201202</v>
      </c>
      <c r="C258">
        <v>70.557996941538207</v>
      </c>
    </row>
    <row r="259" spans="1:3" x14ac:dyDescent="0.3">
      <c r="A259">
        <v>36307.805477010101</v>
      </c>
      <c r="B259">
        <v>-3.0522528733143401</v>
      </c>
      <c r="C259">
        <v>70.020443115164497</v>
      </c>
    </row>
    <row r="260" spans="1:3" x14ac:dyDescent="0.3">
      <c r="A260">
        <v>37153.522909717198</v>
      </c>
      <c r="B260">
        <v>-3.2486187224721101</v>
      </c>
      <c r="C260">
        <v>69.471721210944395</v>
      </c>
    </row>
    <row r="261" spans="1:3" x14ac:dyDescent="0.3">
      <c r="A261">
        <v>38018.939632056099</v>
      </c>
      <c r="B261">
        <v>-3.4449048770595398</v>
      </c>
      <c r="C261">
        <v>68.911505890781598</v>
      </c>
    </row>
    <row r="262" spans="1:3" x14ac:dyDescent="0.3">
      <c r="A262">
        <v>38904.514499427998</v>
      </c>
      <c r="B262">
        <v>-3.6411061274051502</v>
      </c>
      <c r="C262">
        <v>68.339463179109799</v>
      </c>
    </row>
    <row r="263" spans="1:3" x14ac:dyDescent="0.3">
      <c r="A263">
        <v>39810.717055349698</v>
      </c>
      <c r="B263">
        <v>-3.8372173253955002</v>
      </c>
      <c r="C263">
        <v>67.755250151734103</v>
      </c>
    </row>
    <row r="264" spans="1:3" x14ac:dyDescent="0.3">
      <c r="A264">
        <v>40738.027780411197</v>
      </c>
      <c r="B264">
        <v>-4.0332333965155804</v>
      </c>
      <c r="C264">
        <v>67.158514612026394</v>
      </c>
    </row>
    <row r="265" spans="1:3" x14ac:dyDescent="0.3">
      <c r="A265">
        <v>41686.938347033501</v>
      </c>
      <c r="B265">
        <v>-4.2291493540559202</v>
      </c>
      <c r="C265">
        <v>66.548894754417304</v>
      </c>
    </row>
    <row r="266" spans="1:3" x14ac:dyDescent="0.3">
      <c r="A266">
        <v>42657.951880159198</v>
      </c>
      <c r="B266">
        <v>-4.4249603157413597</v>
      </c>
      <c r="C266">
        <v>65.9260188151123</v>
      </c>
    </row>
    <row r="267" spans="1:3" x14ac:dyDescent="0.3">
      <c r="A267">
        <v>43651.583224016598</v>
      </c>
      <c r="B267">
        <v>-4.6206615228625898</v>
      </c>
      <c r="C267">
        <v>65.289504709097898</v>
      </c>
    </row>
    <row r="268" spans="1:3" x14ac:dyDescent="0.3">
      <c r="A268">
        <v>44668.359215096301</v>
      </c>
      <c r="B268">
        <v>-4.8162483623794401</v>
      </c>
      <c r="C268">
        <v>64.638959654343907</v>
      </c>
    </row>
    <row r="269" spans="1:3" x14ac:dyDescent="0.3">
      <c r="A269">
        <v>45708.818961487501</v>
      </c>
      <c r="B269">
        <v>-5.0117163920012198</v>
      </c>
      <c r="C269">
        <v>63.973979781763099</v>
      </c>
    </row>
    <row r="270" spans="1:3" x14ac:dyDescent="0.3">
      <c r="A270">
        <v>46773.514128719798</v>
      </c>
      <c r="B270">
        <v>-5.2070613688347898</v>
      </c>
      <c r="C270">
        <v>63.294149732261197</v>
      </c>
    </row>
    <row r="271" spans="1:3" x14ac:dyDescent="0.3">
      <c r="A271">
        <v>47863.009232263801</v>
      </c>
      <c r="B271">
        <v>-5.4022792815926897</v>
      </c>
      <c r="C271">
        <v>62.5990422393389</v>
      </c>
    </row>
    <row r="272" spans="1:3" x14ac:dyDescent="0.3">
      <c r="A272">
        <v>48977.881936844598</v>
      </c>
      <c r="B272">
        <v>-5.5973663870652999</v>
      </c>
      <c r="C272">
        <v>61.888217698938902</v>
      </c>
    </row>
    <row r="273" spans="1:3" x14ac:dyDescent="0.3">
      <c r="A273">
        <v>50118.7233627272</v>
      </c>
      <c r="B273">
        <v>-5.7923192509056101</v>
      </c>
      <c r="C273">
        <v>61.161223725216502</v>
      </c>
    </row>
    <row r="274" spans="1:3" x14ac:dyDescent="0.3">
      <c r="A274">
        <v>51286.138399136398</v>
      </c>
      <c r="B274">
        <v>-5.9871347933310002</v>
      </c>
      <c r="C274">
        <v>60.417594693416703</v>
      </c>
    </row>
    <row r="275" spans="1:3" x14ac:dyDescent="0.3">
      <c r="A275">
        <v>52480.746024977198</v>
      </c>
      <c r="B275">
        <v>-6.1818103401838602</v>
      </c>
      <c r="C275">
        <v>59.656851270220599</v>
      </c>
    </row>
    <row r="276" spans="1:3" x14ac:dyDescent="0.3">
      <c r="A276">
        <v>53703.179637025198</v>
      </c>
      <c r="B276">
        <v>-6.3763436796653901</v>
      </c>
      <c r="C276">
        <v>58.878499931489102</v>
      </c>
    </row>
    <row r="277" spans="1:3" x14ac:dyDescent="0.3">
      <c r="A277">
        <v>54954.087385762403</v>
      </c>
      <c r="B277">
        <v>-6.5707331254845096</v>
      </c>
      <c r="C277">
        <v>58.082032469082399</v>
      </c>
    </row>
    <row r="278" spans="1:3" x14ac:dyDescent="0.3">
      <c r="A278">
        <v>56234.132519034902</v>
      </c>
      <c r="B278">
        <v>-6.7649775868080697</v>
      </c>
      <c r="C278">
        <v>57.266925487017502</v>
      </c>
    </row>
    <row r="279" spans="1:3" x14ac:dyDescent="0.3">
      <c r="A279">
        <v>57543.993733715601</v>
      </c>
      <c r="B279">
        <v>-6.9590766456552604</v>
      </c>
      <c r="C279">
        <v>56.432639888397198</v>
      </c>
    </row>
    <row r="280" spans="1:3" x14ac:dyDescent="0.3">
      <c r="A280">
        <v>58884.365535558798</v>
      </c>
      <c r="B280">
        <v>-7.1530306424395302</v>
      </c>
      <c r="C280">
        <v>55.5786203548138</v>
      </c>
    </row>
    <row r="281" spans="1:3" x14ac:dyDescent="0.3">
      <c r="A281">
        <v>60255.958607435699</v>
      </c>
      <c r="B281">
        <v>-7.3468407702403802</v>
      </c>
      <c r="C281">
        <v>54.704294819663197</v>
      </c>
    </row>
    <row r="282" spans="1:3" x14ac:dyDescent="0.3">
      <c r="A282">
        <v>61659.500186148201</v>
      </c>
      <c r="B282">
        <v>-7.5405091786696001</v>
      </c>
      <c r="C282">
        <v>53.8090739380239</v>
      </c>
    </row>
    <row r="283" spans="1:3" x14ac:dyDescent="0.3">
      <c r="A283">
        <v>63095.734448019197</v>
      </c>
      <c r="B283">
        <v>-7.7340390879864103</v>
      </c>
      <c r="C283">
        <v>52.8923505552496</v>
      </c>
    </row>
    <row r="284" spans="1:3" x14ac:dyDescent="0.3">
      <c r="A284">
        <v>64565.4229034655</v>
      </c>
      <c r="B284">
        <v>-7.9274349144191802</v>
      </c>
      <c r="C284">
        <v>51.9534991778009</v>
      </c>
    </row>
    <row r="285" spans="1:3" x14ac:dyDescent="0.3">
      <c r="A285">
        <v>66069.3448007595</v>
      </c>
      <c r="B285">
        <v>-8.1207024074807705</v>
      </c>
      <c r="C285">
        <v>50.991875449615499</v>
      </c>
    </row>
    <row r="286" spans="1:3" x14ac:dyDescent="0.3">
      <c r="A286">
        <v>67608.297539198102</v>
      </c>
      <c r="B286">
        <v>-8.3138488003380893</v>
      </c>
      <c r="C286">
        <v>50.006815638699599</v>
      </c>
    </row>
    <row r="287" spans="1:3" x14ac:dyDescent="0.3">
      <c r="A287">
        <v>69183.097091893593</v>
      </c>
      <c r="B287">
        <v>-8.5068829741180902</v>
      </c>
      <c r="C287">
        <v>48.997636138556203</v>
      </c>
    </row>
    <row r="288" spans="1:3" x14ac:dyDescent="0.3">
      <c r="A288">
        <v>70794.578438413795</v>
      </c>
      <c r="B288">
        <v>-8.6998156372795705</v>
      </c>
      <c r="C288">
        <v>47.963632990534101</v>
      </c>
    </row>
    <row r="289" spans="1:3" x14ac:dyDescent="0.3">
      <c r="A289">
        <v>72443.596007498898</v>
      </c>
      <c r="B289">
        <v>-8.8926595211051502</v>
      </c>
      <c r="C289">
        <v>46.904081433680297</v>
      </c>
    </row>
    <row r="290" spans="1:3" x14ac:dyDescent="0.3">
      <c r="A290">
        <v>74131.024130091697</v>
      </c>
      <c r="B290">
        <v>-9.0854295924534902</v>
      </c>
      <c r="C290">
        <v>45.8182354898467</v>
      </c>
    </row>
    <row r="291" spans="1:3" x14ac:dyDescent="0.3">
      <c r="A291">
        <v>75857.757502918306</v>
      </c>
      <c r="B291">
        <v>-9.2781432850045302</v>
      </c>
      <c r="C291">
        <v>44.705327593092697</v>
      </c>
    </row>
    <row r="292" spans="1:3" x14ac:dyDescent="0.3">
      <c r="A292">
        <v>77624.711662869202</v>
      </c>
      <c r="B292">
        <v>-9.4708207501092794</v>
      </c>
      <c r="C292">
        <v>43.564568273317199</v>
      </c>
    </row>
    <row r="293" spans="1:3" x14ac:dyDescent="0.3">
      <c r="A293">
        <v>79432.823472428106</v>
      </c>
      <c r="B293">
        <v>-9.6634851285605308</v>
      </c>
      <c r="C293">
        <v>42.395145905992301</v>
      </c>
    </row>
    <row r="294" spans="1:3" x14ac:dyDescent="0.3">
      <c r="A294">
        <v>81283.051616409895</v>
      </c>
      <c r="B294">
        <v>-9.8561628444639506</v>
      </c>
      <c r="C294">
        <v>41.196226541104402</v>
      </c>
    </row>
    <row r="295" spans="1:3" x14ac:dyDescent="0.3">
      <c r="A295">
        <v>83176.377110267</v>
      </c>
      <c r="B295">
        <v>-10.0488839224238</v>
      </c>
      <c r="C295">
        <v>39.966953826332499</v>
      </c>
    </row>
    <row r="296" spans="1:3" x14ac:dyDescent="0.3">
      <c r="A296">
        <v>85113.803820237605</v>
      </c>
      <c r="B296">
        <v>-10.241682329257699</v>
      </c>
      <c r="C296">
        <v>38.706449041557001</v>
      </c>
    </row>
    <row r="297" spans="1:3" x14ac:dyDescent="0.3">
      <c r="A297">
        <v>87096.358995607996</v>
      </c>
      <c r="B297">
        <v>-10.4345963413048</v>
      </c>
      <c r="C297">
        <v>37.4138112637674</v>
      </c>
    </row>
    <row r="298" spans="1:3" x14ac:dyDescent="0.3">
      <c r="A298">
        <v>89125.093813374493</v>
      </c>
      <c r="B298">
        <v>-10.6276689383348</v>
      </c>
      <c r="C298">
        <v>36.088117683927102</v>
      </c>
    </row>
    <row r="299" spans="1:3" x14ac:dyDescent="0.3">
      <c r="A299">
        <v>91201.083935590897</v>
      </c>
      <c r="B299">
        <v>-10.8209482249459</v>
      </c>
      <c r="C299">
        <v>34.728424100018003</v>
      </c>
    </row>
    <row r="300" spans="1:3" x14ac:dyDescent="0.3">
      <c r="A300">
        <v>93325.430079699101</v>
      </c>
      <c r="B300">
        <v>-11.0144878800882</v>
      </c>
      <c r="C300">
        <v>33.333765613132698</v>
      </c>
    </row>
    <row r="301" spans="1:3" x14ac:dyDescent="0.3">
      <c r="A301">
        <v>95499.2586021436</v>
      </c>
      <c r="B301">
        <v>-11.208347635022299</v>
      </c>
      <c r="C301">
        <v>31.903157556411401</v>
      </c>
    </row>
    <row r="302" spans="1:3" x14ac:dyDescent="0.3">
      <c r="A302">
        <v>97723.722095581106</v>
      </c>
      <c r="B302">
        <v>-11.4025937799197</v>
      </c>
      <c r="C302">
        <v>30.435596690178201</v>
      </c>
    </row>
    <row r="303" spans="1:3" x14ac:dyDescent="0.3">
      <c r="A303">
        <v>100000</v>
      </c>
      <c r="B303">
        <v>-11.5972996985597</v>
      </c>
      <c r="C303">
        <v>28.930062699394998</v>
      </c>
    </row>
    <row r="304" spans="1:3" x14ac:dyDescent="0.3">
      <c r="A304">
        <v>102329.299228075</v>
      </c>
      <c r="B304">
        <v>-11.792546430231701</v>
      </c>
      <c r="C304">
        <v>27.385520033245399</v>
      </c>
    </row>
    <row r="305" spans="1:3" x14ac:dyDescent="0.3">
      <c r="A305">
        <v>104712.85480508899</v>
      </c>
      <c r="B305">
        <v>-11.9884232573564</v>
      </c>
      <c r="C305">
        <v>25.800920130211701</v>
      </c>
    </row>
    <row r="306" spans="1:3" x14ac:dyDescent="0.3">
      <c r="A306">
        <v>107151.93052376001</v>
      </c>
      <c r="B306">
        <v>-12.1850283162913</v>
      </c>
      <c r="C306">
        <v>24.175204074908301</v>
      </c>
    </row>
    <row r="307" spans="1:3" x14ac:dyDescent="0.3">
      <c r="A307">
        <v>109647.819614318</v>
      </c>
      <c r="B307">
        <v>-12.3824692281606</v>
      </c>
      <c r="C307">
        <v>22.5073057365815</v>
      </c>
    </row>
    <row r="308" spans="1:3" x14ac:dyDescent="0.3">
      <c r="A308">
        <v>112201.845430196</v>
      </c>
      <c r="B308">
        <v>-12.580863745123001</v>
      </c>
      <c r="C308">
        <v>20.796155441488501</v>
      </c>
    </row>
    <row r="309" spans="1:3" x14ac:dyDescent="0.3">
      <c r="A309">
        <v>114815.36214968799</v>
      </c>
      <c r="B309">
        <v>-12.7803404063737</v>
      </c>
      <c r="C309">
        <v>19.0406842338693</v>
      </c>
    </row>
    <row r="310" spans="1:3" x14ac:dyDescent="0.3">
      <c r="A310">
        <v>117489.75549395201</v>
      </c>
      <c r="B310">
        <v>-12.9810391966903</v>
      </c>
      <c r="C310">
        <v>17.239828781564501</v>
      </c>
    </row>
    <row r="311" spans="1:3" x14ac:dyDescent="0.3">
      <c r="A311">
        <v>120226.443461741</v>
      </c>
      <c r="B311">
        <v>-13.183112198405199</v>
      </c>
      <c r="C311">
        <v>15.392536982365501</v>
      </c>
    </row>
    <row r="312" spans="1:3" x14ac:dyDescent="0.3">
      <c r="A312">
        <v>123026.877081238</v>
      </c>
      <c r="B312">
        <v>-13.386724226004899</v>
      </c>
      <c r="C312">
        <v>13.4977743261593</v>
      </c>
    </row>
    <row r="313" spans="1:3" x14ac:dyDescent="0.3">
      <c r="A313">
        <v>125892.541179416</v>
      </c>
      <c r="B313">
        <v>-13.5920534301945</v>
      </c>
      <c r="C313">
        <v>11.554531064563101</v>
      </c>
    </row>
    <row r="314" spans="1:3" x14ac:dyDescent="0.3">
      <c r="A314">
        <v>128824.95516931301</v>
      </c>
      <c r="B314">
        <v>-13.799291856159</v>
      </c>
      <c r="C314">
        <v>9.5618302343966004</v>
      </c>
    </row>
    <row r="315" spans="1:3" x14ac:dyDescent="0.3">
      <c r="A315">
        <v>131825.67385563999</v>
      </c>
      <c r="B315">
        <v>-14.0086459380378</v>
      </c>
      <c r="C315">
        <v>7.5187365725739701</v>
      </c>
    </row>
    <row r="316" spans="1:3" x14ac:dyDescent="0.3">
      <c r="A316">
        <v>134896.28825916501</v>
      </c>
      <c r="B316">
        <v>-14.2203369092715</v>
      </c>
      <c r="C316">
        <v>5.4243663483576103</v>
      </c>
    </row>
    <row r="317" spans="1:3" x14ac:dyDescent="0.3">
      <c r="A317">
        <v>138038.426460288</v>
      </c>
      <c r="B317">
        <v>-14.4346011056685</v>
      </c>
      <c r="C317">
        <v>3.2778981226875401</v>
      </c>
    </row>
    <row r="318" spans="1:3" x14ac:dyDescent="0.3">
      <c r="A318">
        <v>141253.75446227501</v>
      </c>
      <c r="B318">
        <v>-14.6516901357717</v>
      </c>
      <c r="C318">
        <v>1.0785844240315601</v>
      </c>
    </row>
    <row r="319" spans="1:3" x14ac:dyDescent="0.3">
      <c r="A319">
        <v>144543.977074592</v>
      </c>
      <c r="B319">
        <v>-14.8718708905248</v>
      </c>
      <c r="C319">
        <v>-1.17423569563692</v>
      </c>
    </row>
    <row r="320" spans="1:3" x14ac:dyDescent="0.3">
      <c r="A320">
        <v>147910.83881682</v>
      </c>
      <c r="B320">
        <v>-15.0954253627279</v>
      </c>
      <c r="C320">
        <v>-3.4811232916511399</v>
      </c>
    </row>
    <row r="321" spans="1:3" x14ac:dyDescent="0.3">
      <c r="A321">
        <v>151356.12484362</v>
      </c>
      <c r="B321">
        <v>-15.322650245106001</v>
      </c>
      <c r="C321">
        <v>-5.8425254479089501</v>
      </c>
    </row>
    <row r="322" spans="1:3" x14ac:dyDescent="0.3">
      <c r="A322">
        <v>154881.66189124799</v>
      </c>
      <c r="B322">
        <v>-15.553856275719999</v>
      </c>
      <c r="C322">
        <v>-8.2587606335789001</v>
      </c>
    </row>
    <row r="323" spans="1:3" x14ac:dyDescent="0.3">
      <c r="A323">
        <v>158489.319246111</v>
      </c>
      <c r="B323">
        <v>-15.789367300037</v>
      </c>
      <c r="C323">
        <v>-10.7300036866993</v>
      </c>
    </row>
    <row r="324" spans="1:3" x14ac:dyDescent="0.3">
      <c r="A324">
        <v>162181.009735892</v>
      </c>
      <c r="B324">
        <v>-16.029519020926301</v>
      </c>
      <c r="C324">
        <v>-13.2562706663411</v>
      </c>
    </row>
    <row r="325" spans="1:3" x14ac:dyDescent="0.3">
      <c r="A325">
        <v>165958.69074375599</v>
      </c>
      <c r="B325">
        <v>-16.274657411827999</v>
      </c>
      <c r="C325">
        <v>-15.8374038668421</v>
      </c>
    </row>
    <row r="326" spans="1:3" x14ac:dyDescent="0.3">
      <c r="A326">
        <v>169824.36524617401</v>
      </c>
      <c r="B326">
        <v>-16.525136773853401</v>
      </c>
      <c r="C326">
        <v>-18.473057339786301</v>
      </c>
    </row>
    <row r="327" spans="1:3" x14ac:dyDescent="0.3">
      <c r="A327">
        <v>173780.08287493701</v>
      </c>
      <c r="B327">
        <v>-16.781317425288901</v>
      </c>
      <c r="C327">
        <v>-21.1626833182513</v>
      </c>
    </row>
    <row r="328" spans="1:3" x14ac:dyDescent="0.3">
      <c r="A328">
        <v>177827.94100389199</v>
      </c>
      <c r="B328">
        <v>-17.043563021937299</v>
      </c>
      <c r="C328">
        <v>-23.905519980134201</v>
      </c>
    </row>
    <row r="329" spans="1:3" x14ac:dyDescent="0.3">
      <c r="A329">
        <v>181970.08586099799</v>
      </c>
      <c r="B329">
        <v>-17.3122375187349</v>
      </c>
      <c r="C329">
        <v>-26.700581019294599</v>
      </c>
    </row>
    <row r="330" spans="1:3" x14ac:dyDescent="0.3">
      <c r="A330">
        <v>186208.713666286</v>
      </c>
      <c r="B330">
        <v>-17.587701796978799</v>
      </c>
      <c r="C330">
        <v>-29.546647510133599</v>
      </c>
    </row>
    <row r="331" spans="1:3" x14ac:dyDescent="0.3">
      <c r="A331">
        <v>190546.07179632399</v>
      </c>
      <c r="B331">
        <v>-17.8703099969268</v>
      </c>
      <c r="C331">
        <v>-32.442262549324099</v>
      </c>
    </row>
    <row r="332" spans="1:3" x14ac:dyDescent="0.3">
      <c r="A332">
        <v>194984.459975804</v>
      </c>
      <c r="B332">
        <v>-18.160405611944199</v>
      </c>
      <c r="C332">
        <v>-35.385729133321703</v>
      </c>
    </row>
    <row r="333" spans="1:3" x14ac:dyDescent="0.3">
      <c r="A333">
        <v>199526.23149688699</v>
      </c>
      <c r="B333">
        <v>-18.458317416567901</v>
      </c>
      <c r="C333">
        <v>-38.3751116796792</v>
      </c>
    </row>
    <row r="334" spans="1:3" x14ac:dyDescent="0.3">
      <c r="A334">
        <v>204173.79446695201</v>
      </c>
      <c r="B334">
        <v>-18.764355316403201</v>
      </c>
      <c r="C334">
        <v>-41.408241522016503</v>
      </c>
    </row>
    <row r="335" spans="1:3" x14ac:dyDescent="0.3">
      <c r="A335">
        <v>208929.61308540299</v>
      </c>
      <c r="B335">
        <v>-19.078806221067801</v>
      </c>
      <c r="C335">
        <v>-44.482726603249603</v>
      </c>
    </row>
    <row r="336" spans="1:3" x14ac:dyDescent="0.3">
      <c r="A336">
        <v>213796.20895022299</v>
      </c>
      <c r="B336">
        <v>-19.401930051437599</v>
      </c>
      <c r="C336">
        <v>-47.595965462024402</v>
      </c>
    </row>
    <row r="337" spans="1:3" x14ac:dyDescent="0.3">
      <c r="A337">
        <v>218776.162394955</v>
      </c>
      <c r="B337">
        <v>-19.733955998309</v>
      </c>
      <c r="C337">
        <v>-50.745165457589401</v>
      </c>
    </row>
    <row r="338" spans="1:3" x14ac:dyDescent="0.3">
      <c r="A338">
        <v>223872.11385683299</v>
      </c>
      <c r="B338">
        <v>-20.075079149777402</v>
      </c>
      <c r="C338">
        <v>-53.927365016555001</v>
      </c>
    </row>
    <row r="339" spans="1:3" x14ac:dyDescent="0.3">
      <c r="A339">
        <v>229086.76527677701</v>
      </c>
      <c r="B339">
        <v>-20.425457599616202</v>
      </c>
      <c r="C339">
        <v>-57.139459519084603</v>
      </c>
    </row>
    <row r="340" spans="1:3" x14ac:dyDescent="0.3">
      <c r="A340">
        <v>234422.881531992</v>
      </c>
      <c r="B340">
        <v>-20.785210137123201</v>
      </c>
      <c r="C340">
        <v>-60.378230283859097</v>
      </c>
    </row>
    <row r="341" spans="1:3" x14ac:dyDescent="0.3">
      <c r="A341">
        <v>239883.29190194901</v>
      </c>
      <c r="B341">
        <v>-21.154414601844501</v>
      </c>
      <c r="C341">
        <v>-63.6403759702211</v>
      </c>
    </row>
    <row r="342" spans="1:3" x14ac:dyDescent="0.3">
      <c r="A342">
        <v>245470.89156850299</v>
      </c>
      <c r="B342">
        <v>-21.533106964190601</v>
      </c>
      <c r="C342">
        <v>-66.922545603241701</v>
      </c>
    </row>
    <row r="343" spans="1:3" x14ac:dyDescent="0.3">
      <c r="A343">
        <v>251188.64315095701</v>
      </c>
      <c r="B343">
        <v>-21.921281166939401</v>
      </c>
      <c r="C343">
        <v>-70.221372351314699</v>
      </c>
    </row>
    <row r="344" spans="1:3" x14ac:dyDescent="0.3">
      <c r="A344">
        <v>257039.57827688599</v>
      </c>
      <c r="B344">
        <v>-22.318889734200798</v>
      </c>
      <c r="C344">
        <v>-73.533507152302505</v>
      </c>
    </row>
    <row r="345" spans="1:3" x14ac:dyDescent="0.3">
      <c r="A345">
        <v>263026.799189538</v>
      </c>
      <c r="B345">
        <v>-22.725845125741699</v>
      </c>
      <c r="C345">
        <v>-76.855651295629201</v>
      </c>
    </row>
    <row r="346" spans="1:3" x14ac:dyDescent="0.3">
      <c r="A346">
        <v>269153.48039269098</v>
      </c>
      <c r="B346">
        <v>-23.142021787231101</v>
      </c>
      <c r="C346">
        <v>-80.184587123495206</v>
      </c>
    </row>
    <row r="347" spans="1:3" x14ac:dyDescent="0.3">
      <c r="A347">
        <v>275422.87033381598</v>
      </c>
      <c r="B347">
        <v>-23.567258822592802</v>
      </c>
      <c r="C347">
        <v>-83.517206109822197</v>
      </c>
    </row>
    <row r="348" spans="1:3" x14ac:dyDescent="0.3">
      <c r="A348">
        <v>281838.29312644497</v>
      </c>
      <c r="B348">
        <v>-24.0013631949165</v>
      </c>
      <c r="C348">
        <v>-86.850533703484999</v>
      </c>
    </row>
    <row r="349" spans="1:3" x14ac:dyDescent="0.3">
      <c r="A349">
        <v>288403.15031265997</v>
      </c>
      <c r="B349">
        <v>-24.4441133482343</v>
      </c>
      <c r="C349">
        <v>-90.181750472843703</v>
      </c>
    </row>
    <row r="350" spans="1:3" x14ac:dyDescent="0.3">
      <c r="A350">
        <v>295120.92266663798</v>
      </c>
      <c r="B350">
        <v>-24.895263133986901</v>
      </c>
      <c r="C350">
        <v>-93.508209251795805</v>
      </c>
    </row>
    <row r="351" spans="1:3" x14ac:dyDescent="0.3">
      <c r="A351">
        <v>301995.17204020103</v>
      </c>
      <c r="B351">
        <v>-25.354545924008001</v>
      </c>
      <c r="C351">
        <v>-96.827448151432193</v>
      </c>
    </row>
    <row r="352" spans="1:3" x14ac:dyDescent="0.3">
      <c r="A352">
        <v>309029.54325135902</v>
      </c>
      <c r="B352">
        <v>-25.821678794939999</v>
      </c>
      <c r="C352">
        <v>-100.13719945772699</v>
      </c>
    </row>
    <row r="353" spans="1:3" x14ac:dyDescent="0.3">
      <c r="A353">
        <v>316227.76601683698</v>
      </c>
      <c r="B353">
        <v>-26.296366677576401</v>
      </c>
      <c r="C353">
        <v>-103.435394574455</v>
      </c>
    </row>
    <row r="354" spans="1:3" x14ac:dyDescent="0.3">
      <c r="A354">
        <v>323593.65692962799</v>
      </c>
      <c r="B354">
        <v>-26.778306376188699</v>
      </c>
      <c r="C354">
        <v>-106.72016528775001</v>
      </c>
    </row>
    <row r="355" spans="1:3" x14ac:dyDescent="0.3">
      <c r="A355">
        <v>331131.12148259103</v>
      </c>
      <c r="B355">
        <v>-27.2671903778939</v>
      </c>
      <c r="C355">
        <v>-109.989841719035</v>
      </c>
    </row>
    <row r="356" spans="1:3" x14ac:dyDescent="0.3">
      <c r="A356">
        <v>338844.15613920201</v>
      </c>
      <c r="B356">
        <v>-27.762710388097599</v>
      </c>
      <c r="C356">
        <v>-113.24294739602701</v>
      </c>
    </row>
    <row r="357" spans="1:3" x14ac:dyDescent="0.3">
      <c r="A357">
        <v>346736.85045253101</v>
      </c>
      <c r="B357">
        <v>-28.264560544564102</v>
      </c>
      <c r="C357">
        <v>-116.47819190824001</v>
      </c>
    </row>
    <row r="358" spans="1:3" x14ac:dyDescent="0.3">
      <c r="A358">
        <v>354813.38923357503</v>
      </c>
      <c r="B358">
        <v>-28.7724402787948</v>
      </c>
      <c r="C358">
        <v>-119.694461624971</v>
      </c>
    </row>
    <row r="359" spans="1:3" x14ac:dyDescent="0.3">
      <c r="A359">
        <v>363078.05477010098</v>
      </c>
      <c r="B359">
        <v>-29.285921038801099</v>
      </c>
      <c r="C359">
        <v>-122.890815098587</v>
      </c>
    </row>
    <row r="360" spans="1:3" x14ac:dyDescent="0.3">
      <c r="A360">
        <v>371535.22909717198</v>
      </c>
      <c r="B360">
        <v>-29.804984880428201</v>
      </c>
      <c r="C360">
        <v>-126.06644920596899</v>
      </c>
    </row>
    <row r="361" spans="1:3" x14ac:dyDescent="0.3">
      <c r="A361">
        <v>380189.39632056101</v>
      </c>
      <c r="B361">
        <v>-30.329231125846999</v>
      </c>
      <c r="C361">
        <v>-129.220716147052</v>
      </c>
    </row>
    <row r="362" spans="1:3" x14ac:dyDescent="0.3">
      <c r="A362">
        <v>389045.14499428001</v>
      </c>
      <c r="B362">
        <v>-30.858401606656798</v>
      </c>
      <c r="C362">
        <v>-132.35309362482201</v>
      </c>
    </row>
    <row r="363" spans="1:3" x14ac:dyDescent="0.3">
      <c r="A363">
        <v>398107.17055349698</v>
      </c>
      <c r="B363">
        <v>-31.3922522978628</v>
      </c>
      <c r="C363">
        <v>-135.46317593459</v>
      </c>
    </row>
    <row r="364" spans="1:3" x14ac:dyDescent="0.3">
      <c r="A364">
        <v>407380.277804112</v>
      </c>
      <c r="B364">
        <v>-31.930554099494401</v>
      </c>
      <c r="C364">
        <v>-138.55066165401399</v>
      </c>
    </row>
    <row r="365" spans="1:3" x14ac:dyDescent="0.3">
      <c r="A365">
        <v>416869.38347033499</v>
      </c>
      <c r="B365">
        <v>-32.473093351200802</v>
      </c>
      <c r="C365">
        <v>-141.61534183658699</v>
      </c>
    </row>
    <row r="366" spans="1:3" x14ac:dyDescent="0.3">
      <c r="A366">
        <v>426579.518801592</v>
      </c>
      <c r="B366">
        <v>-33.019672111848998</v>
      </c>
      <c r="C366">
        <v>-144.657088863665</v>
      </c>
    </row>
    <row r="367" spans="1:3" x14ac:dyDescent="0.3">
      <c r="A367">
        <v>436515.83224016603</v>
      </c>
      <c r="B367">
        <v>-33.5701082365049</v>
      </c>
      <c r="C367">
        <v>-147.67584606588301</v>
      </c>
    </row>
    <row r="368" spans="1:3" x14ac:dyDescent="0.3">
      <c r="A368">
        <v>446683.59215096303</v>
      </c>
      <c r="B368">
        <v>-34.124235282388199</v>
      </c>
      <c r="C368">
        <v>-150.67161818599101</v>
      </c>
    </row>
    <row r="369" spans="1:3" x14ac:dyDescent="0.3">
      <c r="A369">
        <v>457088.18961487501</v>
      </c>
      <c r="B369">
        <v>-34.681902273620899</v>
      </c>
      <c r="C369">
        <v>-153.64446272220999</v>
      </c>
    </row>
    <row r="370" spans="1:3" x14ac:dyDescent="0.3">
      <c r="A370">
        <v>467735.141287198</v>
      </c>
      <c r="B370">
        <v>-35.242973352866102</v>
      </c>
      <c r="C370">
        <v>-156.59448216331199</v>
      </c>
    </row>
    <row r="371" spans="1:3" x14ac:dyDescent="0.3">
      <c r="A371">
        <v>478630.09232263803</v>
      </c>
      <c r="B371">
        <v>-35.807327345329099</v>
      </c>
      <c r="C371">
        <v>-159.52181710421101</v>
      </c>
    </row>
    <row r="372" spans="1:3" x14ac:dyDescent="0.3">
      <c r="A372">
        <v>489778.81936844601</v>
      </c>
      <c r="B372">
        <v>-36.374857258290703</v>
      </c>
      <c r="C372">
        <v>-162.42664021363899</v>
      </c>
    </row>
    <row r="373" spans="1:3" x14ac:dyDescent="0.3">
      <c r="A373">
        <v>501187.23362727201</v>
      </c>
      <c r="B373">
        <v>-36.945469736688302</v>
      </c>
      <c r="C373">
        <v>-165.30915101208399</v>
      </c>
    </row>
    <row r="374" spans="1:3" x14ac:dyDescent="0.3">
      <c r="A374">
        <v>512861.38399136398</v>
      </c>
      <c r="B374">
        <v>-37.51908449271</v>
      </c>
      <c r="C374">
        <v>-168.169571409897</v>
      </c>
    </row>
    <row r="375" spans="1:3" x14ac:dyDescent="0.3">
      <c r="A375">
        <v>524807.46024977195</v>
      </c>
      <c r="B375">
        <v>-38.095633725548097</v>
      </c>
      <c r="C375">
        <v>-171.00814194756299</v>
      </c>
    </row>
    <row r="376" spans="1:3" x14ac:dyDescent="0.3">
      <c r="A376">
        <v>537031.79637025204</v>
      </c>
      <c r="B376">
        <v>-38.6749468583862</v>
      </c>
      <c r="C376">
        <v>-173.825164215017</v>
      </c>
    </row>
    <row r="377" spans="1:3" x14ac:dyDescent="0.3">
      <c r="A377">
        <v>549540.87385762401</v>
      </c>
      <c r="B377">
        <v>-39.2572031018438</v>
      </c>
      <c r="C377">
        <v>-176.62081742561401</v>
      </c>
    </row>
    <row r="378" spans="1:3" x14ac:dyDescent="0.3">
      <c r="A378">
        <v>562341.32519034902</v>
      </c>
      <c r="B378">
        <v>-39.842259384724201</v>
      </c>
      <c r="C378">
        <v>-179.39542577472099</v>
      </c>
    </row>
    <row r="379" spans="1:3" x14ac:dyDescent="0.3">
      <c r="A379">
        <v>575439.93733715604</v>
      </c>
      <c r="B379">
        <v>-40.430092274268503</v>
      </c>
      <c r="C379">
        <v>-182.14927867566601</v>
      </c>
    </row>
    <row r="380" spans="1:3" x14ac:dyDescent="0.3">
      <c r="A380">
        <v>588843.65535558795</v>
      </c>
      <c r="B380">
        <v>-41.020688187060003</v>
      </c>
      <c r="C380">
        <v>-184.88267382542099</v>
      </c>
    </row>
    <row r="381" spans="1:3" x14ac:dyDescent="0.3">
      <c r="A381">
        <v>602559.58607435704</v>
      </c>
      <c r="B381">
        <v>-41.614042976616702</v>
      </c>
      <c r="C381">
        <v>-187.59591642775001</v>
      </c>
    </row>
    <row r="382" spans="1:3" x14ac:dyDescent="0.3">
      <c r="A382">
        <v>616595.00186148204</v>
      </c>
      <c r="B382">
        <v>-42.210161575077898</v>
      </c>
      <c r="C382">
        <v>-190.289318730373</v>
      </c>
    </row>
    <row r="383" spans="1:3" x14ac:dyDescent="0.3">
      <c r="A383">
        <v>630957.34448019206</v>
      </c>
      <c r="B383">
        <v>-42.809057694364</v>
      </c>
      <c r="C383">
        <v>-192.96319983654899</v>
      </c>
    </row>
    <row r="384" spans="1:3" x14ac:dyDescent="0.3">
      <c r="A384">
        <v>645654.22903465503</v>
      </c>
      <c r="B384">
        <v>-43.4107535922439</v>
      </c>
      <c r="C384">
        <v>-195.61788575521999</v>
      </c>
    </row>
    <row r="385" spans="1:3" x14ac:dyDescent="0.3">
      <c r="A385">
        <v>660693.44800759503</v>
      </c>
      <c r="B385">
        <v>-44.015279908944102</v>
      </c>
      <c r="C385">
        <v>-198.25370965936099</v>
      </c>
    </row>
    <row r="386" spans="1:3" x14ac:dyDescent="0.3">
      <c r="A386">
        <v>676082.97539198096</v>
      </c>
      <c r="B386">
        <v>-44.622675579817802</v>
      </c>
      <c r="C386">
        <v>-200.871012329471</v>
      </c>
    </row>
    <row r="387" spans="1:3" x14ac:dyDescent="0.3">
      <c r="A387">
        <v>691830.97091893596</v>
      </c>
      <c r="B387">
        <v>-45.232987830949597</v>
      </c>
      <c r="C387">
        <v>-203.47014276235501</v>
      </c>
    </row>
    <row r="388" spans="1:3" x14ac:dyDescent="0.3">
      <c r="A388">
        <v>707945.78438413702</v>
      </c>
      <c r="B388">
        <v>-45.846272265124703</v>
      </c>
      <c r="C388">
        <v>-206.05145893192599</v>
      </c>
    </row>
    <row r="389" spans="1:3" x14ac:dyDescent="0.3">
      <c r="A389">
        <v>724435.96007498901</v>
      </c>
      <c r="B389">
        <v>-46.462503913727502</v>
      </c>
      <c r="C389">
        <v>-208.61533936004801</v>
      </c>
    </row>
    <row r="390" spans="1:3" x14ac:dyDescent="0.3">
      <c r="A390">
        <v>741310.241300917</v>
      </c>
      <c r="B390">
        <v>-47.081929807730901</v>
      </c>
      <c r="C390">
        <v>-211.16214141443399</v>
      </c>
    </row>
    <row r="391" spans="1:3" x14ac:dyDescent="0.3">
      <c r="A391">
        <v>758577.57502918295</v>
      </c>
      <c r="B391">
        <v>-47.704547166319898</v>
      </c>
      <c r="C391">
        <v>-213.69226669406899</v>
      </c>
    </row>
    <row r="392" spans="1:3" x14ac:dyDescent="0.3">
      <c r="A392">
        <v>776247.11662869097</v>
      </c>
      <c r="B392">
        <v>-48.330448115451603</v>
      </c>
      <c r="C392">
        <v>-216.20611956023799</v>
      </c>
    </row>
    <row r="393" spans="1:3" x14ac:dyDescent="0.3">
      <c r="A393">
        <v>794328.23472428101</v>
      </c>
      <c r="B393">
        <v>-48.959735336271997</v>
      </c>
      <c r="C393">
        <v>-218.70411934423899</v>
      </c>
    </row>
    <row r="394" spans="1:3" x14ac:dyDescent="0.3">
      <c r="A394">
        <v>812830.51616409898</v>
      </c>
      <c r="B394">
        <v>-49.592522969718097</v>
      </c>
      <c r="C394">
        <v>-221.18670204064099</v>
      </c>
    </row>
    <row r="395" spans="1:3" x14ac:dyDescent="0.3">
      <c r="A395">
        <v>831763.77110267</v>
      </c>
      <c r="B395">
        <v>-50.228937737817503</v>
      </c>
      <c r="C395">
        <v>-223.654322208396</v>
      </c>
    </row>
    <row r="396" spans="1:3" x14ac:dyDescent="0.3">
      <c r="A396">
        <v>851138.03820237599</v>
      </c>
      <c r="B396">
        <v>-50.8691203207417</v>
      </c>
      <c r="C396">
        <v>-226.10745510988301</v>
      </c>
    </row>
    <row r="397" spans="1:3" x14ac:dyDescent="0.3">
      <c r="A397">
        <v>870963.58995607996</v>
      </c>
      <c r="B397">
        <v>-51.513227039006303</v>
      </c>
      <c r="C397">
        <v>-228.546599119392</v>
      </c>
    </row>
    <row r="398" spans="1:3" x14ac:dyDescent="0.3">
      <c r="A398">
        <v>891250.93813374499</v>
      </c>
      <c r="B398">
        <v>-52.161394858899101</v>
      </c>
      <c r="C398">
        <v>-230.97226714845101</v>
      </c>
    </row>
    <row r="399" spans="1:3" x14ac:dyDescent="0.3">
      <c r="A399">
        <v>912010.83935590903</v>
      </c>
      <c r="B399">
        <v>-52.813890742345301</v>
      </c>
      <c r="C399">
        <v>-233.38503745307</v>
      </c>
    </row>
    <row r="400" spans="1:3" x14ac:dyDescent="0.3">
      <c r="A400">
        <v>933254.30079699098</v>
      </c>
      <c r="B400">
        <v>-53.470896349775799</v>
      </c>
      <c r="C400">
        <v>-235.78548191302801</v>
      </c>
    </row>
    <row r="401" spans="1:3" x14ac:dyDescent="0.3">
      <c r="A401">
        <v>954992.58602143603</v>
      </c>
      <c r="B401">
        <v>-54.132656040596501</v>
      </c>
      <c r="C401">
        <v>-238.17422220491301</v>
      </c>
    </row>
    <row r="402" spans="1:3" x14ac:dyDescent="0.3">
      <c r="A402">
        <v>977237.22095581098</v>
      </c>
      <c r="B402">
        <v>-54.799445665359102</v>
      </c>
      <c r="C402">
        <v>-240.551920534723</v>
      </c>
    </row>
    <row r="403" spans="1:3" x14ac:dyDescent="0.3">
      <c r="A403">
        <v>1000000</v>
      </c>
      <c r="B403">
        <v>-55.471578169784202</v>
      </c>
      <c r="C403">
        <v>-242.919284392066</v>
      </c>
    </row>
  </sheetData>
  <phoneticPr fontId="39" type="noConversion"/>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vt:i4>
      </vt:variant>
      <vt:variant>
        <vt:lpstr>具名範圍</vt:lpstr>
      </vt:variant>
      <vt:variant>
        <vt:i4>59</vt:i4>
      </vt:variant>
    </vt:vector>
  </HeadingPairs>
  <TitlesOfParts>
    <vt:vector size="63" baseType="lpstr">
      <vt:lpstr>Sheet1</vt:lpstr>
      <vt:lpstr>Sheet2</vt:lpstr>
      <vt:lpstr>Sheet4</vt:lpstr>
      <vt:lpstr>Sheet3</vt:lpstr>
      <vt:lpstr>aaaaa</vt:lpstr>
      <vt:lpstr>Co_esr</vt:lpstr>
      <vt:lpstr>Cout</vt:lpstr>
      <vt:lpstr>DC_gain_comp</vt:lpstr>
      <vt:lpstr>DC_gain_power</vt:lpstr>
      <vt:lpstr>dcr</vt:lpstr>
      <vt:lpstr>Dmax</vt:lpstr>
      <vt:lpstr>Dmin</vt:lpstr>
      <vt:lpstr>Effi</vt:lpstr>
      <vt:lpstr>fp</vt:lpstr>
      <vt:lpstr>fp_comp1</vt:lpstr>
      <vt:lpstr>fp_comp2</vt:lpstr>
      <vt:lpstr>fp_comp2p</vt:lpstr>
      <vt:lpstr>fp_compp2</vt:lpstr>
      <vt:lpstr>fp_ff</vt:lpstr>
      <vt:lpstr>fp3p</vt:lpstr>
      <vt:lpstr>fpcomp3</vt:lpstr>
      <vt:lpstr>frhp</vt:lpstr>
      <vt:lpstr>fs</vt:lpstr>
      <vt:lpstr>fsw</vt:lpstr>
      <vt:lpstr>fz_comp</vt:lpstr>
      <vt:lpstr>fz_ff</vt:lpstr>
      <vt:lpstr>fzESR</vt:lpstr>
      <vt:lpstr>fzRHP</vt:lpstr>
      <vt:lpstr>GmPS</vt:lpstr>
      <vt:lpstr>HSFET_Vd</vt:lpstr>
      <vt:lpstr>HSVd</vt:lpstr>
      <vt:lpstr>iiiii</vt:lpstr>
      <vt:lpstr>Iinavgmax</vt:lpstr>
      <vt:lpstr>Iinavgmin</vt:lpstr>
      <vt:lpstr>Iinmax</vt:lpstr>
      <vt:lpstr>ILpeak</vt:lpstr>
      <vt:lpstr>ILrms</vt:lpstr>
      <vt:lpstr>ILvalley</vt:lpstr>
      <vt:lpstr>Iout</vt:lpstr>
      <vt:lpstr>Ipeak</vt:lpstr>
      <vt:lpstr>Iripple_vmin</vt:lpstr>
      <vt:lpstr>Irms</vt:lpstr>
      <vt:lpstr>Irmsmax</vt:lpstr>
      <vt:lpstr>Ivalley</vt:lpstr>
      <vt:lpstr>Kind</vt:lpstr>
      <vt:lpstr>LSFETfalltime</vt:lpstr>
      <vt:lpstr>LSFETrisetime</vt:lpstr>
      <vt:lpstr>Qg</vt:lpstr>
      <vt:lpstr>Rcomp</vt:lpstr>
      <vt:lpstr>Rdown</vt:lpstr>
      <vt:lpstr>Risodson</vt:lpstr>
      <vt:lpstr>Rsns</vt:lpstr>
      <vt:lpstr>Rup</vt:lpstr>
      <vt:lpstr>TempK1</vt:lpstr>
      <vt:lpstr>TempK2</vt:lpstr>
      <vt:lpstr>Vg</vt:lpstr>
      <vt:lpstr>Vin</vt:lpstr>
      <vt:lpstr>Vin_max</vt:lpstr>
      <vt:lpstr>Vin_min</vt:lpstr>
      <vt:lpstr>Vinmax</vt:lpstr>
      <vt:lpstr>Vinmin</vt:lpstr>
      <vt:lpstr>Vout</vt:lpstr>
      <vt:lpstr>Vref</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2023-11-27T14:02:18Z</dcterms:modified>
</cp:coreProperties>
</file>